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640" activeTab="1"/>
  </bookViews>
  <sheets>
    <sheet name="ЗАГАЛЬНИЙ ФОНД" sheetId="1" r:id="rId1"/>
    <sheet name="СПЕЦІАЛЬНИЙ ФОНД" sheetId="2" r:id="rId2"/>
  </sheets>
  <definedNames>
    <definedName name="Z_6F1E5DE9_7344_4410_9627_DF9739202349_.wvu.PrintArea" localSheetId="1" hidden="1">'СПЕЦІАЛЬНИЙ ФОНД'!$A$1:$F$39</definedName>
    <definedName name="Z_6F1E5DE9_7344_4410_9627_DF9739202349_.wvu.PrintTitles" localSheetId="1" hidden="1">'СПЕЦІАЛЬНИЙ ФОНД'!$4:$5</definedName>
    <definedName name="Z_6F1E5DE9_7344_4410_9627_DF9739202349_.wvu.Rows" localSheetId="1" hidden="1">'СПЕЦІАЛЬНИЙ ФОНД'!#REF!,'СПЕЦІАЛЬНИЙ ФОНД'!#REF!</definedName>
    <definedName name="Z_81A9095A_B086_4891_996D_867FD9D534B9_.wvu.PrintArea" localSheetId="0" hidden="1">'ЗАГАЛЬНИЙ ФОНД'!$A$1:$F$71</definedName>
    <definedName name="Z_81A9095A_B086_4891_996D_867FD9D534B9_.wvu.Rows" localSheetId="1" hidden="1">'СПЕЦІАЛЬНИЙ ФОНД'!#REF!,'СПЕЦІАЛЬНИЙ ФОНД'!#REF!,'СПЕЦІАЛЬНИЙ ФОНД'!#REF!,'СПЕЦІАЛЬНИЙ ФОНД'!#REF!,'СПЕЦІАЛЬНИЙ ФОНД'!#REF!,'СПЕЦІАЛЬНИЙ ФОНД'!#REF!,'СПЕЦІАЛЬНИЙ ФОНД'!$29:$30,'СПЕЦІАЛЬНИЙ ФОНД'!#REF!,'СПЕЦІАЛЬНИЙ ФОНД'!#REF!</definedName>
    <definedName name="Z_F3F80221_71CA_4878_A077_07406A0869E9_.wvu.PrintArea" localSheetId="1" hidden="1">'СПЕЦІАЛЬНИЙ ФОНД'!$A$1:$F$39</definedName>
    <definedName name="Z_F3F80221_71CA_4878_A077_07406A0869E9_.wvu.PrintTitles" localSheetId="1" hidden="1">'СПЕЦІАЛЬНИЙ ФОНД'!$4:$5</definedName>
    <definedName name="Z_F3F80221_71CA_4878_A077_07406A0869E9_.wvu.Rows" localSheetId="1" hidden="1">'СПЕЦІАЛЬНИЙ ФОНД'!#REF!,'СПЕЦІАЛЬНИЙ ФОНД'!#REF!,'СПЕЦІАЛЬНИЙ ФОНД'!#REF!,'СПЕЦІАЛЬНИЙ ФОНД'!#REF!</definedName>
    <definedName name="_xlnm.Print_Area" localSheetId="0">'ЗАГАЛЬНИЙ ФОНД'!$A$1:$I$70</definedName>
    <definedName name="_xlnm.Print_Area" localSheetId="1">'СПЕЦІАЛЬНИЙ ФОНД'!$A$1:$I$37</definedName>
  </definedNames>
  <calcPr fullCalcOnLoad="1"/>
</workbook>
</file>

<file path=xl/sharedStrings.xml><?xml version="1.0" encoding="utf-8"?>
<sst xmlns="http://schemas.openxmlformats.org/spreadsheetml/2006/main" count="124" uniqueCount="90">
  <si>
    <t xml:space="preserve">Інші надходження </t>
  </si>
  <si>
    <t xml:space="preserve">       %</t>
  </si>
  <si>
    <t xml:space="preserve">Податкові надходження- всього, у т.ч. </t>
  </si>
  <si>
    <t>Неподаткові надходження- всього,у т.ч.</t>
  </si>
  <si>
    <t xml:space="preserve">Власні надходження бюджетних установ </t>
  </si>
  <si>
    <t xml:space="preserve">Доходи від операцій з капіталом </t>
  </si>
  <si>
    <t>РАЗОМ доходів ( без трансфертів)</t>
  </si>
  <si>
    <t xml:space="preserve">Офіційні трансферти -всього 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</si>
  <si>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</si>
  <si>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</si>
  <si>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</si>
  <si>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</si>
  <si>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</si>
  <si>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</si>
  <si>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Адміністративні штрафи та інші санкції </t>
  </si>
  <si>
    <t>Плата за оренду майнових комплексів та іншого майна,що у комунальній власності</t>
  </si>
  <si>
    <t xml:space="preserve">Державне мито </t>
  </si>
  <si>
    <t>Туристичний збір</t>
  </si>
  <si>
    <t>Плата за розміщення тимчасово вільних коштів місцевих бюджетів</t>
  </si>
  <si>
    <t>"+,-"</t>
  </si>
  <si>
    <t>Транспортний податок</t>
  </si>
  <si>
    <t>Найменування</t>
  </si>
  <si>
    <t>Надходження коштів пайової участі у розвитку інфраструктури населеного пункту</t>
  </si>
  <si>
    <t>Адміністративний збір за проведення державної реєстрації юридичних осіб,  фізичних  осіб – підприємців та громадських формувань</t>
  </si>
  <si>
    <t xml:space="preserve">Адміністративний     збір  за державну    реєстрацію речових прав на нерухоме   майно та їх обтяжень 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</si>
  <si>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державною реєстрацією</t>
  </si>
  <si>
    <t>Акцизний податок з виробленого в Україні пального</t>
  </si>
  <si>
    <t>Акцизний податок з ввезеного на митну територію України пального</t>
  </si>
  <si>
    <t>0100.</t>
  </si>
  <si>
    <t xml:space="preserve">Охорона здоров`я </t>
  </si>
  <si>
    <t xml:space="preserve">Начальник фінансового управління </t>
  </si>
  <si>
    <t>Інші субвенції 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</si>
  <si>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</si>
  <si>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</si>
  <si>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дотації з місцевого бюджету</t>
  </si>
  <si>
    <t xml:space="preserve">Охорона здоров'я </t>
  </si>
  <si>
    <t>Податок та збір на доходи фізичних осіб</t>
  </si>
  <si>
    <t>Рентна плата за спеціальне використання лісових ресурсів( крім рентної плати за спеціальне використання лісових ресурсів в частині деревини,заготовленої в порядку рубок головного користування)</t>
  </si>
  <si>
    <t>Рентна плата  за користування надрами для видобування  корисних копалин місцевого значення</t>
  </si>
  <si>
    <t>Акцизний збір з реалізації суб'єктами господарювання роздрібної торгівлі підакцизних товарів</t>
  </si>
  <si>
    <t xml:space="preserve">Єдиний податок </t>
  </si>
  <si>
    <t>Податок на нерухоме майно, відмінне від земельної ділянки</t>
  </si>
  <si>
    <t>Плата за надання інших адміністративних послуг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</si>
  <si>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</si>
  <si>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</si>
  <si>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</si>
  <si>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</si>
  <si>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від продажу землі  </t>
  </si>
  <si>
    <t>Усього доходів (з трансфертами)</t>
  </si>
  <si>
    <t>Разом коштів, отриманих з усіх джерел фінансування бюджету за типом кредитора</t>
  </si>
  <si>
    <t>Разом коштів, отриманих з усіх джерел фінансування бюджету за типом боргового зобов`язання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</si>
  <si>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</si>
  <si>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</si>
  <si>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</si>
  <si>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ФІНАСУВАННЯ БЮДЖЕТУ</t>
  </si>
  <si>
    <t>ДОХОДИ</t>
  </si>
  <si>
    <t>ВИДАТКИ</t>
  </si>
  <si>
    <t>ФІНАНСУВАННЯ БЮДЖЕТУ</t>
  </si>
  <si>
    <t>УСЬОГО доходів ( без трансфертів)</t>
  </si>
  <si>
    <t>Рентна плата за користування  надрами для видобування корисних копалин загальнодержавного значення</t>
  </si>
  <si>
    <t>Земельний податок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</si>
  <si>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</si>
  <si>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</si>
  <si>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грн.</t>
  </si>
  <si>
    <t>Усього видатків</t>
  </si>
  <si>
    <t>Економічна діяльність</t>
  </si>
  <si>
    <t>Інша діяльність</t>
  </si>
  <si>
    <t>Міжбюджетні тансферти</t>
  </si>
  <si>
    <t>Відхилення до річних призначень з урахуванням змін</t>
  </si>
  <si>
    <t>Код бюджетної класифікації</t>
  </si>
  <si>
    <t>Затверджено розписом на 2021 рік х урахуванням змін</t>
  </si>
  <si>
    <t>Відхилення до відповідного періоду минулого року</t>
  </si>
  <si>
    <t>Виконано за відповідний період минулого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</si>
  <si>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</si>
  <si>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Затверджено розписом на 2021 рік з урахуванням змін</t>
  </si>
  <si>
    <t>Податок на прибуток підприємств та фінансових установ комунальної власності</t>
  </si>
  <si>
    <t>Плата за встановлення земельного сервітуту</t>
  </si>
  <si>
    <t>Рентна плата за спеціальне використання води водних об'єктів місцевого значення</t>
  </si>
  <si>
    <t>Начальник фінансового управління                                                                                                                                                                                             Тетяна ПИЛИПЕНКО</t>
  </si>
  <si>
    <t>Тетяна ПИЛИПЕНКО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</si>
  <si>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</si>
  <si>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</si>
  <si>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Надходження коштів від відшкодування втрат сільськогосподарського і лісогосподарського виробництва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</si>
  <si>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</si>
  <si>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</si>
  <si>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</si>
  <si>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 </t>
  </si>
  <si>
    <t xml:space="preserve">        Інформація про виконання  бюджету Лиманської міської територіальної громади  по спеціальному  фонду станом на 01.09.2021 </t>
  </si>
  <si>
    <t xml:space="preserve">Виконано станом на 01.09.2021 </t>
  </si>
  <si>
    <t xml:space="preserve">                       Інформація про виконання  бюджету Лиманської міської територіальної громади  по загальному  фонду станом на 01.09.2021 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</si>
</sst>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[Red]\-#,##0\ "/>
    <numFmt numFmtId="189" formatCode="#,##0.0_ ;[Red]\-#,##0.0\ "/>
    <numFmt numFmtId="190" formatCode="0.0"/>
    <numFmt numFmtId="191" formatCode="0.000000"/>
    <numFmt numFmtId="192" formatCode="0.00000"/>
    <numFmt numFmtId="193" formatCode="0.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_ ;\-#,##0\ "/>
    <numFmt numFmtId="202" formatCode="#,##0.00_ ;\-#,##0.00\ "/>
    <numFmt numFmtId="203" formatCode="#,##0.0_ ;\-#,##0.0\ "/>
    <numFmt numFmtId="204" formatCode="[$-422]d\ mmmm\ yyyy&quot; р.&quot;"/>
    <numFmt numFmtId="205" formatCode="#,##0.00;\-#,##0.00"/>
    <numFmt numFmtId="206" formatCode="#,##0.0;\-#,##0.0"/>
    <numFmt numFmtId="207" formatCode="#,##0;\-#,##0"/>
    <numFmt numFmtId="208" formatCode="0_ ;\-0\ "/>
    <numFmt numFmtId="209" formatCode="#0.00"/>
    <numFmt numFmtId="210" formatCode="#,##0.000"/>
    <numFmt numFmtId="211" formatCode="#,##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4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19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1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190" fontId="2" fillId="0" borderId="11" xfId="0" applyNumberFormat="1" applyFont="1" applyBorder="1" applyAlignment="1">
      <alignment/>
    </xf>
    <xf numFmtId="0" fontId="1" fillId="32" borderId="12" xfId="0" applyFont="1" applyFill="1" applyBorder="1" applyAlignment="1">
      <alignment wrapText="1"/>
    </xf>
    <xf numFmtId="190" fontId="1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48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17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178" fontId="1" fillId="0" borderId="11" xfId="43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190" fontId="1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190" fontId="2" fillId="0" borderId="18" xfId="0" applyNumberFormat="1" applyFont="1" applyBorder="1" applyAlignment="1">
      <alignment/>
    </xf>
    <xf numFmtId="190" fontId="1" fillId="0" borderId="18" xfId="0" applyNumberFormat="1" applyFont="1" applyBorder="1" applyAlignment="1">
      <alignment/>
    </xf>
    <xf numFmtId="190" fontId="1" fillId="0" borderId="19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/>
    </xf>
    <xf numFmtId="190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90" fontId="2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90" fontId="1" fillId="32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78" fontId="1" fillId="0" borderId="0" xfId="43" applyFont="1" applyAlignment="1">
      <alignment/>
    </xf>
    <xf numFmtId="202" fontId="1" fillId="0" borderId="11" xfId="0" applyNumberFormat="1" applyFont="1" applyBorder="1" applyAlignment="1">
      <alignment/>
    </xf>
    <xf numFmtId="0" fontId="1" fillId="32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190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11" xfId="43" applyNumberFormat="1" applyFont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48" fillId="0" borderId="0" xfId="0" applyFont="1" applyAlignment="1">
      <alignment wrapText="1"/>
    </xf>
    <xf numFmtId="190" fontId="49" fillId="0" borderId="11" xfId="0" applyNumberFormat="1" applyFont="1" applyBorder="1" applyAlignment="1">
      <alignment/>
    </xf>
    <xf numFmtId="190" fontId="49" fillId="0" borderId="18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2" fontId="2" fillId="0" borderId="17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90" fontId="49" fillId="0" borderId="10" xfId="0" applyNumberFormat="1" applyFont="1" applyBorder="1" applyAlignment="1">
      <alignment/>
    </xf>
    <xf numFmtId="190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32" borderId="11" xfId="0" applyFont="1" applyFill="1" applyBorder="1" applyAlignment="1">
      <alignment/>
    </xf>
    <xf numFmtId="0" fontId="1" fillId="0" borderId="17" xfId="0" applyFont="1" applyBorder="1" applyAlignment="1">
      <alignment/>
    </xf>
    <xf numFmtId="0" fontId="48" fillId="0" borderId="15" xfId="0" applyFont="1" applyBorder="1" applyAlignment="1">
      <alignment wrapText="1"/>
    </xf>
    <xf numFmtId="2" fontId="1" fillId="32" borderId="11" xfId="0" applyNumberFormat="1" applyFont="1" applyFill="1" applyBorder="1" applyAlignment="1">
      <alignment/>
    </xf>
    <xf numFmtId="190" fontId="2" fillId="32" borderId="11" xfId="0" applyNumberFormat="1" applyFont="1" applyFill="1" applyBorder="1" applyAlignment="1">
      <alignment/>
    </xf>
    <xf numFmtId="0" fontId="2" fillId="32" borderId="11" xfId="0" applyFont="1" applyFill="1" applyBorder="1" applyAlignment="1">
      <alignment/>
    </xf>
    <xf numFmtId="2" fontId="1" fillId="32" borderId="17" xfId="0" applyNumberFormat="1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/>
      <protection/>
    </xf>
    <xf numFmtId="205" fontId="48" fillId="32" borderId="24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43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2" fillId="0" borderId="11" xfId="54" applyNumberFormat="1" applyFont="1" applyBorder="1">
      <alignment/>
      <protection/>
    </xf>
    <xf numFmtId="4" fontId="50" fillId="0" borderId="11" xfId="54" applyNumberFormat="1" applyFont="1" applyBorder="1">
      <alignment/>
      <protection/>
    </xf>
    <xf numFmtId="4" fontId="28" fillId="0" borderId="11" xfId="54" applyNumberFormat="1" applyFont="1" applyBorder="1">
      <alignment/>
      <protection/>
    </xf>
    <xf numFmtId="4" fontId="5" fillId="0" borderId="11" xfId="0" applyNumberFormat="1" applyFont="1" applyBorder="1" applyAlignment="1">
      <alignment/>
    </xf>
    <xf numFmtId="4" fontId="42" fillId="32" borderId="11" xfId="54" applyNumberFormat="1" applyFont="1" applyFill="1" applyBorder="1">
      <alignment/>
      <protection/>
    </xf>
    <xf numFmtId="211" fontId="50" fillId="0" borderId="11" xfId="54" applyNumberFormat="1" applyFont="1" applyBorder="1">
      <alignment/>
      <protection/>
    </xf>
    <xf numFmtId="211" fontId="42" fillId="0" borderId="11" xfId="54" applyNumberFormat="1" applyFont="1" applyBorder="1">
      <alignment/>
      <protection/>
    </xf>
    <xf numFmtId="210" fontId="42" fillId="0" borderId="11" xfId="54" applyNumberFormat="1" applyFont="1" applyBorder="1">
      <alignment/>
      <protection/>
    </xf>
    <xf numFmtId="0" fontId="1" fillId="32" borderId="14" xfId="0" applyFont="1" applyFill="1" applyBorder="1" applyAlignment="1">
      <alignment/>
    </xf>
    <xf numFmtId="4" fontId="48" fillId="32" borderId="2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95" zoomScaleNormal="75" zoomScaleSheetLayoutView="95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68" sqref="D68"/>
    </sheetView>
  </sheetViews>
  <sheetFormatPr defaultColWidth="9.00390625" defaultRowHeight="12.75"/>
  <cols>
    <col min="1" max="1" width="66.25390625" style="6" customWidth="1"/>
    <col min="2" max="2" width="16.125" style="18" customWidth="1"/>
    <col min="3" max="3" width="20.00390625" style="106" customWidth="1"/>
    <col min="4" max="4" width="23.75390625" style="106" customWidth="1"/>
    <col min="5" max="5" width="15.25390625" style="18" customWidth="1"/>
    <col min="6" max="6" width="14.00390625" style="18" customWidth="1"/>
    <col min="7" max="7" width="17.625" style="18" customWidth="1"/>
    <col min="8" max="8" width="19.875" style="18" customWidth="1"/>
    <col min="9" max="9" width="14.875" style="18" customWidth="1"/>
    <col min="10" max="16384" width="9.125" style="18" customWidth="1"/>
  </cols>
  <sheetData>
    <row r="1" spans="1:9" ht="15.75">
      <c r="A1" s="120" t="s">
        <v>89</v>
      </c>
      <c r="B1" s="121"/>
      <c r="C1" s="121"/>
      <c r="D1" s="121"/>
      <c r="E1" s="121"/>
      <c r="F1" s="121"/>
      <c r="G1" s="122"/>
      <c r="H1" s="122"/>
      <c r="I1" s="122"/>
    </row>
    <row r="2" spans="1:9" ht="15.75">
      <c r="A2" s="50"/>
      <c r="B2" s="64"/>
      <c r="C2" s="95"/>
      <c r="D2" s="95"/>
      <c r="E2" s="64"/>
      <c r="F2" s="64"/>
      <c r="I2" s="18" t="s">
        <v>63</v>
      </c>
    </row>
    <row r="3" spans="1:9" ht="45.75" customHeight="1">
      <c r="A3" s="118" t="s">
        <v>21</v>
      </c>
      <c r="B3" s="118" t="s">
        <v>69</v>
      </c>
      <c r="C3" s="117" t="s">
        <v>74</v>
      </c>
      <c r="D3" s="117" t="s">
        <v>88</v>
      </c>
      <c r="E3" s="118" t="s">
        <v>68</v>
      </c>
      <c r="F3" s="118"/>
      <c r="G3" s="119" t="s">
        <v>72</v>
      </c>
      <c r="H3" s="119" t="s">
        <v>71</v>
      </c>
      <c r="I3" s="119"/>
    </row>
    <row r="4" spans="1:9" ht="18" customHeight="1">
      <c r="A4" s="118"/>
      <c r="B4" s="118"/>
      <c r="C4" s="117"/>
      <c r="D4" s="117"/>
      <c r="E4" s="51" t="s">
        <v>19</v>
      </c>
      <c r="F4" s="52" t="s">
        <v>1</v>
      </c>
      <c r="G4" s="119"/>
      <c r="H4" s="51" t="s">
        <v>19</v>
      </c>
      <c r="I4" s="52" t="s">
        <v>1</v>
      </c>
    </row>
    <row r="5" spans="1:9" ht="15.75">
      <c r="A5" s="16" t="s">
        <v>55</v>
      </c>
      <c r="B5" s="2"/>
      <c r="C5" s="98"/>
      <c r="D5" s="96"/>
      <c r="E5" s="2"/>
      <c r="F5" s="22"/>
      <c r="G5" s="2"/>
      <c r="H5" s="2"/>
      <c r="I5" s="2"/>
    </row>
    <row r="6" spans="1:9" s="14" customFormat="1" ht="15.75">
      <c r="A6" s="23" t="s">
        <v>2</v>
      </c>
      <c r="B6" s="7">
        <v>10000000</v>
      </c>
      <c r="C6" s="97">
        <f>SUM(C7:C21)</f>
        <v>297720800</v>
      </c>
      <c r="D6" s="97">
        <f>SUM(D7:D21)</f>
        <v>179870303</v>
      </c>
      <c r="E6" s="11">
        <f>SUM(E7:E21)</f>
        <v>-117850497</v>
      </c>
      <c r="F6" s="11">
        <f>SUM(D6/C6*100)</f>
        <v>60.41576638246303</v>
      </c>
      <c r="G6" s="11">
        <f>SUM(G7:G21)</f>
        <v>143045664</v>
      </c>
      <c r="H6" s="11">
        <f>SUM(H7:H21)</f>
        <v>36824639</v>
      </c>
      <c r="I6" s="11">
        <f aca="true" t="shared" si="0" ref="I6:I53">D6/G6*100</f>
        <v>125.74327523831829</v>
      </c>
    </row>
    <row r="7" spans="1:9" ht="15.75">
      <c r="A7" s="17" t="s">
        <v>36</v>
      </c>
      <c r="B7" s="2">
        <v>11010000</v>
      </c>
      <c r="C7" s="98">
        <v>234523000</v>
      </c>
      <c r="D7" s="108">
        <v>140933444</v>
      </c>
      <c r="E7" s="45">
        <f aca="true" t="shared" si="1" ref="E7:E35">D7-C7</f>
        <v>-93589556</v>
      </c>
      <c r="F7" s="3">
        <f aca="true" t="shared" si="2" ref="F7:F35">D7/C7*100</f>
        <v>60.093655632922996</v>
      </c>
      <c r="G7" s="2">
        <v>115586287</v>
      </c>
      <c r="H7" s="3">
        <f>SUM(D7-G7)</f>
        <v>25347157</v>
      </c>
      <c r="I7" s="3">
        <f t="shared" si="0"/>
        <v>121.92920774416778</v>
      </c>
    </row>
    <row r="8" spans="1:9" ht="31.5">
      <c r="A8" s="17" t="s">
        <v>75</v>
      </c>
      <c r="B8" s="2">
        <v>11020200</v>
      </c>
      <c r="C8" s="98">
        <v>0</v>
      </c>
      <c r="D8" s="98">
        <v>18</v>
      </c>
      <c r="E8" s="45">
        <f>D8-C8</f>
        <v>18</v>
      </c>
      <c r="F8" s="48" t="e">
        <f>D8/C8*100</f>
        <v>#DIV/0!</v>
      </c>
      <c r="G8" s="2">
        <v>18</v>
      </c>
      <c r="H8" s="3">
        <f>SUM(D8-G8)</f>
        <v>0</v>
      </c>
      <c r="I8" s="3">
        <f>D8/G8*100</f>
        <v>100</v>
      </c>
    </row>
    <row r="9" spans="1:9" ht="63">
      <c r="A9" s="17" t="s">
        <v>37</v>
      </c>
      <c r="B9" s="2">
        <v>13010200</v>
      </c>
      <c r="C9" s="98">
        <v>460800</v>
      </c>
      <c r="D9" s="108">
        <v>221652</v>
      </c>
      <c r="E9" s="45">
        <f t="shared" si="1"/>
        <v>-239148</v>
      </c>
      <c r="F9" s="3">
        <f t="shared" si="2"/>
        <v>48.1015625</v>
      </c>
      <c r="G9" s="2">
        <v>230942</v>
      </c>
      <c r="H9" s="3">
        <f aca="true" t="shared" si="3" ref="H9:H21">SUM(D9-G9)</f>
        <v>-9290</v>
      </c>
      <c r="I9" s="3">
        <f t="shared" si="0"/>
        <v>95.97734496107248</v>
      </c>
    </row>
    <row r="10" spans="1:9" ht="33.75" customHeight="1">
      <c r="A10" s="75" t="s">
        <v>77</v>
      </c>
      <c r="B10" s="2">
        <v>13020200</v>
      </c>
      <c r="C10" s="98">
        <v>0</v>
      </c>
      <c r="D10" s="98">
        <v>0</v>
      </c>
      <c r="E10" s="45">
        <f>D10-C10</f>
        <v>0</v>
      </c>
      <c r="F10" s="3" t="e">
        <f>D10/C10*100</f>
        <v>#DIV/0!</v>
      </c>
      <c r="G10" s="2">
        <v>35</v>
      </c>
      <c r="H10" s="3">
        <f>SUM(D10-G10)</f>
        <v>-35</v>
      </c>
      <c r="I10" s="3">
        <f>D10/G10*100</f>
        <v>0</v>
      </c>
    </row>
    <row r="11" spans="1:9" ht="31.5">
      <c r="A11" s="17" t="s">
        <v>59</v>
      </c>
      <c r="B11" s="2">
        <v>13030100</v>
      </c>
      <c r="C11" s="98">
        <v>23200</v>
      </c>
      <c r="D11" s="108">
        <v>7616</v>
      </c>
      <c r="E11" s="45">
        <f t="shared" si="1"/>
        <v>-15584</v>
      </c>
      <c r="F11" s="3">
        <f t="shared" si="2"/>
        <v>32.827586206896555</v>
      </c>
      <c r="G11" s="2">
        <v>11430</v>
      </c>
      <c r="H11" s="3">
        <f t="shared" si="3"/>
        <v>-3814</v>
      </c>
      <c r="I11" s="3">
        <f t="shared" si="0"/>
        <v>66.63167104111986</v>
      </c>
    </row>
    <row r="12" spans="1:9" ht="31.5">
      <c r="A12" s="17" t="s">
        <v>38</v>
      </c>
      <c r="B12" s="2">
        <v>13030800</v>
      </c>
      <c r="C12" s="98">
        <v>18300</v>
      </c>
      <c r="D12" s="108">
        <v>16752</v>
      </c>
      <c r="E12" s="45">
        <f t="shared" si="1"/>
        <v>-1548</v>
      </c>
      <c r="F12" s="3">
        <f t="shared" si="2"/>
        <v>91.54098360655738</v>
      </c>
      <c r="G12" s="2">
        <v>11600</v>
      </c>
      <c r="H12" s="3">
        <f t="shared" si="3"/>
        <v>5152</v>
      </c>
      <c r="I12" s="3">
        <f t="shared" si="0"/>
        <v>144.41379310344828</v>
      </c>
    </row>
    <row r="13" spans="1:9" ht="31.5">
      <c r="A13" s="17" t="s">
        <v>38</v>
      </c>
      <c r="B13" s="2">
        <v>13040100</v>
      </c>
      <c r="C13" s="98">
        <v>1415500</v>
      </c>
      <c r="D13" s="108">
        <v>931071</v>
      </c>
      <c r="E13" s="45">
        <f t="shared" si="1"/>
        <v>-484429</v>
      </c>
      <c r="F13" s="3">
        <f t="shared" si="2"/>
        <v>65.77682797598023</v>
      </c>
      <c r="G13" s="2">
        <v>405962</v>
      </c>
      <c r="H13" s="3">
        <f t="shared" si="3"/>
        <v>525109</v>
      </c>
      <c r="I13" s="3">
        <f t="shared" si="0"/>
        <v>229.34929870283426</v>
      </c>
    </row>
    <row r="14" spans="1:9" ht="15.75">
      <c r="A14" s="17" t="s">
        <v>26</v>
      </c>
      <c r="B14" s="2">
        <v>14021900</v>
      </c>
      <c r="C14" s="98">
        <v>1540000</v>
      </c>
      <c r="D14" s="108">
        <v>765333</v>
      </c>
      <c r="E14" s="45">
        <f t="shared" si="1"/>
        <v>-774667</v>
      </c>
      <c r="F14" s="3">
        <f t="shared" si="2"/>
        <v>49.696948051948056</v>
      </c>
      <c r="G14" s="2">
        <v>546117</v>
      </c>
      <c r="H14" s="3">
        <f t="shared" si="3"/>
        <v>219216</v>
      </c>
      <c r="I14" s="3">
        <f t="shared" si="0"/>
        <v>140.14084893896364</v>
      </c>
    </row>
    <row r="15" spans="1:9" ht="31.5">
      <c r="A15" s="17" t="s">
        <v>27</v>
      </c>
      <c r="B15" s="2">
        <v>14031900</v>
      </c>
      <c r="C15" s="98">
        <v>5460000</v>
      </c>
      <c r="D15" s="98">
        <v>2599217</v>
      </c>
      <c r="E15" s="45">
        <f t="shared" si="1"/>
        <v>-2860783</v>
      </c>
      <c r="F15" s="3">
        <f t="shared" si="2"/>
        <v>47.60470695970696</v>
      </c>
      <c r="G15" s="2">
        <v>1887086</v>
      </c>
      <c r="H15" s="3">
        <f t="shared" si="3"/>
        <v>712131</v>
      </c>
      <c r="I15" s="3">
        <f t="shared" si="0"/>
        <v>137.73707186635903</v>
      </c>
    </row>
    <row r="16" spans="1:9" ht="31.5">
      <c r="A16" s="17" t="s">
        <v>39</v>
      </c>
      <c r="B16" s="2">
        <v>14040000</v>
      </c>
      <c r="C16" s="98">
        <v>2483200</v>
      </c>
      <c r="D16" s="108">
        <v>2011896</v>
      </c>
      <c r="E16" s="45">
        <f t="shared" si="1"/>
        <v>-471304</v>
      </c>
      <c r="F16" s="3">
        <f t="shared" si="2"/>
        <v>81.02029639175258</v>
      </c>
      <c r="G16" s="2">
        <v>1247026</v>
      </c>
      <c r="H16" s="3">
        <f t="shared" si="3"/>
        <v>764870</v>
      </c>
      <c r="I16" s="3">
        <f t="shared" si="0"/>
        <v>161.3355294917668</v>
      </c>
    </row>
    <row r="17" spans="1:9" s="53" customFormat="1" ht="15.75">
      <c r="A17" s="24" t="s">
        <v>41</v>
      </c>
      <c r="B17" s="2">
        <v>18010000</v>
      </c>
      <c r="C17" s="99">
        <v>3000000</v>
      </c>
      <c r="D17" s="99">
        <v>2076984</v>
      </c>
      <c r="E17" s="45">
        <f t="shared" si="1"/>
        <v>-923016</v>
      </c>
      <c r="F17" s="3">
        <f t="shared" si="2"/>
        <v>69.23280000000001</v>
      </c>
      <c r="G17" s="73">
        <v>1412232</v>
      </c>
      <c r="H17" s="3">
        <f t="shared" si="3"/>
        <v>664752</v>
      </c>
      <c r="I17" s="3">
        <f t="shared" si="0"/>
        <v>147.07101949254798</v>
      </c>
    </row>
    <row r="18" spans="1:9" ht="15.75">
      <c r="A18" s="17" t="s">
        <v>60</v>
      </c>
      <c r="B18" s="2">
        <v>18010000</v>
      </c>
      <c r="C18" s="98">
        <v>24836600</v>
      </c>
      <c r="D18" s="98">
        <v>17194245</v>
      </c>
      <c r="E18" s="45">
        <f t="shared" si="1"/>
        <v>-7642355</v>
      </c>
      <c r="F18" s="3">
        <f t="shared" si="2"/>
        <v>69.22946377523493</v>
      </c>
      <c r="G18" s="2">
        <v>10851885</v>
      </c>
      <c r="H18" s="3">
        <f t="shared" si="3"/>
        <v>6342360</v>
      </c>
      <c r="I18" s="3">
        <f t="shared" si="0"/>
        <v>158.44477710554435</v>
      </c>
    </row>
    <row r="19" spans="1:9" ht="15.75">
      <c r="A19" s="17" t="s">
        <v>20</v>
      </c>
      <c r="B19" s="2">
        <v>18011000</v>
      </c>
      <c r="C19" s="98">
        <v>10800</v>
      </c>
      <c r="D19" s="98">
        <v>16800</v>
      </c>
      <c r="E19" s="45">
        <f t="shared" si="1"/>
        <v>6000</v>
      </c>
      <c r="F19" s="3">
        <f t="shared" si="2"/>
        <v>155.55555555555557</v>
      </c>
      <c r="G19" s="2">
        <v>0</v>
      </c>
      <c r="H19" s="3">
        <f t="shared" si="3"/>
        <v>16800</v>
      </c>
      <c r="I19" s="3" t="e">
        <f t="shared" si="0"/>
        <v>#DIV/0!</v>
      </c>
    </row>
    <row r="20" spans="1:9" ht="15.75">
      <c r="A20" s="17" t="s">
        <v>17</v>
      </c>
      <c r="B20" s="2">
        <v>18030000</v>
      </c>
      <c r="C20" s="98">
        <v>380000</v>
      </c>
      <c r="D20" s="108">
        <v>237345</v>
      </c>
      <c r="E20" s="45">
        <f t="shared" si="1"/>
        <v>-142655</v>
      </c>
      <c r="F20" s="3">
        <f t="shared" si="2"/>
        <v>62.459210526315786</v>
      </c>
      <c r="G20" s="2">
        <v>48530</v>
      </c>
      <c r="H20" s="3">
        <f t="shared" si="3"/>
        <v>188815</v>
      </c>
      <c r="I20" s="3">
        <f t="shared" si="0"/>
        <v>489.0686173500927</v>
      </c>
    </row>
    <row r="21" spans="1:9" ht="15.75">
      <c r="A21" s="17" t="s">
        <v>40</v>
      </c>
      <c r="B21" s="2">
        <v>18050000</v>
      </c>
      <c r="C21" s="98">
        <v>23569400</v>
      </c>
      <c r="D21" s="108">
        <v>12857930</v>
      </c>
      <c r="E21" s="45">
        <f t="shared" si="1"/>
        <v>-10711470</v>
      </c>
      <c r="F21" s="3">
        <f t="shared" si="2"/>
        <v>54.553488845706724</v>
      </c>
      <c r="G21" s="2">
        <v>10806514</v>
      </c>
      <c r="H21" s="3">
        <f t="shared" si="3"/>
        <v>2051416</v>
      </c>
      <c r="I21" s="3">
        <f t="shared" si="0"/>
        <v>118.98314294507924</v>
      </c>
    </row>
    <row r="22" spans="1:9" s="14" customFormat="1" ht="15.75">
      <c r="A22" s="23" t="s">
        <v>3</v>
      </c>
      <c r="B22" s="7">
        <v>20000000</v>
      </c>
      <c r="C22" s="97">
        <f>SUM(C24:C35)</f>
        <v>3193500</v>
      </c>
      <c r="D22" s="97">
        <f>SUM(D24:D35)</f>
        <v>2539490</v>
      </c>
      <c r="E22" s="11">
        <f>SUM(E24:E35)</f>
        <v>-654010</v>
      </c>
      <c r="F22" s="11">
        <f>SUM(D22/C22*100)</f>
        <v>79.52058869578832</v>
      </c>
      <c r="G22" s="11">
        <f>SUM(G23:G35)</f>
        <v>2449674</v>
      </c>
      <c r="H22" s="11">
        <f>SUM(H23:H35)</f>
        <v>89816</v>
      </c>
      <c r="I22" s="11">
        <f t="shared" si="0"/>
        <v>103.66644704560687</v>
      </c>
    </row>
    <row r="23" spans="1:9" s="14" customFormat="1" ht="30" customHeight="1">
      <c r="A23" s="75" t="s">
        <v>80</v>
      </c>
      <c r="B23" s="2">
        <v>21010300</v>
      </c>
      <c r="C23" s="98">
        <v>0</v>
      </c>
      <c r="D23" s="98">
        <v>0</v>
      </c>
      <c r="E23" s="45">
        <f>D23-C23</f>
        <v>0</v>
      </c>
      <c r="F23" s="76" t="e">
        <f>D23/C23*100</f>
        <v>#DIV/0!</v>
      </c>
      <c r="G23" s="3">
        <v>170</v>
      </c>
      <c r="H23" s="3">
        <f>SUM(D23-G23)</f>
        <v>-170</v>
      </c>
      <c r="I23" s="3">
        <f>D23/G23*100</f>
        <v>0</v>
      </c>
    </row>
    <row r="24" spans="1:9" ht="31.5" customHeight="1">
      <c r="A24" s="17" t="s">
        <v>18</v>
      </c>
      <c r="B24" s="2">
        <v>21050000</v>
      </c>
      <c r="C24" s="98">
        <v>384100</v>
      </c>
      <c r="D24" s="108">
        <v>574685</v>
      </c>
      <c r="E24" s="45">
        <f t="shared" si="1"/>
        <v>190585</v>
      </c>
      <c r="F24" s="76">
        <f t="shared" si="2"/>
        <v>149.61858890913823</v>
      </c>
      <c r="G24" s="2">
        <v>1090164</v>
      </c>
      <c r="H24" s="3">
        <f aca="true" t="shared" si="4" ref="H24:H53">SUM(D24-G24)</f>
        <v>-515479</v>
      </c>
      <c r="I24" s="3">
        <f t="shared" si="0"/>
        <v>52.715462994558614</v>
      </c>
    </row>
    <row r="25" spans="1:9" ht="15.75">
      <c r="A25" s="17" t="s">
        <v>14</v>
      </c>
      <c r="B25" s="2">
        <v>21081100</v>
      </c>
      <c r="C25" s="98">
        <v>55000</v>
      </c>
      <c r="D25" s="108">
        <v>16050</v>
      </c>
      <c r="E25" s="45">
        <f t="shared" si="1"/>
        <v>-38950</v>
      </c>
      <c r="F25" s="3">
        <f t="shared" si="2"/>
        <v>29.18181818181818</v>
      </c>
      <c r="G25" s="2">
        <v>37839</v>
      </c>
      <c r="H25" s="3">
        <f t="shared" si="4"/>
        <v>-21789</v>
      </c>
      <c r="I25" s="3">
        <f t="shared" si="0"/>
        <v>42.41655434868786</v>
      </c>
    </row>
    <row r="26" spans="1:9" ht="47.25">
      <c r="A26" s="17" t="s">
        <v>32</v>
      </c>
      <c r="B26" s="2">
        <v>21081500</v>
      </c>
      <c r="C26" s="98">
        <v>31900</v>
      </c>
      <c r="D26" s="108">
        <v>58731</v>
      </c>
      <c r="E26" s="45">
        <f t="shared" si="1"/>
        <v>26831</v>
      </c>
      <c r="F26" s="76">
        <f t="shared" si="2"/>
        <v>184.10971786833855</v>
      </c>
      <c r="G26" s="2">
        <v>75530</v>
      </c>
      <c r="H26" s="3">
        <f t="shared" si="4"/>
        <v>-16799</v>
      </c>
      <c r="I26" s="3">
        <f t="shared" si="0"/>
        <v>77.75850655368728</v>
      </c>
    </row>
    <row r="27" spans="1:9" ht="15.75">
      <c r="A27" s="17" t="s">
        <v>76</v>
      </c>
      <c r="B27" s="2">
        <v>21081700</v>
      </c>
      <c r="C27" s="98">
        <v>69200</v>
      </c>
      <c r="D27" s="108">
        <v>74355</v>
      </c>
      <c r="E27" s="45">
        <f>D27-C27</f>
        <v>5155</v>
      </c>
      <c r="F27" s="76">
        <f>D27/C27*100</f>
        <v>107.44942196531792</v>
      </c>
      <c r="G27" s="2">
        <v>0</v>
      </c>
      <c r="H27" s="3">
        <f>SUM(D27-G27)</f>
        <v>74355</v>
      </c>
      <c r="I27" s="76" t="e">
        <f>D27/G27*100</f>
        <v>#DIV/0!</v>
      </c>
    </row>
    <row r="28" spans="1:9" ht="65.25" customHeight="1">
      <c r="A28" s="17" t="s">
        <v>73</v>
      </c>
      <c r="B28" s="2">
        <v>22010200</v>
      </c>
      <c r="C28" s="98">
        <v>20900</v>
      </c>
      <c r="D28" s="108">
        <v>21386</v>
      </c>
      <c r="E28" s="45">
        <f t="shared" si="1"/>
        <v>486</v>
      </c>
      <c r="F28" s="3">
        <f t="shared" si="2"/>
        <v>102.32535885167464</v>
      </c>
      <c r="G28" s="2">
        <v>0</v>
      </c>
      <c r="H28" s="3">
        <f t="shared" si="4"/>
        <v>21386</v>
      </c>
      <c r="I28" s="76" t="e">
        <f t="shared" si="0"/>
        <v>#DIV/0!</v>
      </c>
    </row>
    <row r="29" spans="1:9" ht="47.25">
      <c r="A29" s="17" t="s">
        <v>23</v>
      </c>
      <c r="B29" s="2">
        <v>22010300</v>
      </c>
      <c r="C29" s="98">
        <v>60000</v>
      </c>
      <c r="D29" s="108">
        <v>52287</v>
      </c>
      <c r="E29" s="45">
        <f t="shared" si="1"/>
        <v>-7713</v>
      </c>
      <c r="F29" s="3">
        <f t="shared" si="2"/>
        <v>87.145</v>
      </c>
      <c r="G29" s="2">
        <v>37860</v>
      </c>
      <c r="H29" s="3">
        <f t="shared" si="4"/>
        <v>14427</v>
      </c>
      <c r="I29" s="3">
        <f t="shared" si="0"/>
        <v>138.10618066561014</v>
      </c>
    </row>
    <row r="30" spans="1:9" ht="15.75">
      <c r="A30" s="17" t="s">
        <v>42</v>
      </c>
      <c r="B30" s="2">
        <v>22012500</v>
      </c>
      <c r="C30" s="98">
        <v>1550000</v>
      </c>
      <c r="D30" s="108">
        <v>960042</v>
      </c>
      <c r="E30" s="45">
        <f t="shared" si="1"/>
        <v>-589958</v>
      </c>
      <c r="F30" s="3">
        <f t="shared" si="2"/>
        <v>61.9381935483871</v>
      </c>
      <c r="G30" s="2">
        <v>792174</v>
      </c>
      <c r="H30" s="3">
        <f t="shared" si="4"/>
        <v>167868</v>
      </c>
      <c r="I30" s="3">
        <f t="shared" si="0"/>
        <v>121.19079899113075</v>
      </c>
    </row>
    <row r="31" spans="1:9" ht="31.5">
      <c r="A31" s="17" t="s">
        <v>24</v>
      </c>
      <c r="B31" s="2">
        <v>22012600</v>
      </c>
      <c r="C31" s="98">
        <v>500000</v>
      </c>
      <c r="D31" s="108">
        <v>425180</v>
      </c>
      <c r="E31" s="45">
        <f t="shared" si="1"/>
        <v>-74820</v>
      </c>
      <c r="F31" s="3">
        <f t="shared" si="2"/>
        <v>85.036</v>
      </c>
      <c r="G31" s="2">
        <v>246210</v>
      </c>
      <c r="H31" s="3">
        <f t="shared" si="4"/>
        <v>178970</v>
      </c>
      <c r="I31" s="3">
        <f t="shared" si="0"/>
        <v>172.68998009829008</v>
      </c>
    </row>
    <row r="32" spans="1:9" ht="78.75">
      <c r="A32" s="17" t="s">
        <v>25</v>
      </c>
      <c r="B32" s="2">
        <v>22012900</v>
      </c>
      <c r="C32" s="98">
        <v>6800</v>
      </c>
      <c r="D32" s="108">
        <v>6810</v>
      </c>
      <c r="E32" s="45">
        <f t="shared" si="1"/>
        <v>10</v>
      </c>
      <c r="F32" s="3">
        <f t="shared" si="2"/>
        <v>100.1470588235294</v>
      </c>
      <c r="G32" s="2">
        <v>2100</v>
      </c>
      <c r="H32" s="3">
        <f t="shared" si="4"/>
        <v>4710</v>
      </c>
      <c r="I32" s="76">
        <f t="shared" si="0"/>
        <v>324.2857142857143</v>
      </c>
    </row>
    <row r="33" spans="1:9" ht="31.5">
      <c r="A33" s="17" t="s">
        <v>15</v>
      </c>
      <c r="B33" s="2">
        <v>22080400</v>
      </c>
      <c r="C33" s="98">
        <v>358400</v>
      </c>
      <c r="D33" s="108">
        <v>137866</v>
      </c>
      <c r="E33" s="45">
        <f t="shared" si="1"/>
        <v>-220534</v>
      </c>
      <c r="F33" s="3">
        <f t="shared" si="2"/>
        <v>38.467075892857146</v>
      </c>
      <c r="G33" s="2">
        <v>5447</v>
      </c>
      <c r="H33" s="3">
        <f t="shared" si="4"/>
        <v>132419</v>
      </c>
      <c r="I33" s="3">
        <f t="shared" si="0"/>
        <v>2531.0446117128695</v>
      </c>
    </row>
    <row r="34" spans="1:9" ht="15.75">
      <c r="A34" s="17" t="s">
        <v>16</v>
      </c>
      <c r="B34" s="2">
        <v>22090000</v>
      </c>
      <c r="C34" s="98">
        <v>130000</v>
      </c>
      <c r="D34" s="109">
        <v>96598</v>
      </c>
      <c r="E34" s="45">
        <f t="shared" si="1"/>
        <v>-33402</v>
      </c>
      <c r="F34" s="3">
        <f t="shared" si="2"/>
        <v>74.30615384615385</v>
      </c>
      <c r="G34" s="2">
        <v>100925</v>
      </c>
      <c r="H34" s="3">
        <f t="shared" si="4"/>
        <v>-4327</v>
      </c>
      <c r="I34" s="3">
        <f t="shared" si="0"/>
        <v>95.71265791429279</v>
      </c>
    </row>
    <row r="35" spans="1:9" ht="15.75">
      <c r="A35" s="17" t="s">
        <v>0</v>
      </c>
      <c r="B35" s="2">
        <v>24060000</v>
      </c>
      <c r="C35" s="98">
        <v>27200</v>
      </c>
      <c r="D35" s="108">
        <v>115500</v>
      </c>
      <c r="E35" s="45">
        <f t="shared" si="1"/>
        <v>88300</v>
      </c>
      <c r="F35" s="3">
        <f t="shared" si="2"/>
        <v>424.63235294117646</v>
      </c>
      <c r="G35" s="3">
        <v>61255</v>
      </c>
      <c r="H35" s="3">
        <f t="shared" si="4"/>
        <v>54245</v>
      </c>
      <c r="I35" s="3">
        <f t="shared" si="0"/>
        <v>188.55603624193944</v>
      </c>
    </row>
    <row r="36" spans="1:9" s="14" customFormat="1" ht="15.75">
      <c r="A36" s="23" t="s">
        <v>58</v>
      </c>
      <c r="B36" s="7">
        <v>90010100</v>
      </c>
      <c r="C36" s="97">
        <f>SUM(C6+C22)</f>
        <v>300914300</v>
      </c>
      <c r="D36" s="97">
        <f>SUM(D6+D22)</f>
        <v>182409793</v>
      </c>
      <c r="E36" s="11">
        <f>SUM(E6+E22)</f>
        <v>-118504507</v>
      </c>
      <c r="F36" s="11">
        <f>SUM(D36/C36*100)</f>
        <v>60.618519292702274</v>
      </c>
      <c r="G36" s="11">
        <f>SUM(G6+G22)</f>
        <v>145495338</v>
      </c>
      <c r="H36" s="11">
        <f>SUM(H6+H22)</f>
        <v>36914455</v>
      </c>
      <c r="I36" s="11">
        <f t="shared" si="0"/>
        <v>125.37157238673859</v>
      </c>
    </row>
    <row r="37" spans="1:9" s="14" customFormat="1" ht="15.75">
      <c r="A37" s="78" t="s">
        <v>7</v>
      </c>
      <c r="B37" s="42">
        <v>40000000</v>
      </c>
      <c r="C37" s="100">
        <f>SUM(C38:C52)</f>
        <v>141419529</v>
      </c>
      <c r="D37" s="100">
        <f>SUM(D38:D52)</f>
        <v>87876491</v>
      </c>
      <c r="E37" s="79">
        <f>D37-C37</f>
        <v>-53543038</v>
      </c>
      <c r="F37" s="41">
        <f>SUM(D37/C37*100)</f>
        <v>62.138865559366984</v>
      </c>
      <c r="G37" s="41">
        <f>SUM(G38:G52)</f>
        <v>74003369</v>
      </c>
      <c r="H37" s="41">
        <f>SUM(H38:H52)</f>
        <v>13873122</v>
      </c>
      <c r="I37" s="41">
        <f t="shared" si="0"/>
        <v>118.74660868480191</v>
      </c>
    </row>
    <row r="38" spans="1:9" s="14" customFormat="1" ht="47.25">
      <c r="A38" s="84" t="s">
        <v>81</v>
      </c>
      <c r="B38" s="33">
        <v>41031400</v>
      </c>
      <c r="C38" s="101">
        <v>3900805</v>
      </c>
      <c r="D38" s="108">
        <v>1301644</v>
      </c>
      <c r="E38" s="45">
        <f>D38-C38</f>
        <v>-2599161</v>
      </c>
      <c r="F38" s="3">
        <f>D38/C38*100</f>
        <v>33.3685995582963</v>
      </c>
      <c r="G38" s="83">
        <v>0</v>
      </c>
      <c r="H38" s="3">
        <f>SUM(D38-G38)</f>
        <v>1301644</v>
      </c>
      <c r="I38" s="3" t="e">
        <f>D38/G38*100</f>
        <v>#DIV/0!</v>
      </c>
    </row>
    <row r="39" spans="1:9" s="63" customFormat="1" ht="15.75">
      <c r="A39" s="19" t="s">
        <v>43</v>
      </c>
      <c r="B39" s="20">
        <v>41033900</v>
      </c>
      <c r="C39" s="98">
        <v>117272800</v>
      </c>
      <c r="D39" s="108">
        <v>76555700</v>
      </c>
      <c r="E39" s="45">
        <f aca="true" t="shared" si="5" ref="E39:E52">D39-C39</f>
        <v>-40717100</v>
      </c>
      <c r="F39" s="3">
        <f aca="true" t="shared" si="6" ref="F39:F52">D39/C39*100</f>
        <v>65.28001377983642</v>
      </c>
      <c r="G39" s="2">
        <v>44842000</v>
      </c>
      <c r="H39" s="3">
        <f t="shared" si="4"/>
        <v>31713700</v>
      </c>
      <c r="I39" s="3">
        <f t="shared" si="0"/>
        <v>170.72320592301858</v>
      </c>
    </row>
    <row r="40" spans="1:9" s="63" customFormat="1" ht="65.25" customHeight="1">
      <c r="A40" s="88" t="s">
        <v>83</v>
      </c>
      <c r="B40" s="81">
        <v>41034600</v>
      </c>
      <c r="C40" s="96">
        <v>763000</v>
      </c>
      <c r="D40" s="108">
        <v>763000</v>
      </c>
      <c r="E40" s="45">
        <f>D40-C40</f>
        <v>0</v>
      </c>
      <c r="F40" s="3">
        <f>D40/C40*100</f>
        <v>100</v>
      </c>
      <c r="G40" s="30">
        <v>280000</v>
      </c>
      <c r="H40" s="3">
        <f>SUM(D40-G40)</f>
        <v>483000</v>
      </c>
      <c r="I40" s="3">
        <f>D40/G40*100</f>
        <v>272.5</v>
      </c>
    </row>
    <row r="41" spans="1:9" ht="15.75">
      <c r="A41" s="80" t="s">
        <v>51</v>
      </c>
      <c r="B41" s="81">
        <v>41034200</v>
      </c>
      <c r="C41" s="96">
        <v>0</v>
      </c>
      <c r="D41" s="96">
        <v>0</v>
      </c>
      <c r="E41" s="46">
        <f t="shared" si="5"/>
        <v>0</v>
      </c>
      <c r="F41" s="82" t="e">
        <f t="shared" si="6"/>
        <v>#DIV/0!</v>
      </c>
      <c r="G41" s="30">
        <v>8583700</v>
      </c>
      <c r="H41" s="1">
        <f t="shared" si="4"/>
        <v>-8583700</v>
      </c>
      <c r="I41" s="1">
        <f t="shared" si="0"/>
        <v>0</v>
      </c>
    </row>
    <row r="42" spans="1:9" ht="63">
      <c r="A42" s="19" t="s">
        <v>52</v>
      </c>
      <c r="B42" s="20">
        <v>41040200</v>
      </c>
      <c r="C42" s="98">
        <v>0</v>
      </c>
      <c r="D42" s="98">
        <v>0</v>
      </c>
      <c r="E42" s="45">
        <f t="shared" si="5"/>
        <v>0</v>
      </c>
      <c r="F42" s="76" t="e">
        <f t="shared" si="6"/>
        <v>#DIV/0!</v>
      </c>
      <c r="G42" s="2">
        <v>7228277</v>
      </c>
      <c r="H42" s="3">
        <f t="shared" si="4"/>
        <v>-7228277</v>
      </c>
      <c r="I42" s="3">
        <f t="shared" si="0"/>
        <v>0</v>
      </c>
    </row>
    <row r="43" spans="1:9" ht="15.75">
      <c r="A43" s="19" t="s">
        <v>34</v>
      </c>
      <c r="B43" s="20">
        <v>41040400</v>
      </c>
      <c r="C43" s="98">
        <v>8291340</v>
      </c>
      <c r="D43" s="108">
        <v>5252416</v>
      </c>
      <c r="E43" s="45">
        <f t="shared" si="5"/>
        <v>-3038924</v>
      </c>
      <c r="F43" s="3">
        <f t="shared" si="6"/>
        <v>63.3482163317389</v>
      </c>
      <c r="G43" s="2">
        <v>3635504</v>
      </c>
      <c r="H43" s="3">
        <f t="shared" si="4"/>
        <v>1616912</v>
      </c>
      <c r="I43" s="3">
        <f t="shared" si="0"/>
        <v>144.4755940304288</v>
      </c>
    </row>
    <row r="44" spans="1:9" ht="282.75" customHeight="1">
      <c r="A44" s="19" t="s">
        <v>86</v>
      </c>
      <c r="B44" s="93">
        <v>41050600</v>
      </c>
      <c r="C44" s="98">
        <v>3369380</v>
      </c>
      <c r="D44" s="110">
        <v>0</v>
      </c>
      <c r="E44" s="45">
        <f t="shared" si="5"/>
        <v>-3369380</v>
      </c>
      <c r="F44" s="3">
        <f t="shared" si="6"/>
        <v>0</v>
      </c>
      <c r="G44" s="2">
        <v>0</v>
      </c>
      <c r="H44" s="3">
        <f t="shared" si="4"/>
        <v>0</v>
      </c>
      <c r="I44" s="3" t="e">
        <f t="shared" si="0"/>
        <v>#DIV/0!</v>
      </c>
    </row>
    <row r="45" spans="1:9" ht="31.5">
      <c r="A45" s="19" t="s">
        <v>53</v>
      </c>
      <c r="B45" s="20">
        <v>41051000</v>
      </c>
      <c r="C45" s="98">
        <v>784700</v>
      </c>
      <c r="D45" s="111">
        <v>512862</v>
      </c>
      <c r="E45" s="45">
        <f t="shared" si="5"/>
        <v>-271838</v>
      </c>
      <c r="F45" s="3">
        <f t="shared" si="6"/>
        <v>65.35771632471008</v>
      </c>
      <c r="G45" s="2">
        <v>286401</v>
      </c>
      <c r="H45" s="3">
        <f t="shared" si="4"/>
        <v>226461</v>
      </c>
      <c r="I45" s="3">
        <f t="shared" si="0"/>
        <v>179.07130212534176</v>
      </c>
    </row>
    <row r="46" spans="1:9" ht="39.75" customHeight="1">
      <c r="A46" s="19" t="s">
        <v>84</v>
      </c>
      <c r="B46" s="20">
        <v>41051100</v>
      </c>
      <c r="C46" s="98">
        <v>0</v>
      </c>
      <c r="D46" s="110">
        <v>0</v>
      </c>
      <c r="E46" s="45">
        <f>D46-C46</f>
        <v>0</v>
      </c>
      <c r="F46" s="3" t="e">
        <f>D46/C46*100</f>
        <v>#DIV/0!</v>
      </c>
      <c r="G46" s="2">
        <v>830000</v>
      </c>
      <c r="H46" s="3">
        <f>SUM(D46-G46)</f>
        <v>-830000</v>
      </c>
      <c r="I46" s="3">
        <f>D46/G46*100</f>
        <v>0</v>
      </c>
    </row>
    <row r="47" spans="1:9" ht="47.25">
      <c r="A47" s="19" t="s">
        <v>44</v>
      </c>
      <c r="B47" s="20">
        <v>41051200</v>
      </c>
      <c r="C47" s="98">
        <v>417300</v>
      </c>
      <c r="D47" s="107">
        <v>225908</v>
      </c>
      <c r="E47" s="45">
        <f>D47-C47</f>
        <v>-191392</v>
      </c>
      <c r="F47" s="3">
        <f>D47/C47*100</f>
        <v>54.13563383656842</v>
      </c>
      <c r="G47" s="2">
        <v>179225</v>
      </c>
      <c r="H47" s="3">
        <f>SUM(D47-G47)</f>
        <v>46683</v>
      </c>
      <c r="I47" s="3">
        <f>D47/G47*100</f>
        <v>126.04714744036825</v>
      </c>
    </row>
    <row r="48" spans="1:9" ht="47.25">
      <c r="A48" s="19" t="s">
        <v>85</v>
      </c>
      <c r="B48" s="20">
        <v>41051400</v>
      </c>
      <c r="C48" s="98">
        <v>1301100</v>
      </c>
      <c r="D48" s="107">
        <v>827167</v>
      </c>
      <c r="E48" s="45">
        <f>D48-C48</f>
        <v>-473933</v>
      </c>
      <c r="F48" s="3">
        <f>D48/C48*100</f>
        <v>63.574437014833606</v>
      </c>
      <c r="G48" s="2">
        <v>650127</v>
      </c>
      <c r="H48" s="3">
        <f>SUM(D48-G48)</f>
        <v>177040</v>
      </c>
      <c r="I48" s="3">
        <f>D48/G48*100</f>
        <v>127.23160244075389</v>
      </c>
    </row>
    <row r="49" spans="1:9" ht="34.5" customHeight="1">
      <c r="A49" s="19" t="s">
        <v>33</v>
      </c>
      <c r="B49" s="20">
        <v>41051500</v>
      </c>
      <c r="C49" s="98"/>
      <c r="D49" s="110"/>
      <c r="E49" s="45">
        <f t="shared" si="5"/>
        <v>0</v>
      </c>
      <c r="F49" s="76" t="e">
        <f t="shared" si="6"/>
        <v>#DIV/0!</v>
      </c>
      <c r="G49" s="2">
        <v>286600</v>
      </c>
      <c r="H49" s="3">
        <f t="shared" si="4"/>
        <v>-286600</v>
      </c>
      <c r="I49" s="3">
        <f t="shared" si="0"/>
        <v>0</v>
      </c>
    </row>
    <row r="50" spans="1:9" ht="15.75">
      <c r="A50" s="19" t="s">
        <v>31</v>
      </c>
      <c r="B50" s="20">
        <v>41053900</v>
      </c>
      <c r="C50" s="98">
        <v>3395984</v>
      </c>
      <c r="D50" s="114">
        <v>730174</v>
      </c>
      <c r="E50" s="45">
        <f t="shared" si="5"/>
        <v>-2665810</v>
      </c>
      <c r="F50" s="3">
        <f t="shared" si="6"/>
        <v>21.50110247869248</v>
      </c>
      <c r="G50" s="2">
        <v>6591535</v>
      </c>
      <c r="H50" s="3">
        <f t="shared" si="4"/>
        <v>-5861361</v>
      </c>
      <c r="I50" s="3">
        <f t="shared" si="0"/>
        <v>11.077450093187702</v>
      </c>
    </row>
    <row r="51" spans="1:9" ht="47.25">
      <c r="A51" s="19" t="s">
        <v>61</v>
      </c>
      <c r="B51" s="20">
        <v>41055000</v>
      </c>
      <c r="C51" s="98">
        <v>1923120</v>
      </c>
      <c r="D51" s="113">
        <v>1707620</v>
      </c>
      <c r="E51" s="45">
        <f t="shared" si="5"/>
        <v>-215500</v>
      </c>
      <c r="F51" s="3">
        <f t="shared" si="6"/>
        <v>88.79425100877741</v>
      </c>
      <c r="G51" s="2">
        <v>610000</v>
      </c>
      <c r="H51" s="3">
        <f t="shared" si="4"/>
        <v>1097620</v>
      </c>
      <c r="I51" s="76">
        <f t="shared" si="0"/>
        <v>279.9377049180328</v>
      </c>
    </row>
    <row r="52" spans="1:9" ht="94.5" hidden="1">
      <c r="A52" s="19" t="s">
        <v>62</v>
      </c>
      <c r="B52" s="20">
        <v>41055200</v>
      </c>
      <c r="C52" s="98"/>
      <c r="D52" s="98"/>
      <c r="E52" s="45">
        <f t="shared" si="5"/>
        <v>0</v>
      </c>
      <c r="F52" s="3" t="e">
        <f t="shared" si="6"/>
        <v>#DIV/0!</v>
      </c>
      <c r="G52" s="3">
        <v>0</v>
      </c>
      <c r="H52" s="3">
        <f t="shared" si="4"/>
        <v>0</v>
      </c>
      <c r="I52" s="3" t="e">
        <f t="shared" si="0"/>
        <v>#DIV/0!</v>
      </c>
    </row>
    <row r="53" spans="1:9" s="14" customFormat="1" ht="15.75">
      <c r="A53" s="23" t="s">
        <v>48</v>
      </c>
      <c r="B53" s="7">
        <v>90010300</v>
      </c>
      <c r="C53" s="97">
        <f>SUM(C36+C37)</f>
        <v>442333829</v>
      </c>
      <c r="D53" s="97">
        <f>SUM(D36+D37)</f>
        <v>270286284</v>
      </c>
      <c r="E53" s="11">
        <f>D53-C53</f>
        <v>-172047545</v>
      </c>
      <c r="F53" s="11">
        <f>SUM(D53/C53*100)</f>
        <v>61.10459256780019</v>
      </c>
      <c r="G53" s="11">
        <f>SUM(G36+G37)</f>
        <v>219498707</v>
      </c>
      <c r="H53" s="11">
        <f t="shared" si="4"/>
        <v>50787577</v>
      </c>
      <c r="I53" s="11">
        <f t="shared" si="0"/>
        <v>123.13798458958576</v>
      </c>
    </row>
    <row r="54" spans="1:9" ht="15.75">
      <c r="A54" s="25" t="s">
        <v>56</v>
      </c>
      <c r="B54" s="2"/>
      <c r="C54" s="98"/>
      <c r="D54" s="98"/>
      <c r="E54" s="3"/>
      <c r="F54" s="2"/>
      <c r="G54" s="2"/>
      <c r="H54" s="2"/>
      <c r="I54" s="2"/>
    </row>
    <row r="55" spans="1:9" ht="15.75">
      <c r="A55" s="17" t="s">
        <v>8</v>
      </c>
      <c r="B55" s="27" t="s">
        <v>28</v>
      </c>
      <c r="C55" s="103">
        <v>64888841</v>
      </c>
      <c r="D55" s="103">
        <v>38213756.83</v>
      </c>
      <c r="E55" s="45">
        <f aca="true" t="shared" si="7" ref="E55:E64">D55-C55</f>
        <v>-26675084.17</v>
      </c>
      <c r="F55" s="3">
        <f aca="true" t="shared" si="8" ref="F55:F65">D55/C55*100</f>
        <v>58.89110707032046</v>
      </c>
      <c r="G55" s="94">
        <v>40958824.63</v>
      </c>
      <c r="H55" s="54">
        <f>D55-G55</f>
        <v>-2745067.8000000045</v>
      </c>
      <c r="I55" s="3">
        <f>D55/G55*100</f>
        <v>93.29798199826907</v>
      </c>
    </row>
    <row r="56" spans="1:9" ht="15.75">
      <c r="A56" s="17" t="s">
        <v>9</v>
      </c>
      <c r="B56" s="27">
        <v>1000</v>
      </c>
      <c r="C56" s="103">
        <v>258847607</v>
      </c>
      <c r="D56" s="103">
        <v>142308382.45</v>
      </c>
      <c r="E56" s="45">
        <f t="shared" si="7"/>
        <v>-116539224.55000001</v>
      </c>
      <c r="F56" s="3">
        <f t="shared" si="8"/>
        <v>54.97766971822923</v>
      </c>
      <c r="G56" s="94">
        <v>107490641.69</v>
      </c>
      <c r="H56" s="54">
        <f aca="true" t="shared" si="9" ref="H56:H65">D56-G56</f>
        <v>34817740.75999999</v>
      </c>
      <c r="I56" s="3">
        <f aca="true" t="shared" si="10" ref="I56:I65">D56/G56*100</f>
        <v>132.39141585963677</v>
      </c>
    </row>
    <row r="57" spans="1:9" ht="15.75">
      <c r="A57" s="17" t="s">
        <v>29</v>
      </c>
      <c r="B57" s="27">
        <v>2000</v>
      </c>
      <c r="C57" s="116">
        <v>11322942.3</v>
      </c>
      <c r="D57" s="103">
        <v>6933274.74</v>
      </c>
      <c r="E57" s="45">
        <f t="shared" si="7"/>
        <v>-4389667.5600000005</v>
      </c>
      <c r="F57" s="3">
        <f t="shared" si="8"/>
        <v>61.232094594352915</v>
      </c>
      <c r="G57" s="94">
        <v>17597232.29</v>
      </c>
      <c r="H57" s="54">
        <f t="shared" si="9"/>
        <v>-10663957.549999999</v>
      </c>
      <c r="I57" s="3">
        <f t="shared" si="10"/>
        <v>39.39980234243984</v>
      </c>
    </row>
    <row r="58" spans="1:9" ht="15.75">
      <c r="A58" s="17" t="s">
        <v>10</v>
      </c>
      <c r="B58" s="27">
        <v>3000</v>
      </c>
      <c r="C58" s="103">
        <v>32334606.48</v>
      </c>
      <c r="D58" s="103">
        <v>18231606.95</v>
      </c>
      <c r="E58" s="45">
        <f t="shared" si="7"/>
        <v>-14102999.530000001</v>
      </c>
      <c r="F58" s="3">
        <f t="shared" si="8"/>
        <v>56.38419308203685</v>
      </c>
      <c r="G58" s="94">
        <v>15779938.27</v>
      </c>
      <c r="H58" s="54">
        <f t="shared" si="9"/>
        <v>2451668.6799999997</v>
      </c>
      <c r="I58" s="3">
        <f t="shared" si="10"/>
        <v>115.53661768538718</v>
      </c>
    </row>
    <row r="59" spans="1:9" ht="15.75">
      <c r="A59" s="17" t="s">
        <v>12</v>
      </c>
      <c r="B59" s="27">
        <v>4000</v>
      </c>
      <c r="C59" s="103">
        <v>15601380</v>
      </c>
      <c r="D59" s="103">
        <v>8576243.53</v>
      </c>
      <c r="E59" s="45">
        <f t="shared" si="7"/>
        <v>-7025136.470000001</v>
      </c>
      <c r="F59" s="3">
        <f t="shared" si="8"/>
        <v>54.971057239808275</v>
      </c>
      <c r="G59" s="94">
        <v>6448669.98</v>
      </c>
      <c r="H59" s="54">
        <f t="shared" si="9"/>
        <v>2127573.549999999</v>
      </c>
      <c r="I59" s="3">
        <f t="shared" si="10"/>
        <v>132.99243962861314</v>
      </c>
    </row>
    <row r="60" spans="1:9" ht="15.75">
      <c r="A60" s="17" t="s">
        <v>13</v>
      </c>
      <c r="B60" s="27">
        <v>5000</v>
      </c>
      <c r="C60" s="103">
        <v>5317032</v>
      </c>
      <c r="D60" s="103">
        <v>2876356.96</v>
      </c>
      <c r="E60" s="45">
        <f t="shared" si="7"/>
        <v>-2440675.04</v>
      </c>
      <c r="F60" s="3">
        <f t="shared" si="8"/>
        <v>54.09704060460798</v>
      </c>
      <c r="G60" s="94">
        <v>2165408.82</v>
      </c>
      <c r="H60" s="54">
        <f t="shared" si="9"/>
        <v>710948.1400000001</v>
      </c>
      <c r="I60" s="3">
        <f t="shared" si="10"/>
        <v>132.8320515476611</v>
      </c>
    </row>
    <row r="61" spans="1:9" ht="15.75">
      <c r="A61" s="26" t="s">
        <v>11</v>
      </c>
      <c r="B61" s="27">
        <v>6000</v>
      </c>
      <c r="C61" s="103">
        <v>19246057</v>
      </c>
      <c r="D61" s="103">
        <v>9819562.26</v>
      </c>
      <c r="E61" s="45">
        <f t="shared" si="7"/>
        <v>-9426494.74</v>
      </c>
      <c r="F61" s="3">
        <f t="shared" si="8"/>
        <v>51.02116376356985</v>
      </c>
      <c r="G61" s="86">
        <v>8233801.77</v>
      </c>
      <c r="H61" s="54">
        <f t="shared" si="9"/>
        <v>1585760.4900000002</v>
      </c>
      <c r="I61" s="3">
        <f t="shared" si="10"/>
        <v>119.25915311415129</v>
      </c>
    </row>
    <row r="62" spans="1:9" ht="15.75">
      <c r="A62" s="17" t="s">
        <v>65</v>
      </c>
      <c r="B62" s="55">
        <v>7000</v>
      </c>
      <c r="C62" s="103">
        <v>5839415</v>
      </c>
      <c r="D62" s="103">
        <v>2403563.52</v>
      </c>
      <c r="E62" s="45">
        <f t="shared" si="7"/>
        <v>-3435851.48</v>
      </c>
      <c r="F62" s="3">
        <f t="shared" si="8"/>
        <v>41.161032740437186</v>
      </c>
      <c r="G62" s="86">
        <v>4964972.58</v>
      </c>
      <c r="H62" s="54">
        <f t="shared" si="9"/>
        <v>-2561409.06</v>
      </c>
      <c r="I62" s="3">
        <f t="shared" si="10"/>
        <v>48.41040874388877</v>
      </c>
    </row>
    <row r="63" spans="1:9" ht="15.75">
      <c r="A63" s="17" t="s">
        <v>66</v>
      </c>
      <c r="B63" s="55">
        <v>8000</v>
      </c>
      <c r="C63" s="103">
        <v>7937941</v>
      </c>
      <c r="D63" s="103">
        <v>4766071.73</v>
      </c>
      <c r="E63" s="45">
        <f t="shared" si="7"/>
        <v>-3171869.2699999996</v>
      </c>
      <c r="F63" s="3">
        <f t="shared" si="8"/>
        <v>60.0416623152024</v>
      </c>
      <c r="G63" s="86">
        <v>4024289.23</v>
      </c>
      <c r="H63" s="54">
        <f t="shared" si="9"/>
        <v>741782.5000000005</v>
      </c>
      <c r="I63" s="3">
        <f t="shared" si="10"/>
        <v>118.4326338790515</v>
      </c>
    </row>
    <row r="64" spans="1:9" ht="15.75">
      <c r="A64" s="26" t="s">
        <v>67</v>
      </c>
      <c r="B64" s="55">
        <v>9000</v>
      </c>
      <c r="C64" s="103">
        <v>1429164</v>
      </c>
      <c r="D64" s="103">
        <v>1289164</v>
      </c>
      <c r="E64" s="45">
        <f t="shared" si="7"/>
        <v>-140000</v>
      </c>
      <c r="F64" s="3">
        <f t="shared" si="8"/>
        <v>90.20406335452054</v>
      </c>
      <c r="G64" s="86">
        <v>532361.57</v>
      </c>
      <c r="H64" s="54">
        <f t="shared" si="9"/>
        <v>756802.43</v>
      </c>
      <c r="I64" s="3">
        <f t="shared" si="10"/>
        <v>242.15947819073418</v>
      </c>
    </row>
    <row r="65" spans="1:9" ht="15.75">
      <c r="A65" s="17" t="s">
        <v>64</v>
      </c>
      <c r="B65" s="27"/>
      <c r="C65" s="103">
        <f>SUM(C55:C64)</f>
        <v>422764985.78000003</v>
      </c>
      <c r="D65" s="103">
        <f>SUM(D55:D64)</f>
        <v>235417982.96999997</v>
      </c>
      <c r="E65" s="45">
        <f>D65-C65</f>
        <v>-187347002.81000006</v>
      </c>
      <c r="F65" s="28">
        <f t="shared" si="8"/>
        <v>55.685307650456096</v>
      </c>
      <c r="G65" s="89">
        <f>SUM(G55:G64)</f>
        <v>208196140.82999998</v>
      </c>
      <c r="H65" s="45">
        <f t="shared" si="9"/>
        <v>27221842.139999986</v>
      </c>
      <c r="I65" s="3">
        <f t="shared" si="10"/>
        <v>113.07509449093374</v>
      </c>
    </row>
    <row r="66" spans="1:9" ht="15.75">
      <c r="A66" s="16" t="s">
        <v>54</v>
      </c>
      <c r="B66" s="29"/>
      <c r="C66" s="102"/>
      <c r="D66" s="102"/>
      <c r="E66" s="56"/>
      <c r="F66" s="11"/>
      <c r="G66" s="45"/>
      <c r="H66" s="45"/>
      <c r="I66" s="3"/>
    </row>
    <row r="67" spans="1:9" ht="31.5">
      <c r="A67" s="17" t="s">
        <v>49</v>
      </c>
      <c r="B67" s="29"/>
      <c r="C67" s="102"/>
      <c r="D67" s="103">
        <v>-34868300.96</v>
      </c>
      <c r="E67" s="45">
        <f>D67-C67</f>
        <v>-34868300.96</v>
      </c>
      <c r="F67" s="3"/>
      <c r="G67" s="86">
        <v>-44770965.24</v>
      </c>
      <c r="H67" s="45">
        <f>D67-G67</f>
        <v>9902664.280000001</v>
      </c>
      <c r="I67" s="3">
        <f>D67/G67*100</f>
        <v>77.88150372252282</v>
      </c>
    </row>
    <row r="68" spans="1:9" ht="31.5">
      <c r="A68" s="17" t="s">
        <v>50</v>
      </c>
      <c r="B68" s="29"/>
      <c r="C68" s="103">
        <v>-19568843.29</v>
      </c>
      <c r="D68" s="103">
        <v>-34868300.96</v>
      </c>
      <c r="E68" s="45">
        <f>D68-C68</f>
        <v>-15299457.670000002</v>
      </c>
      <c r="F68" s="3">
        <f>D68/C68*100</f>
        <v>178.1827389757793</v>
      </c>
      <c r="G68" s="86">
        <v>-44770965.24</v>
      </c>
      <c r="H68" s="45">
        <f>D68-G68</f>
        <v>9902664.280000001</v>
      </c>
      <c r="I68" s="3">
        <f>D68/G68*100</f>
        <v>77.88150372252282</v>
      </c>
    </row>
    <row r="69" spans="1:6" ht="15.75">
      <c r="A69" s="57"/>
      <c r="B69" s="58"/>
      <c r="C69" s="104"/>
      <c r="D69" s="104"/>
      <c r="E69" s="59"/>
      <c r="F69" s="60"/>
    </row>
    <row r="70" spans="1:9" s="62" customFormat="1" ht="19.5" customHeight="1">
      <c r="A70" s="123" t="s">
        <v>78</v>
      </c>
      <c r="B70" s="124"/>
      <c r="C70" s="124"/>
      <c r="D70" s="124"/>
      <c r="E70" s="124"/>
      <c r="F70" s="124"/>
      <c r="G70" s="124"/>
      <c r="H70" s="124"/>
      <c r="I70" s="124"/>
    </row>
    <row r="71" spans="3:6" ht="13.5" customHeight="1">
      <c r="C71" s="105"/>
      <c r="D71" s="105"/>
      <c r="E71" s="59"/>
      <c r="F71" s="60"/>
    </row>
    <row r="73" spans="5:6" ht="15.75">
      <c r="E73" s="59"/>
      <c r="F73" s="60"/>
    </row>
    <row r="74" spans="3:7" ht="15.75">
      <c r="C74" s="105"/>
      <c r="D74" s="105"/>
      <c r="E74" s="59"/>
      <c r="F74" s="60"/>
      <c r="G74" s="63"/>
    </row>
    <row r="75" spans="4:7" ht="15.75">
      <c r="D75" s="105"/>
      <c r="E75" s="63"/>
      <c r="F75" s="63"/>
      <c r="G75" s="63"/>
    </row>
  </sheetData>
  <sheetProtection/>
  <mergeCells count="9">
    <mergeCell ref="D3:D4"/>
    <mergeCell ref="E3:F3"/>
    <mergeCell ref="G3:G4"/>
    <mergeCell ref="H3:I3"/>
    <mergeCell ref="A1:I1"/>
    <mergeCell ref="A70:I70"/>
    <mergeCell ref="A3:A4"/>
    <mergeCell ref="B3:B4"/>
    <mergeCell ref="C3:C4"/>
  </mergeCells>
  <printOptions/>
  <pageMargins left="0.7874015748031497" right="0.7874015748031497" top="1.1811023622047245" bottom="0.5905511811023623" header="0.5118110236220472" footer="0.5118110236220472"/>
  <pageSetup fitToHeight="2" horizontalDpi="600" verticalDpi="600" orientation="landscape" paperSize="9" scale="52" r:id="rId1"/>
  <rowBreaks count="2" manualBreakCount="2">
    <brk id="32" max="8" man="1"/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112" zoomScaleNormal="75" zoomScaleSheetLayoutView="112" zoomScalePageLayoutView="0" workbookViewId="0" topLeftCell="A1">
      <pane xSplit="1" ySplit="5" topLeftCell="B27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D35" sqref="D35"/>
    </sheetView>
  </sheetViews>
  <sheetFormatPr defaultColWidth="9.00390625" defaultRowHeight="12.75"/>
  <cols>
    <col min="1" max="1" width="63.875" style="6" customWidth="1"/>
    <col min="2" max="2" width="16.125" style="18" customWidth="1"/>
    <col min="3" max="3" width="19.125" style="18" customWidth="1"/>
    <col min="4" max="4" width="25.25390625" style="18" customWidth="1"/>
    <col min="5" max="5" width="13.75390625" style="18" customWidth="1"/>
    <col min="6" max="6" width="12.875" style="18" customWidth="1"/>
    <col min="7" max="7" width="13.375" style="18" customWidth="1"/>
    <col min="8" max="8" width="17.625" style="18" customWidth="1"/>
    <col min="9" max="9" width="13.625" style="18" customWidth="1"/>
    <col min="10" max="16384" width="9.125" style="18" customWidth="1"/>
  </cols>
  <sheetData>
    <row r="1" spans="1:9" ht="15.75">
      <c r="A1" s="120" t="s">
        <v>87</v>
      </c>
      <c r="B1" s="121"/>
      <c r="C1" s="121"/>
      <c r="D1" s="121"/>
      <c r="E1" s="121"/>
      <c r="F1" s="121"/>
      <c r="G1" s="122"/>
      <c r="H1" s="122"/>
      <c r="I1" s="122"/>
    </row>
    <row r="2" spans="1:9" ht="15.75">
      <c r="A2" s="71"/>
      <c r="B2" s="64"/>
      <c r="C2" s="64"/>
      <c r="D2" s="64"/>
      <c r="E2" s="64"/>
      <c r="F2" s="64"/>
      <c r="G2" s="49"/>
      <c r="H2" s="49"/>
      <c r="I2" s="49"/>
    </row>
    <row r="3" ht="12.75" customHeight="1">
      <c r="I3" s="18" t="s">
        <v>63</v>
      </c>
    </row>
    <row r="4" spans="1:9" ht="55.5" customHeight="1">
      <c r="A4" s="118" t="s">
        <v>21</v>
      </c>
      <c r="B4" s="118" t="s">
        <v>69</v>
      </c>
      <c r="C4" s="118" t="s">
        <v>70</v>
      </c>
      <c r="D4" s="118" t="s">
        <v>88</v>
      </c>
      <c r="E4" s="118" t="s">
        <v>68</v>
      </c>
      <c r="F4" s="118"/>
      <c r="G4" s="119" t="s">
        <v>72</v>
      </c>
      <c r="H4" s="119" t="s">
        <v>71</v>
      </c>
      <c r="I4" s="119"/>
    </row>
    <row r="5" spans="1:9" ht="27" customHeight="1">
      <c r="A5" s="118"/>
      <c r="B5" s="118"/>
      <c r="C5" s="118"/>
      <c r="D5" s="118"/>
      <c r="E5" s="51" t="s">
        <v>19</v>
      </c>
      <c r="F5" s="52" t="s">
        <v>1</v>
      </c>
      <c r="G5" s="119"/>
      <c r="H5" s="51" t="s">
        <v>19</v>
      </c>
      <c r="I5" s="52" t="s">
        <v>1</v>
      </c>
    </row>
    <row r="6" spans="1:9" ht="15.75">
      <c r="A6" s="37" t="s">
        <v>55</v>
      </c>
      <c r="B6" s="65"/>
      <c r="C6" s="31"/>
      <c r="D6" s="30"/>
      <c r="E6" s="38"/>
      <c r="F6" s="38"/>
      <c r="G6" s="2"/>
      <c r="H6" s="2"/>
      <c r="I6" s="2"/>
    </row>
    <row r="7" spans="1:9" s="14" customFormat="1" ht="15.75">
      <c r="A7" s="8" t="s">
        <v>2</v>
      </c>
      <c r="B7" s="66">
        <v>10000000</v>
      </c>
      <c r="C7" s="9">
        <f>SUM(C8:C8)</f>
        <v>185000</v>
      </c>
      <c r="D7" s="4">
        <f>SUM(D8:D8)</f>
        <v>163188</v>
      </c>
      <c r="E7" s="4">
        <f aca="true" t="shared" si="0" ref="E7:E19">D7-C7</f>
        <v>-21812</v>
      </c>
      <c r="F7" s="34">
        <f>SUM(D7/C7*100)</f>
        <v>88.20972972972973</v>
      </c>
      <c r="G7" s="4">
        <f>SUM(G8:G8)</f>
        <v>92459</v>
      </c>
      <c r="H7" s="4">
        <f aca="true" t="shared" si="1" ref="H7:H16">SUM(D7-G7)</f>
        <v>70729</v>
      </c>
      <c r="I7" s="11">
        <f aca="true" t="shared" si="2" ref="I7:I19">D7/G7*100</f>
        <v>176.49769086838492</v>
      </c>
    </row>
    <row r="8" spans="1:9" ht="15.75">
      <c r="A8" s="5" t="s">
        <v>45</v>
      </c>
      <c r="B8" s="21">
        <v>19010000</v>
      </c>
      <c r="C8" s="3">
        <v>185000</v>
      </c>
      <c r="D8" s="112">
        <v>163188</v>
      </c>
      <c r="E8" s="1">
        <f t="shared" si="0"/>
        <v>-21812</v>
      </c>
      <c r="F8" s="34">
        <f>SUM(D8/C8*100)</f>
        <v>88.20972972972973</v>
      </c>
      <c r="G8" s="2">
        <v>92459</v>
      </c>
      <c r="H8" s="3">
        <f t="shared" si="1"/>
        <v>70729</v>
      </c>
      <c r="I8" s="3">
        <f t="shared" si="2"/>
        <v>176.49769086838492</v>
      </c>
    </row>
    <row r="9" spans="1:9" s="14" customFormat="1" ht="15.75">
      <c r="A9" s="10" t="s">
        <v>3</v>
      </c>
      <c r="B9" s="67">
        <v>20000000</v>
      </c>
      <c r="C9" s="7">
        <f>SUM(C10:C13)</f>
        <v>4208318</v>
      </c>
      <c r="D9" s="7">
        <f>SUM(D10:D13)</f>
        <v>3631449</v>
      </c>
      <c r="E9" s="4">
        <f t="shared" si="0"/>
        <v>-576869</v>
      </c>
      <c r="F9" s="34">
        <f>SUM(D9/C9*100)</f>
        <v>86.29217183682411</v>
      </c>
      <c r="G9" s="7">
        <f>SUM(G10:G13)</f>
        <v>2832434</v>
      </c>
      <c r="H9" s="4">
        <f t="shared" si="1"/>
        <v>799015</v>
      </c>
      <c r="I9" s="11">
        <f t="shared" si="2"/>
        <v>128.20948343368283</v>
      </c>
    </row>
    <row r="10" spans="1:9" s="14" customFormat="1" ht="31.5">
      <c r="A10" s="85" t="s">
        <v>82</v>
      </c>
      <c r="B10" s="21">
        <v>21110000</v>
      </c>
      <c r="C10" s="2">
        <v>0</v>
      </c>
      <c r="D10" s="2">
        <v>315</v>
      </c>
      <c r="E10" s="1">
        <f>D10-C10</f>
        <v>315</v>
      </c>
      <c r="F10" s="35" t="e">
        <f>SUM(D10/C10*100)</f>
        <v>#DIV/0!</v>
      </c>
      <c r="G10" s="2">
        <v>0</v>
      </c>
      <c r="H10" s="3">
        <f>SUM(D10-G10)</f>
        <v>315</v>
      </c>
      <c r="I10" s="3" t="e">
        <f>D10/G10*100</f>
        <v>#DIV/0!</v>
      </c>
    </row>
    <row r="11" spans="1:9" ht="47.25">
      <c r="A11" s="15" t="s">
        <v>46</v>
      </c>
      <c r="B11" s="21">
        <v>24062100</v>
      </c>
      <c r="C11" s="3">
        <v>12000</v>
      </c>
      <c r="D11" s="2">
        <v>9146</v>
      </c>
      <c r="E11" s="1">
        <f t="shared" si="0"/>
        <v>-2854</v>
      </c>
      <c r="F11" s="35">
        <f aca="true" t="shared" si="3" ref="F11:F17">SUM(D11/C11*100)</f>
        <v>76.21666666666667</v>
      </c>
      <c r="G11" s="2">
        <v>7302</v>
      </c>
      <c r="H11" s="3">
        <f t="shared" si="1"/>
        <v>1844</v>
      </c>
      <c r="I11" s="3">
        <f t="shared" si="2"/>
        <v>125.25335524513832</v>
      </c>
    </row>
    <row r="12" spans="1:9" ht="31.5">
      <c r="A12" s="5" t="s">
        <v>22</v>
      </c>
      <c r="B12" s="21">
        <v>24170000</v>
      </c>
      <c r="C12" s="3">
        <v>0</v>
      </c>
      <c r="D12" s="3">
        <v>0</v>
      </c>
      <c r="E12" s="1">
        <f t="shared" si="0"/>
        <v>0</v>
      </c>
      <c r="F12" s="77" t="e">
        <f t="shared" si="3"/>
        <v>#DIV/0!</v>
      </c>
      <c r="G12" s="2">
        <v>131106</v>
      </c>
      <c r="H12" s="3">
        <f t="shared" si="1"/>
        <v>-131106</v>
      </c>
      <c r="I12" s="3">
        <f t="shared" si="2"/>
        <v>0</v>
      </c>
    </row>
    <row r="13" spans="1:9" ht="15.75">
      <c r="A13" s="5" t="s">
        <v>4</v>
      </c>
      <c r="B13" s="21">
        <v>25000000</v>
      </c>
      <c r="C13" s="3">
        <v>4196318</v>
      </c>
      <c r="D13" s="112">
        <v>3621988</v>
      </c>
      <c r="E13" s="1">
        <f t="shared" si="0"/>
        <v>-574330</v>
      </c>
      <c r="F13" s="35">
        <f t="shared" si="3"/>
        <v>86.31347767256914</v>
      </c>
      <c r="G13" s="2">
        <v>2694026</v>
      </c>
      <c r="H13" s="3">
        <f t="shared" si="1"/>
        <v>927962</v>
      </c>
      <c r="I13" s="3">
        <f t="shared" si="2"/>
        <v>134.44517610446226</v>
      </c>
    </row>
    <row r="14" spans="1:9" s="14" customFormat="1" ht="15.75">
      <c r="A14" s="10" t="s">
        <v>5</v>
      </c>
      <c r="B14" s="67">
        <v>30000000</v>
      </c>
      <c r="C14" s="11">
        <f>SUM(C15:C15)</f>
        <v>52000</v>
      </c>
      <c r="D14" s="11">
        <f>SUM(D15:D15)</f>
        <v>148096</v>
      </c>
      <c r="E14" s="4">
        <f t="shared" si="0"/>
        <v>96096</v>
      </c>
      <c r="F14" s="34">
        <f t="shared" si="3"/>
        <v>284.8</v>
      </c>
      <c r="G14" s="11">
        <f>SUM(G15:G15)</f>
        <v>48737</v>
      </c>
      <c r="H14" s="4">
        <f t="shared" si="1"/>
        <v>99359</v>
      </c>
      <c r="I14" s="11">
        <f t="shared" si="2"/>
        <v>303.8676980528141</v>
      </c>
    </row>
    <row r="15" spans="1:9" ht="15.75">
      <c r="A15" s="5" t="s">
        <v>47</v>
      </c>
      <c r="B15" s="21">
        <v>33010000</v>
      </c>
      <c r="C15" s="3">
        <v>52000</v>
      </c>
      <c r="D15" s="112">
        <v>148096</v>
      </c>
      <c r="E15" s="1">
        <f t="shared" si="0"/>
        <v>96096</v>
      </c>
      <c r="F15" s="35">
        <f t="shared" si="3"/>
        <v>284.8</v>
      </c>
      <c r="G15" s="2">
        <v>48737</v>
      </c>
      <c r="H15" s="3">
        <f t="shared" si="1"/>
        <v>99359</v>
      </c>
      <c r="I15" s="3">
        <f t="shared" si="2"/>
        <v>303.8676980528141</v>
      </c>
    </row>
    <row r="16" spans="1:9" s="14" customFormat="1" ht="15.75">
      <c r="A16" s="10" t="s">
        <v>6</v>
      </c>
      <c r="B16" s="67">
        <v>90010100</v>
      </c>
      <c r="C16" s="11">
        <f>SUM(C7+C9+C14)</f>
        <v>4445318</v>
      </c>
      <c r="D16" s="11">
        <f>SUM(D7+D9+D14)</f>
        <v>3942733</v>
      </c>
      <c r="E16" s="4">
        <f t="shared" si="0"/>
        <v>-502585</v>
      </c>
      <c r="F16" s="34">
        <f t="shared" si="3"/>
        <v>88.69405968256939</v>
      </c>
      <c r="G16" s="11">
        <f>SUM(G7+G9+G14)</f>
        <v>2973630</v>
      </c>
      <c r="H16" s="4">
        <f t="shared" si="1"/>
        <v>969103</v>
      </c>
      <c r="I16" s="11">
        <f t="shared" si="2"/>
        <v>132.58989854151324</v>
      </c>
    </row>
    <row r="17" spans="1:9" s="14" customFormat="1" ht="21" customHeight="1">
      <c r="A17" s="10" t="s">
        <v>7</v>
      </c>
      <c r="B17" s="67">
        <v>40000000</v>
      </c>
      <c r="C17" s="7">
        <f>SUM(C18)</f>
        <v>19504022</v>
      </c>
      <c r="D17" s="7">
        <f>SUM(D18)</f>
        <v>6513261</v>
      </c>
      <c r="E17" s="4">
        <f t="shared" si="0"/>
        <v>-12990761</v>
      </c>
      <c r="F17" s="34">
        <f t="shared" si="3"/>
        <v>33.394450642026555</v>
      </c>
      <c r="G17" s="7">
        <f>SUM(G18)</f>
        <v>0</v>
      </c>
      <c r="H17" s="11">
        <f>SUM(D17-G17)</f>
        <v>6513261</v>
      </c>
      <c r="I17" s="11" t="e">
        <f>D17/G17*100</f>
        <v>#DIV/0!</v>
      </c>
    </row>
    <row r="18" spans="1:9" ht="47.25">
      <c r="A18" s="84" t="s">
        <v>81</v>
      </c>
      <c r="B18" s="33">
        <v>41031400</v>
      </c>
      <c r="C18" s="87">
        <v>19504022</v>
      </c>
      <c r="D18" s="112">
        <v>6513261</v>
      </c>
      <c r="E18" s="1">
        <f>D18-C18</f>
        <v>-12990761</v>
      </c>
      <c r="F18" s="35">
        <f>SUM(D18/C18*100)</f>
        <v>33.394450642026555</v>
      </c>
      <c r="G18" s="1">
        <v>0</v>
      </c>
      <c r="H18" s="3">
        <f>SUM(D18-G18)</f>
        <v>6513261</v>
      </c>
      <c r="I18" s="3" t="e">
        <f>D18/G18*100</f>
        <v>#DIV/0!</v>
      </c>
    </row>
    <row r="19" spans="1:9" s="14" customFormat="1" ht="15.75">
      <c r="A19" s="39" t="s">
        <v>48</v>
      </c>
      <c r="B19" s="40">
        <v>90010300</v>
      </c>
      <c r="C19" s="41">
        <f>SUM(C16+C17)</f>
        <v>23949340</v>
      </c>
      <c r="D19" s="42">
        <f>SUM(D16+D17)</f>
        <v>10455994</v>
      </c>
      <c r="E19" s="41">
        <f t="shared" si="0"/>
        <v>-13493346</v>
      </c>
      <c r="F19" s="43">
        <f>SUM(D19/C19*100)</f>
        <v>43.65879811301689</v>
      </c>
      <c r="G19" s="42">
        <f>SUM(G16+G17)</f>
        <v>2973630</v>
      </c>
      <c r="H19" s="4">
        <f>SUM(D19-G19)</f>
        <v>7482364</v>
      </c>
      <c r="I19" s="11">
        <f t="shared" si="2"/>
        <v>351.6239074800833</v>
      </c>
    </row>
    <row r="20" spans="1:9" ht="15.75">
      <c r="A20" s="25" t="s">
        <v>56</v>
      </c>
      <c r="B20" s="44"/>
      <c r="C20" s="44"/>
      <c r="D20" s="44"/>
      <c r="E20" s="3"/>
      <c r="F20" s="21"/>
      <c r="G20" s="2"/>
      <c r="H20" s="2"/>
      <c r="I20" s="2"/>
    </row>
    <row r="21" spans="1:9" ht="15.75">
      <c r="A21" s="5" t="s">
        <v>8</v>
      </c>
      <c r="B21" s="27" t="s">
        <v>28</v>
      </c>
      <c r="C21" s="86">
        <v>149381</v>
      </c>
      <c r="D21" s="115">
        <v>415708.31</v>
      </c>
      <c r="E21" s="46">
        <f aca="true" t="shared" si="4" ref="E21:E31">D21-C21</f>
        <v>266327.31</v>
      </c>
      <c r="F21" s="13">
        <f aca="true" t="shared" si="5" ref="F21:F30">D21/C21*100</f>
        <v>278.2872721430436</v>
      </c>
      <c r="G21" s="86">
        <v>517272.3</v>
      </c>
      <c r="H21" s="2">
        <f>D21-G21</f>
        <v>-101563.98999999999</v>
      </c>
      <c r="I21" s="3">
        <f>D21/G21*100</f>
        <v>80.36546901892872</v>
      </c>
    </row>
    <row r="22" spans="1:9" ht="15.75">
      <c r="A22" s="5" t="s">
        <v>9</v>
      </c>
      <c r="B22" s="27">
        <v>1000</v>
      </c>
      <c r="C22" s="86">
        <v>6599123</v>
      </c>
      <c r="D22" s="115">
        <v>3691569.79</v>
      </c>
      <c r="E22" s="46">
        <f t="shared" si="4"/>
        <v>-2907553.21</v>
      </c>
      <c r="F22" s="13">
        <f t="shared" si="5"/>
        <v>55.94030888649901</v>
      </c>
      <c r="G22" s="86">
        <v>5257033.96</v>
      </c>
      <c r="H22" s="2">
        <f aca="true" t="shared" si="6" ref="H22:H31">D22-G22</f>
        <v>-1565464.17</v>
      </c>
      <c r="I22" s="3">
        <f>D22/G22*100</f>
        <v>70.22153210514928</v>
      </c>
    </row>
    <row r="23" spans="1:9" ht="15.75">
      <c r="A23" s="5" t="s">
        <v>35</v>
      </c>
      <c r="B23" s="27">
        <v>2000</v>
      </c>
      <c r="C23" s="86">
        <v>402500</v>
      </c>
      <c r="D23" s="86"/>
      <c r="E23" s="46">
        <f t="shared" si="4"/>
        <v>-402500</v>
      </c>
      <c r="F23" s="13">
        <f t="shared" si="5"/>
        <v>0</v>
      </c>
      <c r="G23" s="86">
        <v>8199363</v>
      </c>
      <c r="H23" s="2">
        <f t="shared" si="6"/>
        <v>-8199363</v>
      </c>
      <c r="I23" s="3"/>
    </row>
    <row r="24" spans="1:9" ht="15.75">
      <c r="A24" s="5" t="s">
        <v>10</v>
      </c>
      <c r="B24" s="27">
        <v>3000</v>
      </c>
      <c r="C24" s="86">
        <v>4678059.95</v>
      </c>
      <c r="D24" s="86">
        <v>593754.56</v>
      </c>
      <c r="E24" s="46">
        <f t="shared" si="4"/>
        <v>-4084305.39</v>
      </c>
      <c r="F24" s="13">
        <f t="shared" si="5"/>
        <v>12.692324731751247</v>
      </c>
      <c r="G24" s="86">
        <v>3632289.58</v>
      </c>
      <c r="H24" s="2">
        <f t="shared" si="6"/>
        <v>-3038535.02</v>
      </c>
      <c r="I24" s="3">
        <f>D24/G24*100</f>
        <v>16.34656452693951</v>
      </c>
    </row>
    <row r="25" spans="1:9" ht="15.75">
      <c r="A25" s="5" t="s">
        <v>12</v>
      </c>
      <c r="B25" s="27">
        <v>4000</v>
      </c>
      <c r="C25" s="86">
        <v>288810</v>
      </c>
      <c r="D25" s="86">
        <v>371930.27</v>
      </c>
      <c r="E25" s="46">
        <f t="shared" si="4"/>
        <v>83120.27000000002</v>
      </c>
      <c r="F25" s="13">
        <f t="shared" si="5"/>
        <v>128.78026037879576</v>
      </c>
      <c r="G25" s="86">
        <v>1058361.77</v>
      </c>
      <c r="H25" s="2">
        <f t="shared" si="6"/>
        <v>-686431.5</v>
      </c>
      <c r="I25" s="3">
        <f>D25/G25*100</f>
        <v>35.142073395186976</v>
      </c>
    </row>
    <row r="26" spans="1:9" ht="15.75">
      <c r="A26" s="5" t="s">
        <v>13</v>
      </c>
      <c r="B26" s="27">
        <v>5000</v>
      </c>
      <c r="C26" s="86">
        <v>203200</v>
      </c>
      <c r="D26" s="86">
        <v>914</v>
      </c>
      <c r="E26" s="46">
        <f t="shared" si="4"/>
        <v>-202286</v>
      </c>
      <c r="F26" s="13">
        <f t="shared" si="5"/>
        <v>0.44980314960629925</v>
      </c>
      <c r="G26" s="86">
        <v>35000</v>
      </c>
      <c r="H26" s="2">
        <f t="shared" si="6"/>
        <v>-34086</v>
      </c>
      <c r="I26" s="3">
        <f>D26/G26*100</f>
        <v>2.6114285714285717</v>
      </c>
    </row>
    <row r="27" spans="1:9" ht="15.75">
      <c r="A27" s="12" t="s">
        <v>11</v>
      </c>
      <c r="B27" s="27">
        <v>6000</v>
      </c>
      <c r="C27" s="86">
        <v>6031565</v>
      </c>
      <c r="D27" s="86">
        <v>4449808</v>
      </c>
      <c r="E27" s="46">
        <f t="shared" si="4"/>
        <v>-1581757</v>
      </c>
      <c r="F27" s="13">
        <f t="shared" si="5"/>
        <v>73.77534686271308</v>
      </c>
      <c r="G27" s="86">
        <v>832633.66</v>
      </c>
      <c r="H27" s="2">
        <f t="shared" si="6"/>
        <v>3617174.34</v>
      </c>
      <c r="I27" s="3"/>
    </row>
    <row r="28" spans="1:9" ht="15.75">
      <c r="A28" s="17" t="s">
        <v>65</v>
      </c>
      <c r="B28" s="55">
        <v>7000</v>
      </c>
      <c r="C28" s="86">
        <v>48382767.99</v>
      </c>
      <c r="D28" s="86">
        <v>12887338.64</v>
      </c>
      <c r="E28" s="45">
        <f t="shared" si="4"/>
        <v>-35495429.35</v>
      </c>
      <c r="F28" s="13">
        <f t="shared" si="5"/>
        <v>26.636216106245968</v>
      </c>
      <c r="G28" s="86">
        <v>25990681.66</v>
      </c>
      <c r="H28" s="2">
        <f t="shared" si="6"/>
        <v>-13103343.02</v>
      </c>
      <c r="I28" s="3">
        <f>D28/G28*100</f>
        <v>49.584458032256165</v>
      </c>
    </row>
    <row r="29" spans="1:9" ht="15.75">
      <c r="A29" s="17" t="s">
        <v>66</v>
      </c>
      <c r="B29" s="55">
        <v>8000</v>
      </c>
      <c r="C29" s="86">
        <v>201070.73</v>
      </c>
      <c r="D29" s="86">
        <v>6270.55</v>
      </c>
      <c r="E29" s="45">
        <f t="shared" si="4"/>
        <v>-194800.18000000002</v>
      </c>
      <c r="F29" s="13">
        <f t="shared" si="5"/>
        <v>3.1185792183675862</v>
      </c>
      <c r="G29" s="86">
        <v>277069.68</v>
      </c>
      <c r="H29" s="2">
        <f t="shared" si="6"/>
        <v>-270799.13</v>
      </c>
      <c r="I29" s="3">
        <f>D29/G29*100</f>
        <v>2.2631671570848173</v>
      </c>
    </row>
    <row r="30" spans="1:9" ht="15.75">
      <c r="A30" s="26" t="s">
        <v>67</v>
      </c>
      <c r="B30" s="55">
        <v>9000</v>
      </c>
      <c r="C30" s="86">
        <v>1175000</v>
      </c>
      <c r="D30" s="115">
        <v>935000</v>
      </c>
      <c r="E30" s="46">
        <f t="shared" si="4"/>
        <v>-240000</v>
      </c>
      <c r="F30" s="13">
        <f t="shared" si="5"/>
        <v>79.57446808510639</v>
      </c>
      <c r="G30" s="86">
        <v>1713292.2</v>
      </c>
      <c r="H30" s="2">
        <f t="shared" si="6"/>
        <v>-778292.2</v>
      </c>
      <c r="I30" s="3">
        <f>D30/G30*100</f>
        <v>54.57329461956344</v>
      </c>
    </row>
    <row r="31" spans="1:9" ht="15.75">
      <c r="A31" s="32" t="s">
        <v>64</v>
      </c>
      <c r="B31" s="33"/>
      <c r="C31" s="92">
        <f>SUM(C21:C30)</f>
        <v>68111477.66999999</v>
      </c>
      <c r="D31" s="92">
        <f>SUM(D21:D30)</f>
        <v>23352294.12</v>
      </c>
      <c r="E31" s="47">
        <f t="shared" si="4"/>
        <v>-44759183.54999998</v>
      </c>
      <c r="F31" s="36">
        <f>D31/C31*100</f>
        <v>34.285402282918945</v>
      </c>
      <c r="G31" s="86">
        <f>SUM(G21:G30)</f>
        <v>47512997.81</v>
      </c>
      <c r="H31" s="2">
        <f t="shared" si="6"/>
        <v>-24160703.69</v>
      </c>
      <c r="I31" s="3">
        <f>D31/G31*100</f>
        <v>49.14927534857645</v>
      </c>
    </row>
    <row r="32" spans="1:9" ht="15.75">
      <c r="A32" s="16" t="s">
        <v>57</v>
      </c>
      <c r="B32" s="29"/>
      <c r="C32" s="90"/>
      <c r="D32" s="91"/>
      <c r="E32" s="56"/>
      <c r="F32" s="68"/>
      <c r="G32" s="86"/>
      <c r="H32" s="2"/>
      <c r="I32" s="3"/>
    </row>
    <row r="33" spans="1:9" ht="31.5">
      <c r="A33" s="17" t="s">
        <v>49</v>
      </c>
      <c r="B33" s="29"/>
      <c r="C33" s="90"/>
      <c r="D33" s="86">
        <v>12896299.93</v>
      </c>
      <c r="E33" s="45">
        <f>D33-C33</f>
        <v>12896299.93</v>
      </c>
      <c r="F33" s="13"/>
      <c r="G33" s="86">
        <v>40479084.07</v>
      </c>
      <c r="H33" s="2">
        <f>D33-G33</f>
        <v>-27582784.14</v>
      </c>
      <c r="I33" s="3">
        <f>D33/G33*100</f>
        <v>31.859169312474023</v>
      </c>
    </row>
    <row r="34" spans="1:9" ht="31.5">
      <c r="A34" s="17" t="s">
        <v>50</v>
      </c>
      <c r="B34" s="29"/>
      <c r="C34" s="89">
        <v>44162137.67</v>
      </c>
      <c r="D34" s="86">
        <v>12896299.93</v>
      </c>
      <c r="E34" s="45">
        <f>D34-C34</f>
        <v>-31265837.740000002</v>
      </c>
      <c r="F34" s="13">
        <f>D34/C34*100</f>
        <v>29.2021641397143</v>
      </c>
      <c r="G34" s="86">
        <v>40479084.07</v>
      </c>
      <c r="H34" s="2">
        <f>D34-G34</f>
        <v>-27582784.14</v>
      </c>
      <c r="I34" s="3">
        <f>D34/G34*100</f>
        <v>31.859169312474023</v>
      </c>
    </row>
    <row r="35" spans="1:6" ht="15.75">
      <c r="A35" s="57"/>
      <c r="B35" s="58"/>
      <c r="C35" s="59"/>
      <c r="D35" s="69"/>
      <c r="E35" s="59"/>
      <c r="F35" s="59"/>
    </row>
    <row r="36" spans="1:5" s="62" customFormat="1" ht="18" customHeight="1">
      <c r="A36" s="72" t="s">
        <v>30</v>
      </c>
      <c r="C36" s="61"/>
      <c r="E36" s="61" t="s">
        <v>79</v>
      </c>
    </row>
    <row r="45" ht="15.75">
      <c r="G45" s="70"/>
    </row>
    <row r="46" ht="15.75">
      <c r="G46" s="70"/>
    </row>
    <row r="47" ht="15.75">
      <c r="G47" s="74"/>
    </row>
    <row r="48" ht="15.75">
      <c r="G48" s="70"/>
    </row>
    <row r="49" ht="15.75">
      <c r="G49" s="70"/>
    </row>
    <row r="50" ht="15.75">
      <c r="G50" s="70"/>
    </row>
  </sheetData>
  <sheetProtection/>
  <mergeCells count="8">
    <mergeCell ref="A1:I1"/>
    <mergeCell ref="A4:A5"/>
    <mergeCell ref="B4:B5"/>
    <mergeCell ref="C4:C5"/>
    <mergeCell ref="D4:D5"/>
    <mergeCell ref="E4:F4"/>
    <mergeCell ref="G4:G5"/>
    <mergeCell ref="H4:I4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Доходы</dc:creator>
  <cp:keywords/>
  <dc:description/>
  <cp:lastModifiedBy>Админ</cp:lastModifiedBy>
  <cp:lastPrinted>2021-08-10T07:59:09Z</cp:lastPrinted>
  <dcterms:created xsi:type="dcterms:W3CDTF">2011-01-28T06:06:49Z</dcterms:created>
  <dcterms:modified xsi:type="dcterms:W3CDTF">2021-09-08T11:42:01Z</dcterms:modified>
  <cp:category/>
  <cp:version/>
  <cp:contentType/>
  <cp:contentStatus/>
</cp:coreProperties>
</file>