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1"/>
  </bookViews>
  <sheets>
    <sheet name="ЗАГАЛЬНИЙ ФОНД" sheetId="1" r:id="rId1"/>
    <sheet name="СПЕЦІАЛЬНИЙ ФОНД" sheetId="2" r:id="rId2"/>
  </sheets>
  <definedNames>
    <definedName name="Z_6F1E5DE9_7344_4410_9627_DF9739202349_.wvu.PrintArea" localSheetId="1" hidden="1">'СПЕЦІАЛЬНИЙ ФОНД'!$A$1:$F$39</definedName>
    <definedName name="Z_6F1E5DE9_7344_4410_9627_DF9739202349_.wvu.PrintTitles" localSheetId="1" hidden="1">'СПЕЦІАЛЬНИЙ ФОНД'!$4:$5</definedName>
    <definedName name="Z_6F1E5DE9_7344_4410_9627_DF9739202349_.wvu.Rows" localSheetId="1" hidden="1">'СПЕЦІАЛЬНИЙ ФОНД'!#REF!,'СПЕЦІАЛЬНИЙ ФОНД'!#REF!</definedName>
    <definedName name="Z_81A9095A_B086_4891_996D_867FD9D534B9_.wvu.PrintArea" localSheetId="0" hidden="1">'ЗАГАЛЬНИЙ ФОНД'!$A$1:$F$71</definedName>
    <definedName name="Z_81A9095A_B086_4891_996D_867FD9D534B9_.wvu.Rows" localSheetId="1" hidden="1">'СПЕЦІАЛЬНИЙ ФОНД'!#REF!,'СПЕЦІАЛЬНИЙ ФОНД'!#REF!,'СПЕЦІАЛЬНИЙ ФОНД'!#REF!,'СПЕЦІАЛЬНИЙ ФОНД'!#REF!,'СПЕЦІАЛЬНИЙ ФОНД'!#REF!,'СПЕЦІАЛЬНИЙ ФОНД'!#REF!,'СПЕЦІАЛЬНИЙ ФОНД'!$29:$30,'СПЕЦІАЛЬНИЙ ФОНД'!#REF!,'СПЕЦІАЛЬНИЙ ФОНД'!#REF!</definedName>
    <definedName name="Z_F3F80221_71CA_4878_A077_07406A0869E9_.wvu.PrintArea" localSheetId="1" hidden="1">'СПЕЦІАЛЬНИЙ ФОНД'!$A$1:$F$39</definedName>
    <definedName name="Z_F3F80221_71CA_4878_A077_07406A0869E9_.wvu.PrintTitles" localSheetId="1" hidden="1">'СПЕЦІАЛЬНИЙ ФОНД'!$4:$5</definedName>
    <definedName name="Z_F3F80221_71CA_4878_A077_07406A0869E9_.wvu.Rows" localSheetId="1" hidden="1">'СПЕЦІАЛЬНИЙ ФОНД'!#REF!,'СПЕЦІАЛЬНИЙ ФОНД'!#REF!,'СПЕЦІАЛЬНИЙ ФОНД'!#REF!,'СПЕЦІАЛЬНИЙ ФОНД'!#REF!</definedName>
    <definedName name="_xlnm.Print_Area" localSheetId="0">'ЗАГАЛЬНИЙ ФОНД'!$A$1:$I$70</definedName>
    <definedName name="_xlnm.Print_Area" localSheetId="1">'СПЕЦІАЛЬНИЙ ФОНД'!$A$1:$I$37</definedName>
  </definedNames>
  <calcPr fullCalcOnLoad="1"/>
</workbook>
</file>

<file path=xl/sharedStrings.xml><?xml version="1.0" encoding="utf-8"?>
<sst xmlns="http://schemas.openxmlformats.org/spreadsheetml/2006/main" count="124" uniqueCount="90">
  <si>
    <t xml:space="preserve">Інші надходження </t>
  </si>
  <si>
    <t xml:space="preserve">       %</t>
  </si>
  <si>
    <t xml:space="preserve">Податкові надходження- всього, у т.ч. </t>
  </si>
  <si>
    <t>Неподаткові надходження- всього,у т.ч.</t>
  </si>
  <si>
    <t xml:space="preserve">Власні надходження бюджетних установ </t>
  </si>
  <si>
    <t xml:space="preserve">Доходи від операцій з капіталом </t>
  </si>
  <si>
    <t>РАЗОМ доходів ( без трансфертів)</t>
  </si>
  <si>
    <t xml:space="preserve">Офіційні трансферти -всього 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</si>
  <si>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</si>
  <si>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</si>
  <si>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</si>
  <si>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</si>
  <si>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</si>
  <si>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</si>
  <si>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 xml:space="preserve">Адміністративні штрафи та інші санкції </t>
  </si>
  <si>
    <t>Плата за оренду майнових комплексів та іншого майна,що у комунальній власності</t>
  </si>
  <si>
    <t xml:space="preserve">Державне мито </t>
  </si>
  <si>
    <t>Туристичний збір</t>
  </si>
  <si>
    <t>Плата за розміщення тимчасово вільних коштів місцевих бюджетів</t>
  </si>
  <si>
    <t>"+,-"</t>
  </si>
  <si>
    <t>Транспортний податок</t>
  </si>
  <si>
    <t>Найменування</t>
  </si>
  <si>
    <t>Надходження коштів пайової участі у розвитку інфраструктури населеного пункту</t>
  </si>
  <si>
    <t>Адміністративний збір за проведення державної реєстрації юридичних осіб,  фізичних  осіб – підприємців та громадських формувань</t>
  </si>
  <si>
    <t xml:space="preserve">Адміністративний     збір  за державну    реєстрацію речових прав на нерухоме   майно та їх обтяжень 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</si>
  <si>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державною реєстрацією</t>
  </si>
  <si>
    <t>Акцизний податок з виробленого в Україні пального</t>
  </si>
  <si>
    <t>Акцизний податок з ввезеного на митну територію України пального</t>
  </si>
  <si>
    <t>0100.</t>
  </si>
  <si>
    <t xml:space="preserve">Охорона здоров`я </t>
  </si>
  <si>
    <t xml:space="preserve">Начальник фінансового управління </t>
  </si>
  <si>
    <t>Інші субвенції 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</si>
  <si>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</si>
  <si>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</si>
  <si>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дотації з місцевого бюджету</t>
  </si>
  <si>
    <t xml:space="preserve">Охорона здоров'я </t>
  </si>
  <si>
    <t>Податок та збір на доходи фізичних осіб</t>
  </si>
  <si>
    <t>Рентна плата за спеціальне використання лісових ресурсів( крім рентної плати за спеціальне використання лісових ресурсів в частині деревини,заготовленої в порядку рубок головного користування)</t>
  </si>
  <si>
    <t>Рентна плата  за користування надрами для видобування  корисних копалин місцевого значення</t>
  </si>
  <si>
    <t>Акцизний збір з реалізації суб'єктами господарювання роздрібної торгівлі підакцизних товарів</t>
  </si>
  <si>
    <t xml:space="preserve">Єдиний податок </t>
  </si>
  <si>
    <t>Податок на нерухоме майно, відмінне від земельної ділянки</t>
  </si>
  <si>
    <t>Плата за надання інших адміністративних послуг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</si>
  <si>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</si>
  <si>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</si>
  <si>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</si>
  <si>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</si>
  <si>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від продажу землі  </t>
  </si>
  <si>
    <t>Усього доходів (з трансфертами)</t>
  </si>
  <si>
    <t>Разом коштів, отриманих з усіх джерел фінансування бюджету за типом кредитора</t>
  </si>
  <si>
    <t>Разом коштів, отриманих з усіх джерел фінансування бюджету за типом боргового зобов`язання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</si>
  <si>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</si>
  <si>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</si>
  <si>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</si>
  <si>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ФІНАСУВАННЯ БЮДЖЕТУ</t>
  </si>
  <si>
    <t>ДОХОДИ</t>
  </si>
  <si>
    <t>ВИДАТКИ</t>
  </si>
  <si>
    <t>ФІНАНСУВАННЯ БЮДЖЕТУ</t>
  </si>
  <si>
    <t>УСЬОГО доходів ( без трансфертів)</t>
  </si>
  <si>
    <t>Рентна плата за користування  надрами для видобування корисних копалин загальнодержавного значення</t>
  </si>
  <si>
    <t>Земельний податок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</si>
  <si>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</si>
  <si>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</si>
  <si>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грн.</t>
  </si>
  <si>
    <t>Усього видатків</t>
  </si>
  <si>
    <t>Економічна діяльність</t>
  </si>
  <si>
    <t>Інша діяльність</t>
  </si>
  <si>
    <t>Міжбюджетні тансферти</t>
  </si>
  <si>
    <t>Відхилення до річних призначень з урахуванням змін</t>
  </si>
  <si>
    <t>Код бюджетної класифікації</t>
  </si>
  <si>
    <t>Затверджено розписом на 2021 рік х урахуванням змін</t>
  </si>
  <si>
    <t>Відхилення до відповідного періоду минулого року</t>
  </si>
  <si>
    <t>Виконано за відповідний період минулого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</si>
  <si>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</si>
  <si>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Затверджено розписом на 2021 рік з урахуванням змін</t>
  </si>
  <si>
    <t>Податок на прибуток підприємств та фінансових установ комунальної власності</t>
  </si>
  <si>
    <t>Плата за встановлення земельного сервітуту</t>
  </si>
  <si>
    <t>Рентна плата за спеціальне використання води водних об'єктів місцевого значення</t>
  </si>
  <si>
    <t>Начальник фінансового управління                                                                                                                                                                                             Тетяна ПИЛИПЕНКО</t>
  </si>
  <si>
    <t>Тетяна ПИЛИПЕНКО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</si>
  <si>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</si>
  <si>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</si>
  <si>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</si>
  <si>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</si>
  <si>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</si>
  <si>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</si>
  <si>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 xml:space="preserve">                       Інформація про виконання  бюджету Лиманської міської територіальної громади  по загальному  фонду станом на 01.08.2021 </t>
  </si>
  <si>
    <t xml:space="preserve">Виконано станом на 01.08.2021 </t>
  </si>
  <si>
    <t xml:space="preserve">        Інформація про виконання  бюджету Лиманської міської територіальної громади  по спеціальному  фонду станом на 01.08.2021 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</si>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</sst>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[Red]\-#,##0\ "/>
    <numFmt numFmtId="189" formatCode="#,##0.0_ ;[Red]\-#,##0.0\ "/>
    <numFmt numFmtId="190" formatCode="0.0"/>
    <numFmt numFmtId="191" formatCode="0.000000"/>
    <numFmt numFmtId="192" formatCode="0.00000"/>
    <numFmt numFmtId="193" formatCode="0.00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_ ;\-#,##0\ "/>
    <numFmt numFmtId="202" formatCode="#,##0.00_ ;\-#,##0.00\ "/>
    <numFmt numFmtId="203" formatCode="#,##0.0_ ;\-#,##0.0\ "/>
    <numFmt numFmtId="204" formatCode="[$-422]d\ mmmm\ yyyy&quot; р.&quot;"/>
    <numFmt numFmtId="205" formatCode="#,##0.00;\-#,##0.00"/>
    <numFmt numFmtId="206" formatCode="#,##0.0;\-#,##0.0"/>
    <numFmt numFmtId="207" formatCode="#,##0;\-#,##0"/>
    <numFmt numFmtId="208" formatCode="0_ ;\-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190" fontId="2" fillId="0" borderId="11" xfId="0" applyNumberFormat="1" applyFont="1" applyBorder="1" applyAlignment="1">
      <alignment/>
    </xf>
    <xf numFmtId="203" fontId="1" fillId="0" borderId="11" xfId="43" applyNumberFormat="1" applyFont="1" applyBorder="1" applyAlignment="1">
      <alignment/>
    </xf>
    <xf numFmtId="0" fontId="1" fillId="32" borderId="12" xfId="0" applyFont="1" applyFill="1" applyBorder="1" applyAlignment="1">
      <alignment wrapText="1"/>
    </xf>
    <xf numFmtId="190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165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170" fontId="1" fillId="0" borderId="11" xfId="43" applyFont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205" fontId="43" fillId="33" borderId="16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190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90" fontId="2" fillId="0" borderId="19" xfId="0" applyNumberFormat="1" applyFont="1" applyBorder="1" applyAlignment="1">
      <alignment/>
    </xf>
    <xf numFmtId="190" fontId="1" fillId="0" borderId="19" xfId="0" applyNumberFormat="1" applyFont="1" applyBorder="1" applyAlignment="1">
      <alignment/>
    </xf>
    <xf numFmtId="190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21" xfId="0" applyFont="1" applyBorder="1" applyAlignment="1">
      <alignment/>
    </xf>
    <xf numFmtId="19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90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90" fontId="1" fillId="32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70" fontId="1" fillId="0" borderId="0" xfId="43" applyFont="1" applyAlignment="1">
      <alignment/>
    </xf>
    <xf numFmtId="202" fontId="1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11" xfId="43" applyNumberFormat="1" applyFont="1" applyBorder="1" applyAlignment="1">
      <alignment/>
    </xf>
    <xf numFmtId="0" fontId="4" fillId="33" borderId="0" xfId="0" applyFont="1" applyFill="1" applyAlignment="1">
      <alignment horizontal="left" vertical="top" wrapText="1"/>
    </xf>
    <xf numFmtId="0" fontId="43" fillId="0" borderId="0" xfId="0" applyFont="1" applyAlignment="1">
      <alignment wrapText="1"/>
    </xf>
    <xf numFmtId="190" fontId="44" fillId="0" borderId="11" xfId="0" applyNumberFormat="1" applyFont="1" applyBorder="1" applyAlignment="1">
      <alignment/>
    </xf>
    <xf numFmtId="190" fontId="44" fillId="0" borderId="19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0" fontId="44" fillId="0" borderId="10" xfId="0" applyNumberFormat="1" applyFont="1" applyBorder="1" applyAlignment="1">
      <alignment/>
    </xf>
    <xf numFmtId="190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32" borderId="11" xfId="0" applyFont="1" applyFill="1" applyBorder="1" applyAlignment="1">
      <alignment/>
    </xf>
    <xf numFmtId="0" fontId="1" fillId="0" borderId="18" xfId="0" applyFont="1" applyBorder="1" applyAlignment="1">
      <alignment/>
    </xf>
    <xf numFmtId="0" fontId="43" fillId="0" borderId="15" xfId="0" applyFont="1" applyBorder="1" applyAlignment="1">
      <alignment wrapText="1"/>
    </xf>
    <xf numFmtId="1" fontId="1" fillId="32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43" fillId="32" borderId="16" xfId="0" applyNumberFormat="1" applyFont="1" applyFill="1" applyBorder="1" applyAlignment="1">
      <alignment horizontal="right" vertical="center" wrapText="1"/>
    </xf>
    <xf numFmtId="190" fontId="2" fillId="32" borderId="11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2" fontId="1" fillId="32" borderId="18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80" zoomScaleNormal="75" zoomScaleSheetLayoutView="8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4" sqref="B44"/>
    </sheetView>
  </sheetViews>
  <sheetFormatPr defaultColWidth="9.00390625" defaultRowHeight="12.75"/>
  <cols>
    <col min="1" max="1" width="66.25390625" style="6" customWidth="1"/>
    <col min="2" max="2" width="16.125" style="19" customWidth="1"/>
    <col min="3" max="3" width="20.00390625" style="19" customWidth="1"/>
    <col min="4" max="4" width="14.625" style="19" customWidth="1"/>
    <col min="5" max="5" width="15.25390625" style="19" customWidth="1"/>
    <col min="6" max="6" width="14.00390625" style="19" customWidth="1"/>
    <col min="7" max="7" width="17.625" style="19" customWidth="1"/>
    <col min="8" max="8" width="19.875" style="19" customWidth="1"/>
    <col min="9" max="9" width="14.875" style="19" customWidth="1"/>
    <col min="10" max="16384" width="9.125" style="19" customWidth="1"/>
  </cols>
  <sheetData>
    <row r="1" spans="1:9" ht="15.75">
      <c r="A1" s="102" t="s">
        <v>86</v>
      </c>
      <c r="B1" s="103"/>
      <c r="C1" s="103"/>
      <c r="D1" s="103"/>
      <c r="E1" s="103"/>
      <c r="F1" s="103"/>
      <c r="G1" s="104"/>
      <c r="H1" s="104"/>
      <c r="I1" s="104"/>
    </row>
    <row r="2" spans="1:9" ht="15.75">
      <c r="A2" s="52"/>
      <c r="B2" s="67"/>
      <c r="C2" s="67"/>
      <c r="D2" s="67"/>
      <c r="E2" s="67"/>
      <c r="F2" s="67"/>
      <c r="I2" s="19" t="s">
        <v>63</v>
      </c>
    </row>
    <row r="3" spans="1:9" ht="45.75" customHeight="1">
      <c r="A3" s="100" t="s">
        <v>21</v>
      </c>
      <c r="B3" s="100" t="s">
        <v>69</v>
      </c>
      <c r="C3" s="100" t="s">
        <v>74</v>
      </c>
      <c r="D3" s="100" t="s">
        <v>87</v>
      </c>
      <c r="E3" s="100" t="s">
        <v>68</v>
      </c>
      <c r="F3" s="100"/>
      <c r="G3" s="101" t="s">
        <v>72</v>
      </c>
      <c r="H3" s="101" t="s">
        <v>71</v>
      </c>
      <c r="I3" s="101"/>
    </row>
    <row r="4" spans="1:9" ht="18" customHeight="1">
      <c r="A4" s="100"/>
      <c r="B4" s="100"/>
      <c r="C4" s="100"/>
      <c r="D4" s="100"/>
      <c r="E4" s="53" t="s">
        <v>19</v>
      </c>
      <c r="F4" s="54" t="s">
        <v>1</v>
      </c>
      <c r="G4" s="101"/>
      <c r="H4" s="53" t="s">
        <v>19</v>
      </c>
      <c r="I4" s="54" t="s">
        <v>1</v>
      </c>
    </row>
    <row r="5" spans="1:9" ht="15.75">
      <c r="A5" s="17" t="s">
        <v>55</v>
      </c>
      <c r="B5" s="2"/>
      <c r="C5" s="2"/>
      <c r="D5" s="32"/>
      <c r="E5" s="2"/>
      <c r="F5" s="23"/>
      <c r="G5" s="2"/>
      <c r="H5" s="2"/>
      <c r="I5" s="2"/>
    </row>
    <row r="6" spans="1:9" s="15" customFormat="1" ht="15.75">
      <c r="A6" s="24" t="s">
        <v>2</v>
      </c>
      <c r="B6" s="7">
        <v>10000000</v>
      </c>
      <c r="C6" s="11">
        <f>SUM(C7:C21)</f>
        <v>297720800</v>
      </c>
      <c r="D6" s="11">
        <f>SUM(D7:D21)</f>
        <v>153796325</v>
      </c>
      <c r="E6" s="11">
        <f>SUM(E7:E21)</f>
        <v>-143924475</v>
      </c>
      <c r="F6" s="11">
        <f>SUM(D6/C6*100)</f>
        <v>51.65790398252322</v>
      </c>
      <c r="G6" s="11">
        <f>SUM(G7:G21)</f>
        <v>143045664</v>
      </c>
      <c r="H6" s="11">
        <f>SUM(H7:H21)</f>
        <v>10750661</v>
      </c>
      <c r="I6" s="11">
        <f aca="true" t="shared" si="0" ref="I6:I53">D6/G6*100</f>
        <v>107.51554482630105</v>
      </c>
    </row>
    <row r="7" spans="1:9" ht="15.75">
      <c r="A7" s="18" t="s">
        <v>36</v>
      </c>
      <c r="B7" s="2">
        <v>11010000</v>
      </c>
      <c r="C7" s="3">
        <v>234523000</v>
      </c>
      <c r="D7" s="3">
        <v>121890222</v>
      </c>
      <c r="E7" s="47">
        <f aca="true" t="shared" si="1" ref="E7:E35">D7-C7</f>
        <v>-112632778</v>
      </c>
      <c r="F7" s="3">
        <f aca="true" t="shared" si="2" ref="F7:F35">D7/C7*100</f>
        <v>51.97367507664493</v>
      </c>
      <c r="G7" s="2">
        <v>115586287</v>
      </c>
      <c r="H7" s="3">
        <f>SUM(D7-G7)</f>
        <v>6303935</v>
      </c>
      <c r="I7" s="3">
        <f t="shared" si="0"/>
        <v>105.45387793276898</v>
      </c>
    </row>
    <row r="8" spans="1:9" ht="31.5">
      <c r="A8" s="18" t="s">
        <v>75</v>
      </c>
      <c r="B8" s="2">
        <v>11020200</v>
      </c>
      <c r="C8" s="3">
        <v>0</v>
      </c>
      <c r="D8" s="3">
        <v>18</v>
      </c>
      <c r="E8" s="47">
        <f>D8-C8</f>
        <v>18</v>
      </c>
      <c r="F8" s="50" t="e">
        <f>D8/C8*100</f>
        <v>#DIV/0!</v>
      </c>
      <c r="G8" s="2">
        <v>18</v>
      </c>
      <c r="H8" s="3">
        <f>SUM(D8-G8)</f>
        <v>0</v>
      </c>
      <c r="I8" s="3">
        <f>D8/G8*100</f>
        <v>100</v>
      </c>
    </row>
    <row r="9" spans="1:9" ht="63">
      <c r="A9" s="18" t="s">
        <v>37</v>
      </c>
      <c r="B9" s="2">
        <v>13010200</v>
      </c>
      <c r="C9" s="3">
        <v>460800</v>
      </c>
      <c r="D9" s="2">
        <v>168123</v>
      </c>
      <c r="E9" s="47">
        <f t="shared" si="1"/>
        <v>-292677</v>
      </c>
      <c r="F9" s="3">
        <f t="shared" si="2"/>
        <v>36.48502604166667</v>
      </c>
      <c r="G9" s="2">
        <v>230942</v>
      </c>
      <c r="H9" s="3">
        <f aca="true" t="shared" si="3" ref="H9:H21">SUM(D9-G9)</f>
        <v>-62819</v>
      </c>
      <c r="I9" s="3">
        <f t="shared" si="0"/>
        <v>72.798797966589</v>
      </c>
    </row>
    <row r="10" spans="1:9" ht="33.75" customHeight="1">
      <c r="A10" s="78" t="s">
        <v>77</v>
      </c>
      <c r="B10" s="2">
        <v>13020200</v>
      </c>
      <c r="C10" s="3">
        <v>0</v>
      </c>
      <c r="D10" s="2">
        <v>0</v>
      </c>
      <c r="E10" s="47">
        <f>D10-C10</f>
        <v>0</v>
      </c>
      <c r="F10" s="3" t="e">
        <f>D10/C10*100</f>
        <v>#DIV/0!</v>
      </c>
      <c r="G10" s="2">
        <v>35</v>
      </c>
      <c r="H10" s="3">
        <f>SUM(D10-G10)</f>
        <v>-35</v>
      </c>
      <c r="I10" s="3">
        <f>D10/G10*100</f>
        <v>0</v>
      </c>
    </row>
    <row r="11" spans="1:9" ht="31.5">
      <c r="A11" s="18" t="s">
        <v>59</v>
      </c>
      <c r="B11" s="2">
        <v>13030100</v>
      </c>
      <c r="C11" s="3">
        <v>23200</v>
      </c>
      <c r="D11" s="2">
        <v>5569</v>
      </c>
      <c r="E11" s="47">
        <f t="shared" si="1"/>
        <v>-17631</v>
      </c>
      <c r="F11" s="3">
        <f t="shared" si="2"/>
        <v>24.004310344827587</v>
      </c>
      <c r="G11" s="2">
        <v>11430</v>
      </c>
      <c r="H11" s="3">
        <f t="shared" si="3"/>
        <v>-5861</v>
      </c>
      <c r="I11" s="3">
        <f t="shared" si="0"/>
        <v>48.722659667541556</v>
      </c>
    </row>
    <row r="12" spans="1:9" ht="31.5">
      <c r="A12" s="18" t="s">
        <v>38</v>
      </c>
      <c r="B12" s="2">
        <v>13030800</v>
      </c>
      <c r="C12" s="3">
        <v>18300</v>
      </c>
      <c r="D12" s="2">
        <v>14063</v>
      </c>
      <c r="E12" s="47">
        <f t="shared" si="1"/>
        <v>-4237</v>
      </c>
      <c r="F12" s="3">
        <f t="shared" si="2"/>
        <v>76.84699453551913</v>
      </c>
      <c r="G12" s="2">
        <v>11600</v>
      </c>
      <c r="H12" s="3">
        <f t="shared" si="3"/>
        <v>2463</v>
      </c>
      <c r="I12" s="3">
        <f t="shared" si="0"/>
        <v>121.23275862068965</v>
      </c>
    </row>
    <row r="13" spans="1:9" ht="31.5">
      <c r="A13" s="18" t="s">
        <v>38</v>
      </c>
      <c r="B13" s="2">
        <v>13040100</v>
      </c>
      <c r="C13" s="3">
        <v>1415500</v>
      </c>
      <c r="D13" s="2">
        <v>513128</v>
      </c>
      <c r="E13" s="47">
        <f t="shared" si="1"/>
        <v>-902372</v>
      </c>
      <c r="F13" s="3">
        <f t="shared" si="2"/>
        <v>36.250653479335924</v>
      </c>
      <c r="G13" s="2">
        <v>405962</v>
      </c>
      <c r="H13" s="3">
        <f t="shared" si="3"/>
        <v>107166</v>
      </c>
      <c r="I13" s="3">
        <f t="shared" si="0"/>
        <v>126.39803725471843</v>
      </c>
    </row>
    <row r="14" spans="1:9" ht="15.75">
      <c r="A14" s="18" t="s">
        <v>26</v>
      </c>
      <c r="B14" s="2">
        <v>14021900</v>
      </c>
      <c r="C14" s="3">
        <v>1540000</v>
      </c>
      <c r="D14" s="3">
        <v>765333</v>
      </c>
      <c r="E14" s="47">
        <f t="shared" si="1"/>
        <v>-774667</v>
      </c>
      <c r="F14" s="3">
        <f t="shared" si="2"/>
        <v>49.696948051948056</v>
      </c>
      <c r="G14" s="2">
        <v>546117</v>
      </c>
      <c r="H14" s="3">
        <f t="shared" si="3"/>
        <v>219216</v>
      </c>
      <c r="I14" s="3">
        <f t="shared" si="0"/>
        <v>140.14084893896364</v>
      </c>
    </row>
    <row r="15" spans="1:9" ht="31.5">
      <c r="A15" s="18" t="s">
        <v>27</v>
      </c>
      <c r="B15" s="2">
        <v>14031900</v>
      </c>
      <c r="C15" s="3">
        <v>5460000</v>
      </c>
      <c r="D15" s="3">
        <v>2599217</v>
      </c>
      <c r="E15" s="47">
        <f t="shared" si="1"/>
        <v>-2860783</v>
      </c>
      <c r="F15" s="3">
        <f t="shared" si="2"/>
        <v>47.60470695970696</v>
      </c>
      <c r="G15" s="2">
        <v>1887086</v>
      </c>
      <c r="H15" s="3">
        <f t="shared" si="3"/>
        <v>712131</v>
      </c>
      <c r="I15" s="3">
        <f t="shared" si="0"/>
        <v>137.73707186635903</v>
      </c>
    </row>
    <row r="16" spans="1:9" ht="31.5">
      <c r="A16" s="18" t="s">
        <v>39</v>
      </c>
      <c r="B16" s="2">
        <v>14040000</v>
      </c>
      <c r="C16" s="3">
        <v>2483200</v>
      </c>
      <c r="D16" s="3">
        <v>1664220</v>
      </c>
      <c r="E16" s="47">
        <f t="shared" si="1"/>
        <v>-818980</v>
      </c>
      <c r="F16" s="3">
        <f t="shared" si="2"/>
        <v>67.01916881443299</v>
      </c>
      <c r="G16" s="2">
        <v>1247026</v>
      </c>
      <c r="H16" s="3">
        <f t="shared" si="3"/>
        <v>417194</v>
      </c>
      <c r="I16" s="3">
        <f t="shared" si="0"/>
        <v>133.45511641296974</v>
      </c>
    </row>
    <row r="17" spans="1:9" s="55" customFormat="1" ht="15.75">
      <c r="A17" s="25" t="s">
        <v>41</v>
      </c>
      <c r="B17" s="2">
        <v>18010000</v>
      </c>
      <c r="C17" s="12">
        <v>3000000</v>
      </c>
      <c r="D17" s="12">
        <v>1611232</v>
      </c>
      <c r="E17" s="47">
        <f t="shared" si="1"/>
        <v>-1388768</v>
      </c>
      <c r="F17" s="3">
        <f t="shared" si="2"/>
        <v>53.70773333333333</v>
      </c>
      <c r="G17" s="76">
        <v>1412232</v>
      </c>
      <c r="H17" s="3">
        <f t="shared" si="3"/>
        <v>199000</v>
      </c>
      <c r="I17" s="3">
        <f t="shared" si="0"/>
        <v>114.09116915634259</v>
      </c>
    </row>
    <row r="18" spans="1:9" ht="15.75">
      <c r="A18" s="18" t="s">
        <v>60</v>
      </c>
      <c r="B18" s="2">
        <v>18010000</v>
      </c>
      <c r="C18" s="3">
        <v>24836600</v>
      </c>
      <c r="D18" s="3">
        <v>13088350</v>
      </c>
      <c r="E18" s="47">
        <f t="shared" si="1"/>
        <v>-11748250</v>
      </c>
      <c r="F18" s="3">
        <f t="shared" si="2"/>
        <v>52.697833036728056</v>
      </c>
      <c r="G18" s="2">
        <v>10851885</v>
      </c>
      <c r="H18" s="3">
        <f t="shared" si="3"/>
        <v>2236465</v>
      </c>
      <c r="I18" s="3">
        <f t="shared" si="0"/>
        <v>120.60900018752503</v>
      </c>
    </row>
    <row r="19" spans="1:9" ht="15.75">
      <c r="A19" s="18" t="s">
        <v>20</v>
      </c>
      <c r="B19" s="2">
        <v>18011000</v>
      </c>
      <c r="C19" s="3">
        <v>10800</v>
      </c>
      <c r="D19" s="3">
        <v>16800</v>
      </c>
      <c r="E19" s="47">
        <f t="shared" si="1"/>
        <v>6000</v>
      </c>
      <c r="F19" s="3">
        <f t="shared" si="2"/>
        <v>155.55555555555557</v>
      </c>
      <c r="G19" s="2">
        <v>0</v>
      </c>
      <c r="H19" s="3">
        <f t="shared" si="3"/>
        <v>16800</v>
      </c>
      <c r="I19" s="3" t="e">
        <f t="shared" si="0"/>
        <v>#DIV/0!</v>
      </c>
    </row>
    <row r="20" spans="1:9" ht="15.75">
      <c r="A20" s="18" t="s">
        <v>17</v>
      </c>
      <c r="B20" s="2">
        <v>18030000</v>
      </c>
      <c r="C20" s="3">
        <v>380000</v>
      </c>
      <c r="D20" s="3">
        <v>162923</v>
      </c>
      <c r="E20" s="47">
        <f t="shared" si="1"/>
        <v>-217077</v>
      </c>
      <c r="F20" s="3">
        <f t="shared" si="2"/>
        <v>42.87447368421053</v>
      </c>
      <c r="G20" s="2">
        <v>48530</v>
      </c>
      <c r="H20" s="3">
        <f t="shared" si="3"/>
        <v>114393</v>
      </c>
      <c r="I20" s="3">
        <f t="shared" si="0"/>
        <v>335.71605192664333</v>
      </c>
    </row>
    <row r="21" spans="1:9" ht="15.75">
      <c r="A21" s="18" t="s">
        <v>40</v>
      </c>
      <c r="B21" s="2">
        <v>18050000</v>
      </c>
      <c r="C21" s="3">
        <v>23569400</v>
      </c>
      <c r="D21" s="2">
        <v>11297127</v>
      </c>
      <c r="E21" s="47">
        <f t="shared" si="1"/>
        <v>-12272273</v>
      </c>
      <c r="F21" s="3">
        <f t="shared" si="2"/>
        <v>47.93133045389361</v>
      </c>
      <c r="G21" s="2">
        <v>10806514</v>
      </c>
      <c r="H21" s="3">
        <f t="shared" si="3"/>
        <v>490613</v>
      </c>
      <c r="I21" s="3">
        <f t="shared" si="0"/>
        <v>104.53997468563867</v>
      </c>
    </row>
    <row r="22" spans="1:9" s="15" customFormat="1" ht="15.75">
      <c r="A22" s="24" t="s">
        <v>3</v>
      </c>
      <c r="B22" s="7">
        <v>20000000</v>
      </c>
      <c r="C22" s="11">
        <f>SUM(C24:C35)</f>
        <v>3193500</v>
      </c>
      <c r="D22" s="11">
        <f>SUM(D24:D35)</f>
        <v>2150294</v>
      </c>
      <c r="E22" s="11">
        <f>SUM(E24:E35)</f>
        <v>-1043206</v>
      </c>
      <c r="F22" s="11">
        <f>SUM(D22/C22*100)</f>
        <v>67.33345858775638</v>
      </c>
      <c r="G22" s="11">
        <f>SUM(G23:G35)</f>
        <v>2449674</v>
      </c>
      <c r="H22" s="11">
        <f>SUM(H23:H35)</f>
        <v>-299380</v>
      </c>
      <c r="I22" s="11">
        <f t="shared" si="0"/>
        <v>87.77878199303254</v>
      </c>
    </row>
    <row r="23" spans="1:9" s="15" customFormat="1" ht="30" customHeight="1">
      <c r="A23" s="78" t="s">
        <v>80</v>
      </c>
      <c r="B23" s="2">
        <v>21010300</v>
      </c>
      <c r="C23" s="3">
        <v>0</v>
      </c>
      <c r="D23" s="3">
        <v>0</v>
      </c>
      <c r="E23" s="47">
        <f>D23-C23</f>
        <v>0</v>
      </c>
      <c r="F23" s="79" t="e">
        <f>D23/C23*100</f>
        <v>#DIV/0!</v>
      </c>
      <c r="G23" s="3">
        <v>170</v>
      </c>
      <c r="H23" s="3">
        <f>SUM(D23-G23)</f>
        <v>-170</v>
      </c>
      <c r="I23" s="3">
        <f>D23/G23*100</f>
        <v>0</v>
      </c>
    </row>
    <row r="24" spans="1:9" ht="31.5" customHeight="1">
      <c r="A24" s="18" t="s">
        <v>18</v>
      </c>
      <c r="B24" s="2">
        <v>21050000</v>
      </c>
      <c r="C24" s="3">
        <v>384100</v>
      </c>
      <c r="D24" s="3">
        <v>477863</v>
      </c>
      <c r="E24" s="47">
        <f t="shared" si="1"/>
        <v>93763</v>
      </c>
      <c r="F24" s="79">
        <f t="shared" si="2"/>
        <v>124.41109086175474</v>
      </c>
      <c r="G24" s="2">
        <v>1090164</v>
      </c>
      <c r="H24" s="3">
        <f aca="true" t="shared" si="4" ref="H24:H53">SUM(D24-G24)</f>
        <v>-612301</v>
      </c>
      <c r="I24" s="3">
        <f t="shared" si="0"/>
        <v>43.834046987425744</v>
      </c>
    </row>
    <row r="25" spans="1:9" ht="15.75">
      <c r="A25" s="18" t="s">
        <v>14</v>
      </c>
      <c r="B25" s="2">
        <v>21081100</v>
      </c>
      <c r="C25" s="3">
        <v>55000</v>
      </c>
      <c r="D25" s="3">
        <v>9250</v>
      </c>
      <c r="E25" s="47">
        <f t="shared" si="1"/>
        <v>-45750</v>
      </c>
      <c r="F25" s="3">
        <f t="shared" si="2"/>
        <v>16.818181818181817</v>
      </c>
      <c r="G25" s="2">
        <v>37839</v>
      </c>
      <c r="H25" s="3">
        <f t="shared" si="4"/>
        <v>-28589</v>
      </c>
      <c r="I25" s="3">
        <f t="shared" si="0"/>
        <v>24.445677739897988</v>
      </c>
    </row>
    <row r="26" spans="1:9" ht="47.25">
      <c r="A26" s="18" t="s">
        <v>32</v>
      </c>
      <c r="B26" s="2">
        <v>21081500</v>
      </c>
      <c r="C26" s="3">
        <v>31900</v>
      </c>
      <c r="D26" s="2">
        <v>41931</v>
      </c>
      <c r="E26" s="47">
        <f t="shared" si="1"/>
        <v>10031</v>
      </c>
      <c r="F26" s="79">
        <f t="shared" si="2"/>
        <v>131.4451410658307</v>
      </c>
      <c r="G26" s="2">
        <v>75530</v>
      </c>
      <c r="H26" s="3">
        <f t="shared" si="4"/>
        <v>-33599</v>
      </c>
      <c r="I26" s="3">
        <f t="shared" si="0"/>
        <v>55.51568913014696</v>
      </c>
    </row>
    <row r="27" spans="1:9" ht="15.75">
      <c r="A27" s="18" t="s">
        <v>76</v>
      </c>
      <c r="B27" s="2">
        <v>21081700</v>
      </c>
      <c r="C27" s="3">
        <v>69200</v>
      </c>
      <c r="D27" s="2">
        <v>69856</v>
      </c>
      <c r="E27" s="47">
        <f>D27-C27</f>
        <v>656</v>
      </c>
      <c r="F27" s="79">
        <f>D27/C27*100</f>
        <v>100.94797687861272</v>
      </c>
      <c r="G27" s="2">
        <v>0</v>
      </c>
      <c r="H27" s="3">
        <f>SUM(D27-G27)</f>
        <v>69856</v>
      </c>
      <c r="I27" s="79" t="e">
        <f>D27/G27*100</f>
        <v>#DIV/0!</v>
      </c>
    </row>
    <row r="28" spans="1:9" ht="65.25" customHeight="1">
      <c r="A28" s="18" t="s">
        <v>73</v>
      </c>
      <c r="B28" s="2">
        <v>22010200</v>
      </c>
      <c r="C28" s="3">
        <v>20900</v>
      </c>
      <c r="D28" s="2">
        <v>21385</v>
      </c>
      <c r="E28" s="47">
        <f t="shared" si="1"/>
        <v>485</v>
      </c>
      <c r="F28" s="3">
        <f t="shared" si="2"/>
        <v>102.32057416267943</v>
      </c>
      <c r="G28" s="2">
        <v>0</v>
      </c>
      <c r="H28" s="3">
        <f t="shared" si="4"/>
        <v>21385</v>
      </c>
      <c r="I28" s="79" t="e">
        <f t="shared" si="0"/>
        <v>#DIV/0!</v>
      </c>
    </row>
    <row r="29" spans="1:9" ht="47.25">
      <c r="A29" s="18" t="s">
        <v>23</v>
      </c>
      <c r="B29" s="2">
        <v>22010300</v>
      </c>
      <c r="C29" s="3">
        <v>60000</v>
      </c>
      <c r="D29" s="2">
        <v>47944</v>
      </c>
      <c r="E29" s="47">
        <f t="shared" si="1"/>
        <v>-12056</v>
      </c>
      <c r="F29" s="3">
        <f t="shared" si="2"/>
        <v>79.90666666666667</v>
      </c>
      <c r="G29" s="2">
        <v>37860</v>
      </c>
      <c r="H29" s="3">
        <f t="shared" si="4"/>
        <v>10084</v>
      </c>
      <c r="I29" s="3">
        <f t="shared" si="0"/>
        <v>126.63497094558902</v>
      </c>
    </row>
    <row r="30" spans="1:9" ht="15.75">
      <c r="A30" s="18" t="s">
        <v>42</v>
      </c>
      <c r="B30" s="2">
        <v>22012500</v>
      </c>
      <c r="C30" s="3">
        <v>1550000</v>
      </c>
      <c r="D30" s="2">
        <v>830484</v>
      </c>
      <c r="E30" s="47">
        <f t="shared" si="1"/>
        <v>-719516</v>
      </c>
      <c r="F30" s="3">
        <f t="shared" si="2"/>
        <v>53.5796129032258</v>
      </c>
      <c r="G30" s="2">
        <v>792174</v>
      </c>
      <c r="H30" s="3">
        <f t="shared" si="4"/>
        <v>38310</v>
      </c>
      <c r="I30" s="3">
        <f t="shared" si="0"/>
        <v>104.83605874466973</v>
      </c>
    </row>
    <row r="31" spans="1:9" ht="31.5">
      <c r="A31" s="18" t="s">
        <v>24</v>
      </c>
      <c r="B31" s="2">
        <v>22012600</v>
      </c>
      <c r="C31" s="3">
        <v>500000</v>
      </c>
      <c r="D31" s="2">
        <v>394050</v>
      </c>
      <c r="E31" s="47">
        <f t="shared" si="1"/>
        <v>-105950</v>
      </c>
      <c r="F31" s="3">
        <f t="shared" si="2"/>
        <v>78.81</v>
      </c>
      <c r="G31" s="2">
        <v>246210</v>
      </c>
      <c r="H31" s="3">
        <f t="shared" si="4"/>
        <v>147840</v>
      </c>
      <c r="I31" s="3">
        <f t="shared" si="0"/>
        <v>160.04630193737052</v>
      </c>
    </row>
    <row r="32" spans="1:9" ht="78.75">
      <c r="A32" s="18" t="s">
        <v>25</v>
      </c>
      <c r="B32" s="2">
        <v>22012900</v>
      </c>
      <c r="C32" s="3">
        <v>6800</v>
      </c>
      <c r="D32" s="2">
        <v>6810</v>
      </c>
      <c r="E32" s="47">
        <f t="shared" si="1"/>
        <v>10</v>
      </c>
      <c r="F32" s="3">
        <f t="shared" si="2"/>
        <v>100.1470588235294</v>
      </c>
      <c r="G32" s="2">
        <v>2100</v>
      </c>
      <c r="H32" s="3">
        <f t="shared" si="4"/>
        <v>4710</v>
      </c>
      <c r="I32" s="79">
        <f t="shared" si="0"/>
        <v>324.2857142857143</v>
      </c>
    </row>
    <row r="33" spans="1:9" ht="31.5">
      <c r="A33" s="18" t="s">
        <v>15</v>
      </c>
      <c r="B33" s="2">
        <v>22080400</v>
      </c>
      <c r="C33" s="3">
        <v>358400</v>
      </c>
      <c r="D33" s="2">
        <v>121179</v>
      </c>
      <c r="E33" s="47">
        <f t="shared" si="1"/>
        <v>-237221</v>
      </c>
      <c r="F33" s="3">
        <f t="shared" si="2"/>
        <v>33.811104910714285</v>
      </c>
      <c r="G33" s="2">
        <v>5447</v>
      </c>
      <c r="H33" s="3">
        <f t="shared" si="4"/>
        <v>115732</v>
      </c>
      <c r="I33" s="3">
        <f t="shared" si="0"/>
        <v>2224.6924912796035</v>
      </c>
    </row>
    <row r="34" spans="1:9" ht="15.75">
      <c r="A34" s="18" t="s">
        <v>16</v>
      </c>
      <c r="B34" s="2">
        <v>22090000</v>
      </c>
      <c r="C34" s="3">
        <v>130000</v>
      </c>
      <c r="D34" s="2">
        <v>88816</v>
      </c>
      <c r="E34" s="47">
        <f t="shared" si="1"/>
        <v>-41184</v>
      </c>
      <c r="F34" s="3">
        <f t="shared" si="2"/>
        <v>68.32000000000001</v>
      </c>
      <c r="G34" s="2">
        <v>100925</v>
      </c>
      <c r="H34" s="3">
        <f t="shared" si="4"/>
        <v>-12109</v>
      </c>
      <c r="I34" s="3">
        <f t="shared" si="0"/>
        <v>88.0019816695566</v>
      </c>
    </row>
    <row r="35" spans="1:9" ht="15.75">
      <c r="A35" s="18" t="s">
        <v>0</v>
      </c>
      <c r="B35" s="2">
        <v>24060000</v>
      </c>
      <c r="C35" s="3">
        <v>27200</v>
      </c>
      <c r="D35" s="2">
        <v>40726</v>
      </c>
      <c r="E35" s="47">
        <f t="shared" si="1"/>
        <v>13526</v>
      </c>
      <c r="F35" s="3">
        <f t="shared" si="2"/>
        <v>149.72794117647058</v>
      </c>
      <c r="G35" s="3">
        <v>61255</v>
      </c>
      <c r="H35" s="3">
        <f t="shared" si="4"/>
        <v>-20529</v>
      </c>
      <c r="I35" s="3">
        <f t="shared" si="0"/>
        <v>66.48600114276385</v>
      </c>
    </row>
    <row r="36" spans="1:9" s="15" customFormat="1" ht="15.75">
      <c r="A36" s="24" t="s">
        <v>58</v>
      </c>
      <c r="B36" s="7">
        <v>90010100</v>
      </c>
      <c r="C36" s="11">
        <f>SUM(C6+C22)</f>
        <v>300914300</v>
      </c>
      <c r="D36" s="11">
        <f>SUM(D6+D22)</f>
        <v>155946619</v>
      </c>
      <c r="E36" s="11">
        <f>SUM(E6+E22)</f>
        <v>-144967681</v>
      </c>
      <c r="F36" s="11">
        <f>SUM(D36/C36*100)</f>
        <v>51.8242632536905</v>
      </c>
      <c r="G36" s="11">
        <f>SUM(G6+G22)</f>
        <v>145495338</v>
      </c>
      <c r="H36" s="11">
        <f>SUM(H6+H22)</f>
        <v>10451281</v>
      </c>
      <c r="I36" s="11">
        <f t="shared" si="0"/>
        <v>107.1832411564967</v>
      </c>
    </row>
    <row r="37" spans="1:9" s="15" customFormat="1" ht="15.75">
      <c r="A37" s="81" t="s">
        <v>7</v>
      </c>
      <c r="B37" s="44">
        <v>40000000</v>
      </c>
      <c r="C37" s="43">
        <f>SUM(C38:C52)</f>
        <v>141246529</v>
      </c>
      <c r="D37" s="43">
        <f>SUM(D38:D52)</f>
        <v>80304275</v>
      </c>
      <c r="E37" s="82">
        <f>D37-C37</f>
        <v>-60942254</v>
      </c>
      <c r="F37" s="43">
        <f>SUM(D37/C37*100)</f>
        <v>56.8539811693355</v>
      </c>
      <c r="G37" s="43">
        <f>SUM(G38:G52)</f>
        <v>74003369</v>
      </c>
      <c r="H37" s="43">
        <f>SUM(H38:H52)</f>
        <v>6300906</v>
      </c>
      <c r="I37" s="43">
        <f t="shared" si="0"/>
        <v>108.51435020478594</v>
      </c>
    </row>
    <row r="38" spans="1:9" s="15" customFormat="1" ht="47.25">
      <c r="A38" s="87" t="s">
        <v>81</v>
      </c>
      <c r="B38" s="35">
        <v>41031400</v>
      </c>
      <c r="C38" s="86">
        <v>3900805</v>
      </c>
      <c r="D38" s="86">
        <v>610589</v>
      </c>
      <c r="E38" s="47">
        <f>D38-C38</f>
        <v>-3290216</v>
      </c>
      <c r="F38" s="3">
        <f>D38/C38*100</f>
        <v>15.652897286585718</v>
      </c>
      <c r="G38" s="86">
        <v>0</v>
      </c>
      <c r="H38" s="3">
        <f>SUM(D38-G38)</f>
        <v>610589</v>
      </c>
      <c r="I38" s="3" t="e">
        <f>D38/G38*100</f>
        <v>#DIV/0!</v>
      </c>
    </row>
    <row r="39" spans="1:9" s="66" customFormat="1" ht="15.75">
      <c r="A39" s="20" t="s">
        <v>43</v>
      </c>
      <c r="B39" s="21">
        <v>41033900</v>
      </c>
      <c r="C39" s="3">
        <v>117272800</v>
      </c>
      <c r="D39" s="2">
        <v>71905100</v>
      </c>
      <c r="E39" s="47">
        <f aca="true" t="shared" si="5" ref="E39:E52">D39-C39</f>
        <v>-45367700</v>
      </c>
      <c r="F39" s="3">
        <f aca="true" t="shared" si="6" ref="F39:F52">D39/C39*100</f>
        <v>61.314388332162274</v>
      </c>
      <c r="G39" s="2">
        <v>44842000</v>
      </c>
      <c r="H39" s="3">
        <f t="shared" si="4"/>
        <v>27063100</v>
      </c>
      <c r="I39" s="3">
        <f t="shared" si="0"/>
        <v>160.3521252397306</v>
      </c>
    </row>
    <row r="40" spans="1:9" s="66" customFormat="1" ht="65.25" customHeight="1">
      <c r="A40" s="91" t="s">
        <v>83</v>
      </c>
      <c r="B40" s="84">
        <v>41034600</v>
      </c>
      <c r="C40" s="1">
        <v>763000</v>
      </c>
      <c r="D40" s="32">
        <v>763000</v>
      </c>
      <c r="E40" s="47">
        <f>D40-C40</f>
        <v>0</v>
      </c>
      <c r="F40" s="3">
        <f>D40/C40*100</f>
        <v>100</v>
      </c>
      <c r="G40" s="32">
        <v>280000</v>
      </c>
      <c r="H40" s="3">
        <f>SUM(D40-G40)</f>
        <v>483000</v>
      </c>
      <c r="I40" s="3">
        <f>D40/G40*100</f>
        <v>272.5</v>
      </c>
    </row>
    <row r="41" spans="1:9" ht="15.75">
      <c r="A41" s="83" t="s">
        <v>51</v>
      </c>
      <c r="B41" s="84">
        <v>41034200</v>
      </c>
      <c r="C41" s="1">
        <v>0</v>
      </c>
      <c r="D41" s="32">
        <v>0</v>
      </c>
      <c r="E41" s="48">
        <f t="shared" si="5"/>
        <v>0</v>
      </c>
      <c r="F41" s="85" t="e">
        <f t="shared" si="6"/>
        <v>#DIV/0!</v>
      </c>
      <c r="G41" s="32">
        <v>8583700</v>
      </c>
      <c r="H41" s="1">
        <f t="shared" si="4"/>
        <v>-8583700</v>
      </c>
      <c r="I41" s="1">
        <f t="shared" si="0"/>
        <v>0</v>
      </c>
    </row>
    <row r="42" spans="1:9" ht="63">
      <c r="A42" s="20" t="s">
        <v>52</v>
      </c>
      <c r="B42" s="21">
        <v>41040200</v>
      </c>
      <c r="C42" s="2">
        <v>0</v>
      </c>
      <c r="D42" s="2">
        <v>0</v>
      </c>
      <c r="E42" s="47">
        <f t="shared" si="5"/>
        <v>0</v>
      </c>
      <c r="F42" s="79" t="e">
        <f t="shared" si="6"/>
        <v>#DIV/0!</v>
      </c>
      <c r="G42" s="2">
        <v>7228277</v>
      </c>
      <c r="H42" s="3">
        <f t="shared" si="4"/>
        <v>-7228277</v>
      </c>
      <c r="I42" s="3">
        <f t="shared" si="0"/>
        <v>0</v>
      </c>
    </row>
    <row r="43" spans="1:9" ht="15.75">
      <c r="A43" s="20" t="s">
        <v>34</v>
      </c>
      <c r="B43" s="21">
        <v>41040400</v>
      </c>
      <c r="C43" s="3">
        <v>8291340</v>
      </c>
      <c r="D43" s="3">
        <v>4403943</v>
      </c>
      <c r="E43" s="47">
        <f t="shared" si="5"/>
        <v>-3887397</v>
      </c>
      <c r="F43" s="3">
        <f t="shared" si="6"/>
        <v>53.11497297179949</v>
      </c>
      <c r="G43" s="2">
        <v>3635504</v>
      </c>
      <c r="H43" s="3">
        <f t="shared" si="4"/>
        <v>768439</v>
      </c>
      <c r="I43" s="3">
        <f t="shared" si="0"/>
        <v>121.13706930318327</v>
      </c>
    </row>
    <row r="44" spans="1:9" ht="282.75" customHeight="1">
      <c r="A44" s="20" t="s">
        <v>89</v>
      </c>
      <c r="B44" s="99">
        <v>41050600</v>
      </c>
      <c r="C44" s="3">
        <v>3369380</v>
      </c>
      <c r="D44" s="3">
        <v>0</v>
      </c>
      <c r="E44" s="47">
        <f t="shared" si="5"/>
        <v>-3369380</v>
      </c>
      <c r="F44" s="3">
        <f t="shared" si="6"/>
        <v>0</v>
      </c>
      <c r="G44" s="2">
        <v>0</v>
      </c>
      <c r="H44" s="3">
        <f t="shared" si="4"/>
        <v>0</v>
      </c>
      <c r="I44" s="3" t="e">
        <f t="shared" si="0"/>
        <v>#DIV/0!</v>
      </c>
    </row>
    <row r="45" spans="1:9" ht="31.5">
      <c r="A45" s="20" t="s">
        <v>53</v>
      </c>
      <c r="B45" s="21">
        <v>41051000</v>
      </c>
      <c r="C45" s="3">
        <v>784700</v>
      </c>
      <c r="D45" s="2">
        <v>473013</v>
      </c>
      <c r="E45" s="47">
        <f t="shared" si="5"/>
        <v>-311687</v>
      </c>
      <c r="F45" s="3">
        <f t="shared" si="6"/>
        <v>60.27946986109342</v>
      </c>
      <c r="G45" s="2">
        <v>286401</v>
      </c>
      <c r="H45" s="3">
        <f t="shared" si="4"/>
        <v>186612</v>
      </c>
      <c r="I45" s="3">
        <f t="shared" si="0"/>
        <v>165.1575937234856</v>
      </c>
    </row>
    <row r="46" spans="1:9" ht="39.75" customHeight="1">
      <c r="A46" s="20" t="s">
        <v>84</v>
      </c>
      <c r="B46" s="21">
        <v>41051100</v>
      </c>
      <c r="C46" s="3">
        <v>0</v>
      </c>
      <c r="D46" s="2">
        <v>0</v>
      </c>
      <c r="E46" s="47">
        <f t="shared" si="5"/>
        <v>0</v>
      </c>
      <c r="F46" s="3" t="e">
        <f t="shared" si="6"/>
        <v>#DIV/0!</v>
      </c>
      <c r="G46" s="2">
        <v>830000</v>
      </c>
      <c r="H46" s="3">
        <f t="shared" si="4"/>
        <v>-830000</v>
      </c>
      <c r="I46" s="3">
        <f t="shared" si="0"/>
        <v>0</v>
      </c>
    </row>
    <row r="47" spans="1:9" ht="47.25">
      <c r="A47" s="20" t="s">
        <v>44</v>
      </c>
      <c r="B47" s="21">
        <v>41051200</v>
      </c>
      <c r="C47" s="3">
        <v>417300</v>
      </c>
      <c r="D47" s="2">
        <v>202840</v>
      </c>
      <c r="E47" s="47">
        <f t="shared" si="5"/>
        <v>-214460</v>
      </c>
      <c r="F47" s="3">
        <f t="shared" si="6"/>
        <v>48.60771627126768</v>
      </c>
      <c r="G47" s="2">
        <v>179225</v>
      </c>
      <c r="H47" s="3">
        <f t="shared" si="4"/>
        <v>23615</v>
      </c>
      <c r="I47" s="3">
        <f t="shared" si="0"/>
        <v>113.1761751987725</v>
      </c>
    </row>
    <row r="48" spans="1:9" ht="47.25">
      <c r="A48" s="20" t="s">
        <v>85</v>
      </c>
      <c r="B48" s="21">
        <v>41051400</v>
      </c>
      <c r="C48" s="3">
        <v>1301100</v>
      </c>
      <c r="D48" s="2">
        <v>0</v>
      </c>
      <c r="E48" s="47">
        <f t="shared" si="5"/>
        <v>-1301100</v>
      </c>
      <c r="F48" s="3">
        <f t="shared" si="6"/>
        <v>0</v>
      </c>
      <c r="G48" s="2">
        <v>650127</v>
      </c>
      <c r="H48" s="3">
        <f t="shared" si="4"/>
        <v>-650127</v>
      </c>
      <c r="I48" s="3">
        <f t="shared" si="0"/>
        <v>0</v>
      </c>
    </row>
    <row r="49" spans="1:9" ht="34.5" customHeight="1">
      <c r="A49" s="20" t="s">
        <v>33</v>
      </c>
      <c r="B49" s="21">
        <v>41051500</v>
      </c>
      <c r="C49" s="3"/>
      <c r="D49" s="2"/>
      <c r="E49" s="47">
        <f t="shared" si="5"/>
        <v>0</v>
      </c>
      <c r="F49" s="79" t="e">
        <f t="shared" si="6"/>
        <v>#DIV/0!</v>
      </c>
      <c r="G49" s="2">
        <v>286600</v>
      </c>
      <c r="H49" s="3">
        <f t="shared" si="4"/>
        <v>-286600</v>
      </c>
      <c r="I49" s="3">
        <f t="shared" si="0"/>
        <v>0</v>
      </c>
    </row>
    <row r="50" spans="1:9" ht="15.75">
      <c r="A50" s="20" t="s">
        <v>31</v>
      </c>
      <c r="B50" s="21">
        <v>41053900</v>
      </c>
      <c r="C50" s="3">
        <v>3222984</v>
      </c>
      <c r="D50" s="2">
        <v>453670</v>
      </c>
      <c r="E50" s="47">
        <f t="shared" si="5"/>
        <v>-2769314</v>
      </c>
      <c r="F50" s="3">
        <f t="shared" si="6"/>
        <v>14.076086012217251</v>
      </c>
      <c r="G50" s="2">
        <v>6591535</v>
      </c>
      <c r="H50" s="3">
        <f t="shared" si="4"/>
        <v>-6137865</v>
      </c>
      <c r="I50" s="3">
        <f t="shared" si="0"/>
        <v>6.882615354390138</v>
      </c>
    </row>
    <row r="51" spans="1:9" ht="47.25">
      <c r="A51" s="20" t="s">
        <v>61</v>
      </c>
      <c r="B51" s="21">
        <v>41055000</v>
      </c>
      <c r="C51" s="3">
        <v>1923120</v>
      </c>
      <c r="D51" s="2">
        <v>1492120</v>
      </c>
      <c r="E51" s="47">
        <f t="shared" si="5"/>
        <v>-431000</v>
      </c>
      <c r="F51" s="3">
        <f t="shared" si="6"/>
        <v>77.5885020175548</v>
      </c>
      <c r="G51" s="2">
        <v>610000</v>
      </c>
      <c r="H51" s="3">
        <f t="shared" si="4"/>
        <v>882120</v>
      </c>
      <c r="I51" s="79">
        <f t="shared" si="0"/>
        <v>244.60983606557377</v>
      </c>
    </row>
    <row r="52" spans="1:9" ht="94.5" hidden="1">
      <c r="A52" s="20" t="s">
        <v>62</v>
      </c>
      <c r="B52" s="21">
        <v>41055200</v>
      </c>
      <c r="C52" s="3"/>
      <c r="D52" s="2"/>
      <c r="E52" s="47">
        <f t="shared" si="5"/>
        <v>0</v>
      </c>
      <c r="F52" s="3" t="e">
        <f t="shared" si="6"/>
        <v>#DIV/0!</v>
      </c>
      <c r="G52" s="3">
        <v>0</v>
      </c>
      <c r="H52" s="3">
        <f t="shared" si="4"/>
        <v>0</v>
      </c>
      <c r="I52" s="3" t="e">
        <f t="shared" si="0"/>
        <v>#DIV/0!</v>
      </c>
    </row>
    <row r="53" spans="1:9" s="15" customFormat="1" ht="15.75">
      <c r="A53" s="24" t="s">
        <v>48</v>
      </c>
      <c r="B53" s="7">
        <v>90010300</v>
      </c>
      <c r="C53" s="11">
        <f>SUM(C36+C37)</f>
        <v>442160829</v>
      </c>
      <c r="D53" s="11">
        <f>SUM(D36+D37)</f>
        <v>236250894</v>
      </c>
      <c r="E53" s="11">
        <f>D53-C53</f>
        <v>-205909935</v>
      </c>
      <c r="F53" s="11">
        <f>SUM(D53/C53*100)</f>
        <v>53.43098675979731</v>
      </c>
      <c r="G53" s="11">
        <f>SUM(G36+G37)</f>
        <v>219498707</v>
      </c>
      <c r="H53" s="11">
        <f t="shared" si="4"/>
        <v>16752187</v>
      </c>
      <c r="I53" s="11">
        <f t="shared" si="0"/>
        <v>107.63202081185837</v>
      </c>
    </row>
    <row r="54" spans="1:9" ht="15.75">
      <c r="A54" s="26" t="s">
        <v>56</v>
      </c>
      <c r="B54" s="2"/>
      <c r="C54" s="2"/>
      <c r="D54" s="2"/>
      <c r="E54" s="3"/>
      <c r="F54" s="2"/>
      <c r="G54" s="2"/>
      <c r="H54" s="2"/>
      <c r="I54" s="2"/>
    </row>
    <row r="55" spans="1:9" ht="15.75">
      <c r="A55" s="18" t="s">
        <v>8</v>
      </c>
      <c r="B55" s="29" t="s">
        <v>28</v>
      </c>
      <c r="C55" s="92">
        <v>64795126</v>
      </c>
      <c r="D55" s="89">
        <v>32273658.74</v>
      </c>
      <c r="E55" s="47">
        <f aca="true" t="shared" si="7" ref="E55:E64">D55-C55</f>
        <v>-32521467.26</v>
      </c>
      <c r="F55" s="3">
        <f aca="true" t="shared" si="8" ref="F55:F65">D55/C55*100</f>
        <v>49.808775339058684</v>
      </c>
      <c r="G55" s="28">
        <v>35132285.01</v>
      </c>
      <c r="H55" s="56">
        <f>D55-G55</f>
        <v>-2858626.2699999996</v>
      </c>
      <c r="I55" s="3">
        <f>D55/G55*100</f>
        <v>91.86324980232192</v>
      </c>
    </row>
    <row r="56" spans="1:9" ht="15.75">
      <c r="A56" s="18" t="s">
        <v>9</v>
      </c>
      <c r="B56" s="29">
        <v>1000</v>
      </c>
      <c r="C56" s="92">
        <v>259679835</v>
      </c>
      <c r="D56" s="93">
        <v>134468455.14</v>
      </c>
      <c r="E56" s="47">
        <f t="shared" si="7"/>
        <v>-125211379.86000001</v>
      </c>
      <c r="F56" s="3">
        <f t="shared" si="8"/>
        <v>51.78240164085132</v>
      </c>
      <c r="G56" s="28">
        <v>100142358.07</v>
      </c>
      <c r="H56" s="56">
        <f aca="true" t="shared" si="9" ref="H56:H65">D56-G56</f>
        <v>34326097.06999999</v>
      </c>
      <c r="I56" s="3">
        <f aca="true" t="shared" si="10" ref="I56:I65">D56/G56*100</f>
        <v>134.27730056646547</v>
      </c>
    </row>
    <row r="57" spans="1:9" ht="15.75">
      <c r="A57" s="18" t="s">
        <v>29</v>
      </c>
      <c r="B57" s="29">
        <v>2000</v>
      </c>
      <c r="C57" s="94">
        <v>11251666</v>
      </c>
      <c r="D57" s="89">
        <v>6326366.38</v>
      </c>
      <c r="E57" s="47">
        <f t="shared" si="7"/>
        <v>-4925299.62</v>
      </c>
      <c r="F57" s="3">
        <f t="shared" si="8"/>
        <v>56.22604137022908</v>
      </c>
      <c r="G57" s="28">
        <v>16555774.05</v>
      </c>
      <c r="H57" s="56">
        <f t="shared" si="9"/>
        <v>-10229407.670000002</v>
      </c>
      <c r="I57" s="3">
        <f t="shared" si="10"/>
        <v>38.21244697405133</v>
      </c>
    </row>
    <row r="58" spans="1:9" ht="15.75">
      <c r="A58" s="18" t="s">
        <v>10</v>
      </c>
      <c r="B58" s="29">
        <v>3000</v>
      </c>
      <c r="C58" s="93">
        <v>32049288.48</v>
      </c>
      <c r="D58" s="89">
        <v>15415261.78</v>
      </c>
      <c r="E58" s="47">
        <f t="shared" si="7"/>
        <v>-16634026.700000001</v>
      </c>
      <c r="F58" s="3">
        <f t="shared" si="8"/>
        <v>48.09860845934137</v>
      </c>
      <c r="G58" s="28">
        <v>13792048.91</v>
      </c>
      <c r="H58" s="56">
        <f t="shared" si="9"/>
        <v>1623212.8699999992</v>
      </c>
      <c r="I58" s="3">
        <f t="shared" si="10"/>
        <v>111.76919310968422</v>
      </c>
    </row>
    <row r="59" spans="1:9" ht="15.75">
      <c r="A59" s="18" t="s">
        <v>12</v>
      </c>
      <c r="B59" s="29">
        <v>4000</v>
      </c>
      <c r="C59" s="92">
        <v>15523668</v>
      </c>
      <c r="D59" s="89">
        <v>7508155.7</v>
      </c>
      <c r="E59" s="47">
        <f t="shared" si="7"/>
        <v>-8015512.3</v>
      </c>
      <c r="F59" s="3">
        <f t="shared" si="8"/>
        <v>48.3658610838624</v>
      </c>
      <c r="G59" s="28">
        <v>5652825.47</v>
      </c>
      <c r="H59" s="56">
        <f t="shared" si="9"/>
        <v>1855330.2300000004</v>
      </c>
      <c r="I59" s="3">
        <f t="shared" si="10"/>
        <v>132.82128981066882</v>
      </c>
    </row>
    <row r="60" spans="1:9" ht="15.75">
      <c r="A60" s="18" t="s">
        <v>13</v>
      </c>
      <c r="B60" s="29">
        <v>5000</v>
      </c>
      <c r="C60" s="92">
        <v>5317032</v>
      </c>
      <c r="D60" s="89">
        <v>2589045.48</v>
      </c>
      <c r="E60" s="47">
        <f t="shared" si="7"/>
        <v>-2727986.52</v>
      </c>
      <c r="F60" s="3">
        <f t="shared" si="8"/>
        <v>48.693434231729285</v>
      </c>
      <c r="G60" s="28">
        <v>1878710.22</v>
      </c>
      <c r="H60" s="56">
        <f t="shared" si="9"/>
        <v>710335.26</v>
      </c>
      <c r="I60" s="3">
        <f t="shared" si="10"/>
        <v>137.80972991140698</v>
      </c>
    </row>
    <row r="61" spans="1:9" ht="15.75">
      <c r="A61" s="27" t="s">
        <v>11</v>
      </c>
      <c r="B61" s="29">
        <v>6000</v>
      </c>
      <c r="C61" s="92">
        <v>19255837</v>
      </c>
      <c r="D61" s="89">
        <v>8747999.97</v>
      </c>
      <c r="E61" s="47">
        <f t="shared" si="7"/>
        <v>-10507837.03</v>
      </c>
      <c r="F61" s="3">
        <f t="shared" si="8"/>
        <v>45.43038025301108</v>
      </c>
      <c r="G61" s="2">
        <v>6564507</v>
      </c>
      <c r="H61" s="56">
        <f t="shared" si="9"/>
        <v>2183492.9700000007</v>
      </c>
      <c r="I61" s="3">
        <f t="shared" si="10"/>
        <v>133.2621013276397</v>
      </c>
    </row>
    <row r="62" spans="1:9" ht="15.75">
      <c r="A62" s="18" t="s">
        <v>65</v>
      </c>
      <c r="B62" s="57">
        <v>7000</v>
      </c>
      <c r="C62" s="92">
        <v>5896645</v>
      </c>
      <c r="D62" s="89">
        <v>1280030.33</v>
      </c>
      <c r="E62" s="47">
        <f t="shared" si="7"/>
        <v>-4616614.67</v>
      </c>
      <c r="F62" s="3">
        <f t="shared" si="8"/>
        <v>21.70777331855657</v>
      </c>
      <c r="G62" s="2">
        <v>4558496.85</v>
      </c>
      <c r="H62" s="56">
        <f t="shared" si="9"/>
        <v>-3278466.5199999996</v>
      </c>
      <c r="I62" s="3">
        <f t="shared" si="10"/>
        <v>28.080096841571805</v>
      </c>
    </row>
    <row r="63" spans="1:9" ht="15.75">
      <c r="A63" s="18" t="s">
        <v>66</v>
      </c>
      <c r="B63" s="57">
        <v>8000</v>
      </c>
      <c r="C63" s="92">
        <v>7944426</v>
      </c>
      <c r="D63" s="89">
        <v>4189788.14</v>
      </c>
      <c r="E63" s="47">
        <f t="shared" si="7"/>
        <v>-3754637.86</v>
      </c>
      <c r="F63" s="3">
        <f t="shared" si="8"/>
        <v>52.73871441435794</v>
      </c>
      <c r="G63" s="2">
        <v>3531820.18</v>
      </c>
      <c r="H63" s="56">
        <f t="shared" si="9"/>
        <v>657967.96</v>
      </c>
      <c r="I63" s="3">
        <f t="shared" si="10"/>
        <v>118.62971290910966</v>
      </c>
    </row>
    <row r="64" spans="1:9" ht="15.75">
      <c r="A64" s="27" t="s">
        <v>67</v>
      </c>
      <c r="B64" s="57">
        <v>9000</v>
      </c>
      <c r="C64" s="92">
        <v>706000</v>
      </c>
      <c r="D64" s="89">
        <f>550000</f>
        <v>550000</v>
      </c>
      <c r="E64" s="47">
        <f t="shared" si="7"/>
        <v>-156000</v>
      </c>
      <c r="F64" s="3">
        <f t="shared" si="8"/>
        <v>77.90368271954674</v>
      </c>
      <c r="G64" s="2">
        <v>444761.57</v>
      </c>
      <c r="H64" s="56">
        <f t="shared" si="9"/>
        <v>105238.43</v>
      </c>
      <c r="I64" s="3">
        <f t="shared" si="10"/>
        <v>123.66176331286896</v>
      </c>
    </row>
    <row r="65" spans="1:9" ht="15.75">
      <c r="A65" s="18" t="s">
        <v>64</v>
      </c>
      <c r="B65" s="29"/>
      <c r="C65" s="93">
        <f>SUM(C55:C64)</f>
        <v>422419523.48</v>
      </c>
      <c r="D65" s="93">
        <f>SUM(D55:D64)</f>
        <v>213348761.65999997</v>
      </c>
      <c r="E65" s="47">
        <f>D65-C65</f>
        <v>-209070761.82000005</v>
      </c>
      <c r="F65" s="30">
        <f t="shared" si="8"/>
        <v>50.50636862197522</v>
      </c>
      <c r="G65" s="47">
        <f>SUM(G55:G64)</f>
        <v>188253587.32999998</v>
      </c>
      <c r="H65" s="47">
        <f t="shared" si="9"/>
        <v>25095174.329999983</v>
      </c>
      <c r="I65" s="3">
        <f t="shared" si="10"/>
        <v>113.33051586741307</v>
      </c>
    </row>
    <row r="66" spans="1:9" ht="15.75">
      <c r="A66" s="17" t="s">
        <v>54</v>
      </c>
      <c r="B66" s="31"/>
      <c r="C66" s="95"/>
      <c r="D66" s="96"/>
      <c r="E66" s="58"/>
      <c r="F66" s="11"/>
      <c r="G66" s="47"/>
      <c r="H66" s="47"/>
      <c r="I66" s="3"/>
    </row>
    <row r="67" spans="1:9" ht="31.5">
      <c r="A67" s="18" t="s">
        <v>49</v>
      </c>
      <c r="B67" s="31"/>
      <c r="C67" s="95"/>
      <c r="D67" s="89">
        <v>-22902132.333</v>
      </c>
      <c r="E67" s="47">
        <f>D67-C67</f>
        <v>-22902132.333</v>
      </c>
      <c r="F67" s="3"/>
      <c r="G67" s="89">
        <v>-31245119.32</v>
      </c>
      <c r="H67" s="47">
        <f>D67-G67</f>
        <v>8342986.987</v>
      </c>
      <c r="I67" s="3">
        <f>D67/G67*100</f>
        <v>73.2982713186195</v>
      </c>
    </row>
    <row r="68" spans="1:9" ht="31.5">
      <c r="A68" s="18" t="s">
        <v>50</v>
      </c>
      <c r="B68" s="31"/>
      <c r="C68" s="93">
        <v>-19741305.59</v>
      </c>
      <c r="D68" s="89">
        <v>-22902132.33</v>
      </c>
      <c r="E68" s="47">
        <f>D68-C68</f>
        <v>-3160826.7399999984</v>
      </c>
      <c r="F68" s="3">
        <f>D68/C68*100</f>
        <v>116.01123454368248</v>
      </c>
      <c r="G68" s="89">
        <v>-31245119.32</v>
      </c>
      <c r="H68" s="47">
        <f>D68-G68</f>
        <v>8342986.990000002</v>
      </c>
      <c r="I68" s="3">
        <f>D68/G68*100</f>
        <v>73.29827130901799</v>
      </c>
    </row>
    <row r="69" spans="1:6" ht="15.75">
      <c r="A69" s="59"/>
      <c r="B69" s="60"/>
      <c r="C69" s="61"/>
      <c r="D69" s="61"/>
      <c r="E69" s="62"/>
      <c r="F69" s="63"/>
    </row>
    <row r="70" spans="1:9" s="65" customFormat="1" ht="19.5" customHeight="1">
      <c r="A70" s="105" t="s">
        <v>78</v>
      </c>
      <c r="B70" s="106"/>
      <c r="C70" s="106"/>
      <c r="D70" s="106"/>
      <c r="E70" s="106"/>
      <c r="F70" s="106"/>
      <c r="G70" s="106"/>
      <c r="H70" s="106"/>
      <c r="I70" s="106"/>
    </row>
    <row r="71" spans="3:6" ht="13.5" customHeight="1">
      <c r="C71" s="66"/>
      <c r="D71" s="66"/>
      <c r="E71" s="62"/>
      <c r="F71" s="63"/>
    </row>
    <row r="73" spans="5:6" ht="15.75">
      <c r="E73" s="62"/>
      <c r="F73" s="63"/>
    </row>
    <row r="74" spans="3:7" ht="15.75">
      <c r="C74" s="66"/>
      <c r="D74" s="66"/>
      <c r="E74" s="62"/>
      <c r="F74" s="63"/>
      <c r="G74" s="66"/>
    </row>
    <row r="75" spans="4:7" ht="15.75">
      <c r="D75" s="66"/>
      <c r="E75" s="66"/>
      <c r="F75" s="66"/>
      <c r="G75" s="66"/>
    </row>
  </sheetData>
  <sheetProtection/>
  <mergeCells count="9">
    <mergeCell ref="D3:D4"/>
    <mergeCell ref="E3:F3"/>
    <mergeCell ref="G3:G4"/>
    <mergeCell ref="H3:I3"/>
    <mergeCell ref="A1:I1"/>
    <mergeCell ref="A70:I70"/>
    <mergeCell ref="A3:A4"/>
    <mergeCell ref="B3:B4"/>
    <mergeCell ref="C3:C4"/>
  </mergeCells>
  <printOptions/>
  <pageMargins left="0.7874015748031497" right="0.7874015748031497" top="1.1811023622047245" bottom="0.5905511811023623" header="0.5118110236220472" footer="0.5118110236220472"/>
  <pageSetup fitToHeight="2" horizontalDpi="600" verticalDpi="600" orientation="landscape" paperSize="9" scale="52" r:id="rId1"/>
  <rowBreaks count="2" manualBreakCount="2">
    <brk id="32" max="8" man="1"/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G11" sqref="G11"/>
    </sheetView>
  </sheetViews>
  <sheetFormatPr defaultColWidth="9.00390625" defaultRowHeight="12.75"/>
  <cols>
    <col min="1" max="1" width="63.875" style="6" customWidth="1"/>
    <col min="2" max="2" width="16.125" style="19" customWidth="1"/>
    <col min="3" max="3" width="19.125" style="19" customWidth="1"/>
    <col min="4" max="4" width="25.25390625" style="19" customWidth="1"/>
    <col min="5" max="5" width="13.75390625" style="19" customWidth="1"/>
    <col min="6" max="6" width="12.875" style="19" customWidth="1"/>
    <col min="7" max="7" width="13.375" style="19" customWidth="1"/>
    <col min="8" max="8" width="17.625" style="19" customWidth="1"/>
    <col min="9" max="9" width="13.625" style="19" customWidth="1"/>
    <col min="10" max="16384" width="9.125" style="19" customWidth="1"/>
  </cols>
  <sheetData>
    <row r="1" spans="1:9" ht="15.75">
      <c r="A1" s="102" t="s">
        <v>88</v>
      </c>
      <c r="B1" s="103"/>
      <c r="C1" s="103"/>
      <c r="D1" s="103"/>
      <c r="E1" s="103"/>
      <c r="F1" s="103"/>
      <c r="G1" s="104"/>
      <c r="H1" s="104"/>
      <c r="I1" s="104"/>
    </row>
    <row r="2" spans="1:9" ht="15.75">
      <c r="A2" s="74"/>
      <c r="B2" s="67"/>
      <c r="C2" s="67"/>
      <c r="D2" s="67"/>
      <c r="E2" s="67"/>
      <c r="F2" s="67"/>
      <c r="G2" s="51"/>
      <c r="H2" s="51"/>
      <c r="I2" s="51"/>
    </row>
    <row r="3" ht="12.75" customHeight="1">
      <c r="I3" s="19" t="s">
        <v>63</v>
      </c>
    </row>
    <row r="4" spans="1:9" ht="55.5" customHeight="1">
      <c r="A4" s="100" t="s">
        <v>21</v>
      </c>
      <c r="B4" s="100" t="s">
        <v>69</v>
      </c>
      <c r="C4" s="100" t="s">
        <v>70</v>
      </c>
      <c r="D4" s="100" t="s">
        <v>87</v>
      </c>
      <c r="E4" s="100" t="s">
        <v>68</v>
      </c>
      <c r="F4" s="100"/>
      <c r="G4" s="101" t="s">
        <v>72</v>
      </c>
      <c r="H4" s="101" t="s">
        <v>71</v>
      </c>
      <c r="I4" s="101"/>
    </row>
    <row r="5" spans="1:9" ht="27" customHeight="1">
      <c r="A5" s="100"/>
      <c r="B5" s="100"/>
      <c r="C5" s="100"/>
      <c r="D5" s="100"/>
      <c r="E5" s="53" t="s">
        <v>19</v>
      </c>
      <c r="F5" s="54" t="s">
        <v>1</v>
      </c>
      <c r="G5" s="101"/>
      <c r="H5" s="53" t="s">
        <v>19</v>
      </c>
      <c r="I5" s="54" t="s">
        <v>1</v>
      </c>
    </row>
    <row r="6" spans="1:9" ht="15.75">
      <c r="A6" s="39" t="s">
        <v>55</v>
      </c>
      <c r="B6" s="68"/>
      <c r="C6" s="33"/>
      <c r="D6" s="32"/>
      <c r="E6" s="40"/>
      <c r="F6" s="40"/>
      <c r="G6" s="2"/>
      <c r="H6" s="2"/>
      <c r="I6" s="2"/>
    </row>
    <row r="7" spans="1:9" s="15" customFormat="1" ht="15.75">
      <c r="A7" s="8" t="s">
        <v>2</v>
      </c>
      <c r="B7" s="69">
        <v>10000000</v>
      </c>
      <c r="C7" s="9">
        <f>SUM(C8:C8)</f>
        <v>185000</v>
      </c>
      <c r="D7" s="4">
        <f>SUM(D8:D8)</f>
        <v>123346</v>
      </c>
      <c r="E7" s="4">
        <f aca="true" t="shared" si="0" ref="E7:E19">D7-C7</f>
        <v>-61654</v>
      </c>
      <c r="F7" s="36">
        <f>SUM(D7/C7*100)</f>
        <v>66.67351351351351</v>
      </c>
      <c r="G7" s="4">
        <f>SUM(G8:G8)</f>
        <v>92459</v>
      </c>
      <c r="H7" s="4">
        <f aca="true" t="shared" si="1" ref="H7:H16">SUM(D7-G7)</f>
        <v>30887</v>
      </c>
      <c r="I7" s="11">
        <f aca="true" t="shared" si="2" ref="I7:I19">D7/G7*100</f>
        <v>133.40615840534724</v>
      </c>
    </row>
    <row r="8" spans="1:9" ht="15.75">
      <c r="A8" s="5" t="s">
        <v>45</v>
      </c>
      <c r="B8" s="22">
        <v>19010000</v>
      </c>
      <c r="C8" s="3">
        <v>185000</v>
      </c>
      <c r="D8" s="3">
        <v>123346</v>
      </c>
      <c r="E8" s="1">
        <f t="shared" si="0"/>
        <v>-61654</v>
      </c>
      <c r="F8" s="36">
        <f>SUM(D8/C8*100)</f>
        <v>66.67351351351351</v>
      </c>
      <c r="G8" s="2">
        <v>92459</v>
      </c>
      <c r="H8" s="3">
        <f t="shared" si="1"/>
        <v>30887</v>
      </c>
      <c r="I8" s="3">
        <f t="shared" si="2"/>
        <v>133.40615840534724</v>
      </c>
    </row>
    <row r="9" spans="1:9" s="15" customFormat="1" ht="15.75">
      <c r="A9" s="10" t="s">
        <v>3</v>
      </c>
      <c r="B9" s="70">
        <v>20000000</v>
      </c>
      <c r="C9" s="7">
        <f>SUM(C10:C13)</f>
        <v>4208318</v>
      </c>
      <c r="D9" s="7">
        <f>SUM(D10:D13)</f>
        <v>2891133</v>
      </c>
      <c r="E9" s="4">
        <f t="shared" si="0"/>
        <v>-1317185</v>
      </c>
      <c r="F9" s="36">
        <f>SUM(D9/C9*100)</f>
        <v>68.70044041348586</v>
      </c>
      <c r="G9" s="7">
        <f>SUM(G10:G13)</f>
        <v>2832434</v>
      </c>
      <c r="H9" s="4">
        <f t="shared" si="1"/>
        <v>58699</v>
      </c>
      <c r="I9" s="11">
        <f t="shared" si="2"/>
        <v>102.07238721184677</v>
      </c>
    </row>
    <row r="10" spans="1:9" s="15" customFormat="1" ht="31.5">
      <c r="A10" s="88" t="s">
        <v>82</v>
      </c>
      <c r="B10" s="22">
        <v>21110000</v>
      </c>
      <c r="C10" s="2">
        <v>0</v>
      </c>
      <c r="D10" s="2">
        <v>315</v>
      </c>
      <c r="E10" s="1">
        <f>D10-C10</f>
        <v>315</v>
      </c>
      <c r="F10" s="37" t="e">
        <f>SUM(D10/C10*100)</f>
        <v>#DIV/0!</v>
      </c>
      <c r="G10" s="2">
        <v>0</v>
      </c>
      <c r="H10" s="3">
        <f>SUM(D10-G10)</f>
        <v>315</v>
      </c>
      <c r="I10" s="3" t="e">
        <f>D10/G10*100</f>
        <v>#DIV/0!</v>
      </c>
    </row>
    <row r="11" spans="1:9" ht="47.25">
      <c r="A11" s="16" t="s">
        <v>46</v>
      </c>
      <c r="B11" s="22">
        <v>24062100</v>
      </c>
      <c r="C11" s="3">
        <v>12000</v>
      </c>
      <c r="D11" s="2">
        <v>9146</v>
      </c>
      <c r="E11" s="1">
        <f t="shared" si="0"/>
        <v>-2854</v>
      </c>
      <c r="F11" s="37">
        <f aca="true" t="shared" si="3" ref="F11:F17">SUM(D11/C11*100)</f>
        <v>76.21666666666667</v>
      </c>
      <c r="G11" s="2">
        <v>7302</v>
      </c>
      <c r="H11" s="3">
        <f t="shared" si="1"/>
        <v>1844</v>
      </c>
      <c r="I11" s="3">
        <f t="shared" si="2"/>
        <v>125.25335524513832</v>
      </c>
    </row>
    <row r="12" spans="1:9" ht="31.5">
      <c r="A12" s="5" t="s">
        <v>22</v>
      </c>
      <c r="B12" s="22">
        <v>24170000</v>
      </c>
      <c r="C12" s="3">
        <v>0</v>
      </c>
      <c r="D12" s="3">
        <v>0</v>
      </c>
      <c r="E12" s="1">
        <f t="shared" si="0"/>
        <v>0</v>
      </c>
      <c r="F12" s="80" t="e">
        <f t="shared" si="3"/>
        <v>#DIV/0!</v>
      </c>
      <c r="G12" s="2">
        <v>131106</v>
      </c>
      <c r="H12" s="3">
        <f t="shared" si="1"/>
        <v>-131106</v>
      </c>
      <c r="I12" s="3">
        <f t="shared" si="2"/>
        <v>0</v>
      </c>
    </row>
    <row r="13" spans="1:9" ht="15.75">
      <c r="A13" s="5" t="s">
        <v>4</v>
      </c>
      <c r="B13" s="22">
        <v>25000000</v>
      </c>
      <c r="C13" s="3">
        <v>4196318</v>
      </c>
      <c r="D13" s="3">
        <v>2881672</v>
      </c>
      <c r="E13" s="1">
        <f t="shared" si="0"/>
        <v>-1314646</v>
      </c>
      <c r="F13" s="37">
        <f t="shared" si="3"/>
        <v>68.67144005768867</v>
      </c>
      <c r="G13" s="2">
        <v>2694026</v>
      </c>
      <c r="H13" s="3">
        <f t="shared" si="1"/>
        <v>187646</v>
      </c>
      <c r="I13" s="3">
        <f t="shared" si="2"/>
        <v>106.96526314148416</v>
      </c>
    </row>
    <row r="14" spans="1:9" s="15" customFormat="1" ht="15.75">
      <c r="A14" s="10" t="s">
        <v>5</v>
      </c>
      <c r="B14" s="70">
        <v>30000000</v>
      </c>
      <c r="C14" s="11">
        <f>SUM(C15:C15)</f>
        <v>52000</v>
      </c>
      <c r="D14" s="11">
        <f>SUM(D15:D15)</f>
        <v>15853</v>
      </c>
      <c r="E14" s="4">
        <f t="shared" si="0"/>
        <v>-36147</v>
      </c>
      <c r="F14" s="36">
        <f t="shared" si="3"/>
        <v>30.48653846153846</v>
      </c>
      <c r="G14" s="11">
        <f>SUM(G15:G15)</f>
        <v>48737</v>
      </c>
      <c r="H14" s="4">
        <f t="shared" si="1"/>
        <v>-32884</v>
      </c>
      <c r="I14" s="11">
        <f t="shared" si="2"/>
        <v>32.527648398547306</v>
      </c>
    </row>
    <row r="15" spans="1:9" ht="15.75">
      <c r="A15" s="5" t="s">
        <v>47</v>
      </c>
      <c r="B15" s="22">
        <v>33010000</v>
      </c>
      <c r="C15" s="3">
        <v>52000</v>
      </c>
      <c r="D15" s="3">
        <v>15853</v>
      </c>
      <c r="E15" s="1">
        <f t="shared" si="0"/>
        <v>-36147</v>
      </c>
      <c r="F15" s="37">
        <f t="shared" si="3"/>
        <v>30.48653846153846</v>
      </c>
      <c r="G15" s="2">
        <v>48737</v>
      </c>
      <c r="H15" s="3">
        <f t="shared" si="1"/>
        <v>-32884</v>
      </c>
      <c r="I15" s="3">
        <f t="shared" si="2"/>
        <v>32.527648398547306</v>
      </c>
    </row>
    <row r="16" spans="1:9" s="15" customFormat="1" ht="15.75">
      <c r="A16" s="10" t="s">
        <v>6</v>
      </c>
      <c r="B16" s="70">
        <v>90010100</v>
      </c>
      <c r="C16" s="11">
        <f>SUM(C7+C9+C14)</f>
        <v>4445318</v>
      </c>
      <c r="D16" s="11">
        <f>SUM(D7+D9+D14)</f>
        <v>3030332</v>
      </c>
      <c r="E16" s="4">
        <f t="shared" si="0"/>
        <v>-1414986</v>
      </c>
      <c r="F16" s="36">
        <f t="shared" si="3"/>
        <v>68.16907136902242</v>
      </c>
      <c r="G16" s="11">
        <f>SUM(G7+G9+G14)</f>
        <v>2973630</v>
      </c>
      <c r="H16" s="4">
        <f t="shared" si="1"/>
        <v>56702</v>
      </c>
      <c r="I16" s="11">
        <f t="shared" si="2"/>
        <v>101.90682768199137</v>
      </c>
    </row>
    <row r="17" spans="1:9" s="15" customFormat="1" ht="21" customHeight="1">
      <c r="A17" s="10" t="s">
        <v>7</v>
      </c>
      <c r="B17" s="70">
        <v>40000000</v>
      </c>
      <c r="C17" s="7">
        <f>SUM(C18)</f>
        <v>19504022</v>
      </c>
      <c r="D17" s="7">
        <f>SUM(D18)</f>
        <v>3057984</v>
      </c>
      <c r="E17" s="4">
        <f t="shared" si="0"/>
        <v>-16446038</v>
      </c>
      <c r="F17" s="36">
        <f t="shared" si="3"/>
        <v>15.678735391090104</v>
      </c>
      <c r="G17" s="7">
        <f>SUM(G18)</f>
        <v>0</v>
      </c>
      <c r="H17" s="11">
        <f>SUM(D17-G17)</f>
        <v>3057984</v>
      </c>
      <c r="I17" s="11" t="e">
        <f>D17/G17*100</f>
        <v>#DIV/0!</v>
      </c>
    </row>
    <row r="18" spans="1:9" ht="47.25">
      <c r="A18" s="87" t="s">
        <v>81</v>
      </c>
      <c r="B18" s="35">
        <v>41031400</v>
      </c>
      <c r="C18" s="90">
        <v>19504022</v>
      </c>
      <c r="D18" s="86">
        <v>3057984</v>
      </c>
      <c r="E18" s="1">
        <f>D18-C18</f>
        <v>-16446038</v>
      </c>
      <c r="F18" s="37">
        <f>SUM(D18/C18*100)</f>
        <v>15.678735391090104</v>
      </c>
      <c r="G18" s="1">
        <v>0</v>
      </c>
      <c r="H18" s="3">
        <f>SUM(D18-G18)</f>
        <v>3057984</v>
      </c>
      <c r="I18" s="3" t="e">
        <f>D18/G18*100</f>
        <v>#DIV/0!</v>
      </c>
    </row>
    <row r="19" spans="1:9" s="15" customFormat="1" ht="15.75">
      <c r="A19" s="41" t="s">
        <v>48</v>
      </c>
      <c r="B19" s="42">
        <v>90010300</v>
      </c>
      <c r="C19" s="43">
        <f>SUM(C16+C17)</f>
        <v>23949340</v>
      </c>
      <c r="D19" s="44">
        <f>SUM(D16+D17)</f>
        <v>6088316</v>
      </c>
      <c r="E19" s="43">
        <f t="shared" si="0"/>
        <v>-17861024</v>
      </c>
      <c r="F19" s="45">
        <f>SUM(D19/C19*100)</f>
        <v>25.42164418727197</v>
      </c>
      <c r="G19" s="44">
        <f>SUM(G16+G17)</f>
        <v>2973630</v>
      </c>
      <c r="H19" s="4">
        <f>SUM(D19-G19)</f>
        <v>3114686</v>
      </c>
      <c r="I19" s="11">
        <f t="shared" si="2"/>
        <v>204.74356258176033</v>
      </c>
    </row>
    <row r="20" spans="1:9" ht="15.75">
      <c r="A20" s="26" t="s">
        <v>56</v>
      </c>
      <c r="B20" s="46"/>
      <c r="C20" s="46"/>
      <c r="D20" s="46"/>
      <c r="E20" s="3"/>
      <c r="F20" s="22"/>
      <c r="G20" s="2"/>
      <c r="H20" s="2"/>
      <c r="I20" s="2"/>
    </row>
    <row r="21" spans="1:9" ht="15.75">
      <c r="A21" s="5" t="s">
        <v>8</v>
      </c>
      <c r="B21" s="29" t="s">
        <v>28</v>
      </c>
      <c r="C21" s="89">
        <v>104329</v>
      </c>
      <c r="D21" s="97">
        <v>389709.31</v>
      </c>
      <c r="E21" s="48">
        <f aca="true" t="shared" si="4" ref="E21:E31">D21-C21</f>
        <v>285380.31</v>
      </c>
      <c r="F21" s="14">
        <f aca="true" t="shared" si="5" ref="F21:F29">D21/C21*100</f>
        <v>373.53881471115415</v>
      </c>
      <c r="G21" s="89">
        <v>517158.3</v>
      </c>
      <c r="H21" s="2">
        <f>D21-G21</f>
        <v>-127448.98999999999</v>
      </c>
      <c r="I21" s="3">
        <f>D21/G21*100</f>
        <v>75.35590359856934</v>
      </c>
    </row>
    <row r="22" spans="1:9" ht="15.75">
      <c r="A22" s="5" t="s">
        <v>9</v>
      </c>
      <c r="B22" s="29">
        <v>1000</v>
      </c>
      <c r="C22" s="89">
        <v>6677508</v>
      </c>
      <c r="D22" s="97">
        <v>2798649.17</v>
      </c>
      <c r="E22" s="48">
        <f t="shared" si="4"/>
        <v>-3878858.83</v>
      </c>
      <c r="F22" s="14">
        <f t="shared" si="5"/>
        <v>41.91158093708012</v>
      </c>
      <c r="G22" s="89">
        <v>1371254.97</v>
      </c>
      <c r="H22" s="2">
        <f aca="true" t="shared" si="6" ref="H22:H31">D22-G22</f>
        <v>1427394.2</v>
      </c>
      <c r="I22" s="3">
        <f>D22/G22*100</f>
        <v>204.09400375774024</v>
      </c>
    </row>
    <row r="23" spans="1:9" ht="15.75">
      <c r="A23" s="5" t="s">
        <v>35</v>
      </c>
      <c r="B23" s="29">
        <v>2000</v>
      </c>
      <c r="C23" s="89">
        <v>250000</v>
      </c>
      <c r="D23" s="89"/>
      <c r="E23" s="48">
        <f t="shared" si="4"/>
        <v>-250000</v>
      </c>
      <c r="F23" s="14">
        <f t="shared" si="5"/>
        <v>0</v>
      </c>
      <c r="G23" s="89">
        <v>3486463</v>
      </c>
      <c r="H23" s="2">
        <f t="shared" si="6"/>
        <v>-3486463</v>
      </c>
      <c r="I23" s="3"/>
    </row>
    <row r="24" spans="1:9" ht="15.75">
      <c r="A24" s="5" t="s">
        <v>10</v>
      </c>
      <c r="B24" s="29">
        <v>3000</v>
      </c>
      <c r="C24" s="89">
        <v>4678059.95</v>
      </c>
      <c r="D24" s="89">
        <v>432451.58</v>
      </c>
      <c r="E24" s="48">
        <f t="shared" si="4"/>
        <v>-4245608.37</v>
      </c>
      <c r="F24" s="14">
        <f t="shared" si="5"/>
        <v>9.244250493198575</v>
      </c>
      <c r="G24" s="89">
        <v>448746.18</v>
      </c>
      <c r="H24" s="2">
        <f t="shared" si="6"/>
        <v>-16294.599999999977</v>
      </c>
      <c r="I24" s="3">
        <f>D24/G24*100</f>
        <v>96.3688604547007</v>
      </c>
    </row>
    <row r="25" spans="1:9" ht="15.75">
      <c r="A25" s="5" t="s">
        <v>12</v>
      </c>
      <c r="B25" s="29">
        <v>4000</v>
      </c>
      <c r="C25" s="89">
        <v>288810</v>
      </c>
      <c r="D25" s="89">
        <v>356859.77</v>
      </c>
      <c r="E25" s="48">
        <f t="shared" si="4"/>
        <v>68049.77000000002</v>
      </c>
      <c r="F25" s="14">
        <f t="shared" si="5"/>
        <v>123.56212388767702</v>
      </c>
      <c r="G25" s="89">
        <v>973530.57</v>
      </c>
      <c r="H25" s="2">
        <f t="shared" si="6"/>
        <v>-616670.7999999999</v>
      </c>
      <c r="I25" s="3">
        <f>D25/G25*100</f>
        <v>36.656246963051196</v>
      </c>
    </row>
    <row r="26" spans="1:9" ht="15.75">
      <c r="A26" s="5" t="s">
        <v>13</v>
      </c>
      <c r="B26" s="29">
        <v>5000</v>
      </c>
      <c r="C26" s="89">
        <v>203200</v>
      </c>
      <c r="D26" s="89">
        <v>914</v>
      </c>
      <c r="E26" s="48">
        <f t="shared" si="4"/>
        <v>-202286</v>
      </c>
      <c r="F26" s="14">
        <f t="shared" si="5"/>
        <v>0.44980314960629925</v>
      </c>
      <c r="G26" s="89">
        <v>35000</v>
      </c>
      <c r="H26" s="2">
        <f t="shared" si="6"/>
        <v>-34086</v>
      </c>
      <c r="I26" s="3">
        <f>D26/G26*100</f>
        <v>2.6114285714285717</v>
      </c>
    </row>
    <row r="27" spans="1:9" ht="15.75">
      <c r="A27" s="13" t="s">
        <v>11</v>
      </c>
      <c r="B27" s="29">
        <v>6000</v>
      </c>
      <c r="C27" s="89">
        <v>6051785</v>
      </c>
      <c r="D27" s="89">
        <v>4400128</v>
      </c>
      <c r="E27" s="48">
        <f t="shared" si="4"/>
        <v>-1651657</v>
      </c>
      <c r="F27" s="14">
        <f t="shared" si="5"/>
        <v>72.7079365839996</v>
      </c>
      <c r="G27" s="89">
        <v>120420</v>
      </c>
      <c r="H27" s="2">
        <f t="shared" si="6"/>
        <v>4279708</v>
      </c>
      <c r="I27" s="3"/>
    </row>
    <row r="28" spans="1:9" ht="15.75">
      <c r="A28" s="18" t="s">
        <v>65</v>
      </c>
      <c r="B28" s="57">
        <v>7000</v>
      </c>
      <c r="C28" s="89">
        <v>48754177.29</v>
      </c>
      <c r="D28" s="89">
        <v>6190154.82</v>
      </c>
      <c r="E28" s="47">
        <f t="shared" si="4"/>
        <v>-42564022.47</v>
      </c>
      <c r="F28" s="14">
        <f t="shared" si="5"/>
        <v>12.696665525047568</v>
      </c>
      <c r="G28" s="89">
        <v>24229615.57</v>
      </c>
      <c r="H28" s="2">
        <f t="shared" si="6"/>
        <v>-18039460.75</v>
      </c>
      <c r="I28" s="3">
        <f>D28/G28*100</f>
        <v>25.547887056302976</v>
      </c>
    </row>
    <row r="29" spans="1:9" ht="15.75">
      <c r="A29" s="18" t="s">
        <v>66</v>
      </c>
      <c r="B29" s="57">
        <v>8000</v>
      </c>
      <c r="C29" s="89">
        <v>201070.73</v>
      </c>
      <c r="D29" s="89">
        <v>6270.55</v>
      </c>
      <c r="E29" s="47">
        <f t="shared" si="4"/>
        <v>-194800.18000000002</v>
      </c>
      <c r="F29" s="14">
        <f t="shared" si="5"/>
        <v>3.1185792183675862</v>
      </c>
      <c r="G29" s="89">
        <v>277069.68</v>
      </c>
      <c r="H29" s="2">
        <f t="shared" si="6"/>
        <v>-270799.13</v>
      </c>
      <c r="I29" s="3">
        <f>D29/G29*100</f>
        <v>2.2631671570848173</v>
      </c>
    </row>
    <row r="30" spans="1:9" ht="15.75">
      <c r="A30" s="27" t="s">
        <v>67</v>
      </c>
      <c r="B30" s="57">
        <v>9000</v>
      </c>
      <c r="C30" s="89">
        <v>935000</v>
      </c>
      <c r="D30" s="97"/>
      <c r="E30" s="48">
        <f t="shared" si="4"/>
        <v>-935000</v>
      </c>
      <c r="F30" s="14"/>
      <c r="G30" s="89">
        <v>1593292.2</v>
      </c>
      <c r="H30" s="2">
        <f t="shared" si="6"/>
        <v>-1593292.2</v>
      </c>
      <c r="I30" s="3"/>
    </row>
    <row r="31" spans="1:9" ht="15.75">
      <c r="A31" s="34" t="s">
        <v>64</v>
      </c>
      <c r="B31" s="35"/>
      <c r="C31" s="98">
        <f>SUM(C21:C30)</f>
        <v>68143939.97</v>
      </c>
      <c r="D31" s="98">
        <f>SUM(D21:D30)</f>
        <v>14575137.200000001</v>
      </c>
      <c r="E31" s="49">
        <f t="shared" si="4"/>
        <v>-53568802.769999996</v>
      </c>
      <c r="F31" s="38">
        <f>D31/C31*100</f>
        <v>21.38875035170644</v>
      </c>
      <c r="G31" s="89">
        <f>SUM(G21:G30)</f>
        <v>33052550.47</v>
      </c>
      <c r="H31" s="2">
        <f t="shared" si="6"/>
        <v>-18477413.269999996</v>
      </c>
      <c r="I31" s="3">
        <f>D31/G31*100</f>
        <v>44.0968608859067</v>
      </c>
    </row>
    <row r="32" spans="1:9" ht="15.75">
      <c r="A32" s="17" t="s">
        <v>57</v>
      </c>
      <c r="B32" s="31"/>
      <c r="C32" s="95"/>
      <c r="D32" s="96"/>
      <c r="E32" s="58"/>
      <c r="F32" s="71"/>
      <c r="G32" s="89"/>
      <c r="H32" s="2"/>
      <c r="I32" s="3"/>
    </row>
    <row r="33" spans="1:9" ht="31.5">
      <c r="A33" s="18" t="s">
        <v>49</v>
      </c>
      <c r="B33" s="31"/>
      <c r="C33" s="95"/>
      <c r="D33" s="89">
        <v>3033390.93</v>
      </c>
      <c r="E33" s="47">
        <f>D33-C33</f>
        <v>3033390.93</v>
      </c>
      <c r="F33" s="14"/>
      <c r="G33" s="89">
        <v>30078919.43</v>
      </c>
      <c r="H33" s="2">
        <f>D33-G33</f>
        <v>-27045528.5</v>
      </c>
      <c r="I33" s="3">
        <f>D33/G33*100</f>
        <v>10.084773613823932</v>
      </c>
    </row>
    <row r="34" spans="1:9" ht="31.5">
      <c r="A34" s="18" t="s">
        <v>50</v>
      </c>
      <c r="B34" s="31"/>
      <c r="C34" s="93">
        <v>38407889.02</v>
      </c>
      <c r="D34" s="89">
        <v>3033390.93</v>
      </c>
      <c r="E34" s="47">
        <f>D34-C34</f>
        <v>-35374498.09</v>
      </c>
      <c r="F34" s="14">
        <f>D34/C34*100</f>
        <v>7.897832990562</v>
      </c>
      <c r="G34" s="89">
        <v>30078919.43</v>
      </c>
      <c r="H34" s="2">
        <f>D34-G34</f>
        <v>-27045528.5</v>
      </c>
      <c r="I34" s="3">
        <f>D34/G34*100</f>
        <v>10.084773613823932</v>
      </c>
    </row>
    <row r="35" spans="1:6" ht="15.75">
      <c r="A35" s="59"/>
      <c r="B35" s="60"/>
      <c r="C35" s="62"/>
      <c r="D35" s="72"/>
      <c r="E35" s="62"/>
      <c r="F35" s="62"/>
    </row>
    <row r="36" spans="1:5" s="65" customFormat="1" ht="18" customHeight="1">
      <c r="A36" s="75" t="s">
        <v>30</v>
      </c>
      <c r="C36" s="64"/>
      <c r="E36" s="64" t="s">
        <v>79</v>
      </c>
    </row>
    <row r="45" ht="15.75">
      <c r="G45" s="73"/>
    </row>
    <row r="46" ht="15.75">
      <c r="G46" s="73"/>
    </row>
    <row r="47" ht="15.75">
      <c r="G47" s="77"/>
    </row>
    <row r="48" ht="15.75">
      <c r="G48" s="73"/>
    </row>
    <row r="49" ht="15.75">
      <c r="G49" s="73"/>
    </row>
    <row r="50" ht="15.75">
      <c r="G50" s="73"/>
    </row>
  </sheetData>
  <sheetProtection/>
  <mergeCells count="8">
    <mergeCell ref="A1:I1"/>
    <mergeCell ref="A4:A5"/>
    <mergeCell ref="B4:B5"/>
    <mergeCell ref="C4:C5"/>
    <mergeCell ref="D4:D5"/>
    <mergeCell ref="E4:F4"/>
    <mergeCell ref="G4:G5"/>
    <mergeCell ref="H4:I4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Админ</cp:lastModifiedBy>
  <cp:lastPrinted>2021-08-10T07:59:09Z</cp:lastPrinted>
  <dcterms:created xsi:type="dcterms:W3CDTF">2011-01-28T06:06:49Z</dcterms:created>
  <dcterms:modified xsi:type="dcterms:W3CDTF">2021-08-10T07:59:48Z</dcterms:modified>
  <cp:category/>
  <cp:version/>
  <cp:contentType/>
  <cp:contentStatus/>
</cp:coreProperties>
</file>