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4240" windowHeight="13740" activeTab="7"/>
  </bookViews>
  <sheets>
    <sheet name="КПК0611010" sheetId="4" r:id="rId1"/>
    <sheet name="КПК0611021" sheetId="5" r:id="rId2"/>
    <sheet name="КПК0615012" sheetId="18" r:id="rId3"/>
    <sheet name="КПК0615061" sheetId="21" r:id="rId4"/>
    <sheet name="КПК0617321" sheetId="24" r:id="rId5"/>
    <sheet name="КПК0611061" sheetId="25" r:id="rId6"/>
    <sheet name="КПК0617366" sheetId="26" r:id="rId7"/>
    <sheet name="КПК0611182" sheetId="29" r:id="rId8"/>
  </sheets>
  <definedNames>
    <definedName name="_xlnm.Print_Area" localSheetId="0">КПК0611010!$A$1:$BM$118</definedName>
    <definedName name="_xlnm.Print_Area" localSheetId="1">КПК0611021!$A$1:$BM$154</definedName>
    <definedName name="_xlnm.Print_Area" localSheetId="5">КПК0611061!$A$1:$BO$116</definedName>
    <definedName name="_xlnm.Print_Area" localSheetId="7">КПК0611182!$A$1:$BM$101</definedName>
    <definedName name="_xlnm.Print_Area" localSheetId="2">КПК0615012!$A$1:$BM$87</definedName>
    <definedName name="_xlnm.Print_Area" localSheetId="3">КПК0615061!$A$1:$BM$86</definedName>
    <definedName name="_xlnm.Print_Area" localSheetId="4">КПК0617321!$A$1:$BL$118</definedName>
  </definedNames>
  <calcPr calcId="144525"/>
</workbook>
</file>

<file path=xl/calcChain.xml><?xml version="1.0" encoding="utf-8"?>
<calcChain xmlns="http://schemas.openxmlformats.org/spreadsheetml/2006/main">
  <c r="AJ58" i="26" l="1"/>
  <c r="AK50" i="26"/>
  <c r="AK49" i="26"/>
  <c r="AK48" i="26"/>
  <c r="U21" i="26"/>
  <c r="I22" i="26"/>
  <c r="AW115" i="5"/>
  <c r="AW113" i="5"/>
  <c r="AW111" i="5"/>
  <c r="AW109" i="5"/>
  <c r="AW74" i="5"/>
  <c r="AK52" i="5"/>
  <c r="AW68" i="4"/>
  <c r="AK50" i="4"/>
  <c r="I23" i="5"/>
  <c r="I23" i="4"/>
  <c r="AK53" i="5"/>
  <c r="AO101" i="5"/>
  <c r="AO74" i="5"/>
  <c r="AJ64" i="5"/>
  <c r="AC52" i="5"/>
  <c r="AS22" i="5"/>
  <c r="AW103" i="24"/>
  <c r="BE103" i="24" s="1"/>
  <c r="BE105" i="24"/>
  <c r="BE101" i="24"/>
  <c r="BE99" i="24"/>
  <c r="AK56" i="24"/>
  <c r="D55" i="24"/>
  <c r="A97" i="24" s="1"/>
  <c r="AS55" i="24"/>
  <c r="I23" i="24"/>
  <c r="AO72" i="21"/>
  <c r="AO65" i="21"/>
  <c r="AC49" i="21"/>
  <c r="AS22" i="21"/>
  <c r="U22" i="21"/>
  <c r="AO72" i="18"/>
  <c r="AO71" i="18"/>
  <c r="AO69" i="18"/>
  <c r="AO67" i="18"/>
  <c r="AO66" i="18"/>
  <c r="AB58" i="18"/>
  <c r="AC49" i="18"/>
  <c r="AS22" i="18"/>
  <c r="AO103" i="25"/>
  <c r="AO102" i="25"/>
  <c r="AO94" i="25"/>
  <c r="AB58" i="25"/>
  <c r="AC50" i="25"/>
  <c r="AS22" i="25"/>
  <c r="AO88" i="29"/>
  <c r="AO87" i="29"/>
  <c r="BE87" i="29" s="1"/>
  <c r="AO86" i="29"/>
  <c r="BE78" i="29"/>
  <c r="BE79" i="29"/>
  <c r="BE80" i="29"/>
  <c r="BE88" i="29"/>
  <c r="BE86" i="29"/>
  <c r="BE84" i="29"/>
  <c r="BE83" i="29"/>
  <c r="BE82" i="29"/>
  <c r="BE77" i="29"/>
  <c r="AK49" i="29"/>
  <c r="AC49" i="29"/>
  <c r="AS48" i="29"/>
  <c r="AS22" i="29" l="1"/>
  <c r="AO68" i="4"/>
  <c r="AC50" i="4"/>
  <c r="AS22" i="4"/>
  <c r="BE72" i="29" l="1"/>
  <c r="BE71" i="29"/>
  <c r="BE70" i="29"/>
  <c r="BE68" i="29"/>
  <c r="BE67" i="29"/>
  <c r="BE66" i="29"/>
  <c r="BE64" i="29"/>
  <c r="AJ57" i="29"/>
  <c r="AB57" i="29"/>
  <c r="AR56" i="29"/>
  <c r="AR57" i="29" s="1"/>
  <c r="AS47" i="29"/>
  <c r="AS49" i="29" s="1"/>
  <c r="U22" i="29"/>
  <c r="BE68" i="4" l="1"/>
  <c r="AW114" i="5" l="1"/>
  <c r="AJ67" i="5"/>
  <c r="AJ65" i="24"/>
  <c r="AK54" i="24"/>
  <c r="U22" i="24"/>
  <c r="BE141" i="5"/>
  <c r="BE140" i="5"/>
  <c r="BE138" i="5"/>
  <c r="BE137" i="5"/>
  <c r="BE135" i="5"/>
  <c r="AB67" i="5"/>
  <c r="AR66" i="5"/>
  <c r="AC56" i="5"/>
  <c r="AS55" i="5"/>
  <c r="AC50" i="21" l="1"/>
  <c r="AO71" i="25" l="1"/>
  <c r="AC48" i="25"/>
  <c r="U22" i="25"/>
  <c r="AB59" i="18"/>
  <c r="AC50" i="18"/>
  <c r="U22" i="18"/>
  <c r="AK52" i="4" l="1"/>
  <c r="AC52" i="4"/>
  <c r="U22" i="4"/>
  <c r="BE129" i="5"/>
  <c r="BE132" i="5"/>
  <c r="BE131" i="5"/>
  <c r="BE128" i="5"/>
  <c r="BE126" i="5"/>
  <c r="AS54" i="5"/>
  <c r="U22" i="5"/>
  <c r="BE103" i="25" l="1"/>
  <c r="BE102" i="25"/>
  <c r="BE100" i="25"/>
  <c r="BE99" i="25"/>
  <c r="BE97" i="25"/>
  <c r="BE96" i="25"/>
  <c r="BE95" i="25"/>
  <c r="BE94" i="25"/>
  <c r="AK51" i="25"/>
  <c r="AC51" i="25"/>
  <c r="AS50" i="25"/>
  <c r="BE91" i="25" l="1"/>
  <c r="BE90" i="25"/>
  <c r="BE88" i="25"/>
  <c r="BE87" i="25"/>
  <c r="BE85" i="25"/>
  <c r="AJ59" i="25"/>
  <c r="AB59" i="25"/>
  <c r="AR58" i="25"/>
  <c r="AR59" i="25" s="1"/>
  <c r="AS49" i="25"/>
  <c r="BE80" i="26" l="1"/>
  <c r="BE78" i="26"/>
  <c r="BE76" i="26"/>
  <c r="BE74" i="26"/>
  <c r="BE71" i="26"/>
  <c r="BE69" i="26"/>
  <c r="BE67" i="26"/>
  <c r="BE65" i="26"/>
  <c r="AR58" i="26"/>
  <c r="AR57" i="26"/>
  <c r="AS50" i="26"/>
  <c r="AS49" i="26"/>
  <c r="D49" i="26"/>
  <c r="A72" i="26" s="1"/>
  <c r="AS48" i="26"/>
  <c r="D48" i="26"/>
  <c r="A63" i="26" s="1"/>
  <c r="BE72" i="25" l="1"/>
  <c r="BE71" i="25"/>
  <c r="BE82" i="25"/>
  <c r="BE81" i="25"/>
  <c r="BE80" i="25"/>
  <c r="BE78" i="25"/>
  <c r="BE77" i="25"/>
  <c r="BE76" i="25"/>
  <c r="BE75" i="25"/>
  <c r="BE74" i="25"/>
  <c r="BE73" i="25"/>
  <c r="BE69" i="25"/>
  <c r="BE68" i="25"/>
  <c r="BE67" i="25"/>
  <c r="BE66" i="25"/>
  <c r="AS51" i="25"/>
  <c r="AS48" i="25"/>
  <c r="BE96" i="24"/>
  <c r="BE94" i="24"/>
  <c r="BE92" i="24"/>
  <c r="BE90" i="24"/>
  <c r="BE87" i="24"/>
  <c r="BE85" i="24"/>
  <c r="BE83" i="24"/>
  <c r="BE81" i="24"/>
  <c r="D53" i="24"/>
  <c r="A79" i="24" s="1"/>
  <c r="D54" i="24"/>
  <c r="A88" i="24" s="1"/>
  <c r="D52" i="24"/>
  <c r="A70" i="24" s="1"/>
  <c r="AS53" i="24"/>
  <c r="AS54" i="24"/>
  <c r="BE78" i="24"/>
  <c r="BE76" i="24"/>
  <c r="BE74" i="24"/>
  <c r="BE72" i="24"/>
  <c r="AR65" i="24"/>
  <c r="AR64" i="24"/>
  <c r="AS56" i="24"/>
  <c r="AS52" i="24"/>
  <c r="BE123" i="5"/>
  <c r="BE121" i="5"/>
  <c r="BE120" i="5"/>
  <c r="BE119" i="5"/>
  <c r="BE118" i="5"/>
  <c r="BE116" i="5"/>
  <c r="BE115" i="5"/>
  <c r="BE114" i="5"/>
  <c r="BE113" i="5"/>
  <c r="BE111" i="5"/>
  <c r="BE109" i="5"/>
  <c r="AR65" i="5" l="1"/>
  <c r="AK56" i="5"/>
  <c r="AS56" i="5" s="1"/>
  <c r="BE66" i="18" l="1"/>
  <c r="BE67" i="21" l="1"/>
  <c r="BE96" i="5" l="1"/>
  <c r="BE95" i="5"/>
  <c r="BE89" i="5"/>
  <c r="BE88" i="5"/>
  <c r="BE86" i="5"/>
  <c r="BE84" i="5"/>
  <c r="BE83" i="5"/>
  <c r="BE81" i="5"/>
  <c r="BE80" i="5"/>
  <c r="BE79" i="5"/>
  <c r="BE78" i="5"/>
  <c r="BE77" i="5"/>
  <c r="BE76" i="5"/>
  <c r="BE75" i="5"/>
  <c r="BE74" i="5"/>
  <c r="BE70" i="4"/>
  <c r="BE69" i="4"/>
  <c r="BE79" i="4"/>
  <c r="BE77" i="4"/>
  <c r="BE75" i="4"/>
  <c r="BE73" i="4"/>
  <c r="BE72" i="4"/>
  <c r="BE104" i="4"/>
  <c r="BE102" i="4"/>
  <c r="BE101" i="4"/>
  <c r="BE99" i="4"/>
  <c r="BE98" i="4"/>
  <c r="BE96" i="4"/>
  <c r="BE72" i="21" l="1"/>
  <c r="BE70" i="21"/>
  <c r="BE68" i="21"/>
  <c r="BE66" i="21"/>
  <c r="BE65" i="21"/>
  <c r="AR58" i="21"/>
  <c r="AS50" i="21"/>
  <c r="AS49" i="21"/>
  <c r="BE74" i="18"/>
  <c r="BE72" i="18"/>
  <c r="BE71" i="18"/>
  <c r="BE69" i="18"/>
  <c r="BE67" i="18"/>
  <c r="AR59" i="18"/>
  <c r="AR58" i="18"/>
  <c r="AS50" i="18"/>
  <c r="AS49" i="18"/>
  <c r="BE106" i="5"/>
  <c r="BE105" i="5"/>
  <c r="BE103" i="5"/>
  <c r="BE102" i="5"/>
  <c r="BE101" i="5"/>
  <c r="BE99" i="5"/>
  <c r="BE98" i="5"/>
  <c r="BE97" i="5"/>
  <c r="BE94" i="5"/>
  <c r="BE92" i="5"/>
  <c r="BE91" i="5"/>
  <c r="BE90" i="5"/>
  <c r="BE87" i="5"/>
  <c r="BE85" i="5"/>
  <c r="BE82" i="5"/>
  <c r="AR64" i="5"/>
  <c r="AR67" i="5" s="1"/>
  <c r="AS53" i="5"/>
  <c r="AS52" i="5"/>
  <c r="BE93" i="4"/>
  <c r="BE92" i="4"/>
  <c r="BE90" i="4"/>
  <c r="BE89" i="4"/>
  <c r="BE87" i="4"/>
  <c r="BE86" i="4"/>
  <c r="BE85" i="4"/>
  <c r="BE84" i="4"/>
  <c r="BE82" i="4"/>
  <c r="BE81" i="4"/>
  <c r="BE80" i="4"/>
  <c r="BE78" i="4"/>
  <c r="BE76" i="4"/>
  <c r="BE74" i="4"/>
  <c r="BE71" i="4"/>
  <c r="AR61" i="4"/>
  <c r="AR60" i="4"/>
  <c r="AS52" i="4"/>
  <c r="AS51" i="4"/>
  <c r="AS50" i="4"/>
</calcChain>
</file>

<file path=xl/sharedStrings.xml><?xml version="1.0" encoding="utf-8"?>
<sst xmlns="http://schemas.openxmlformats.org/spreadsheetml/2006/main" count="1449" uniqueCount="296">
  <si>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</si>
  <si>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</si>
  <si>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</si>
  <si>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</si>
  <si>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</si>
  <si>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</si>
  <si>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</si>
  <si>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</si>
  <si>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</si>
  <si>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</si>
  <si>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</si>
  <si>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</si>
  <si>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</si>
  <si>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</si>
  <si>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</si>
  <si>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</si>
  <si>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</si>
  <si>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</si>
  <si>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</si>
  <si>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</si>
  <si>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</si>
  <si>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</si>
  <si>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</si>
  <si>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</si>
  <si>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</si>
  <si>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</si>
  <si>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</si>
  <si>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</si>
  <si>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</si>
  <si>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</si>
  <si>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</si>
  <si>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</si>
  <si>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</si>
  <si>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</si>
  <si>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</si>
  <si>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</si>
  <si>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</si>
  <si>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</si>
  <si>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</si>
  <si>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</si>
  <si>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</si>
  <si>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</si>
  <si>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</si>
  <si>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</si>
  <si>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</si>
  <si>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</si>
  <si>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</si>
  <si>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</si>
  <si>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</si>
  <si>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</si>
  <si>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</si>
  <si>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</si>
  <si>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</si>
  <si>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</si>
  <si>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</si>
  <si>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</si>
  <si>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</si>
  <si>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</si>
  <si>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</si>
  <si>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</si>
  <si>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</si>
  <si>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</si>
  <si>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</si>
  <si>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</si>
  <si>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</si>
  <si>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</si>
  <si>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</si>
  <si>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шатний розпис, первинна документація</t>
  </si>
  <si>
    <t>обсяг видатків</t>
  </si>
  <si>
    <t>грн.</t>
  </si>
  <si>
    <t>кошторис</t>
  </si>
  <si>
    <t>продукту</t>
  </si>
  <si>
    <t>ефективності</t>
  </si>
  <si>
    <t>розрахунковий показник</t>
  </si>
  <si>
    <t>витрати на утримання однієї штатної одиниці</t>
  </si>
  <si>
    <t>якості</t>
  </si>
  <si>
    <t>відс.</t>
  </si>
  <si>
    <t>0600000</t>
  </si>
  <si>
    <t>Управлiння освiти, молодi та спорту Лиманської мiської ради</t>
  </si>
  <si>
    <t>Фінансове управління Лиманської міської ради</t>
  </si>
  <si>
    <t>Начальник управління освіти, молоді та спорту</t>
  </si>
  <si>
    <t>Начальник фінансового управління</t>
  </si>
  <si>
    <t>41832960</t>
  </si>
  <si>
    <t>05501000000</t>
  </si>
  <si>
    <t>бюджетної програми місцевого бюджету на 2021  рік</t>
  </si>
  <si>
    <t>0610000</t>
  </si>
  <si>
    <t>Цілісний розвиток дитини, її фізичних, інтелектуальних і творчих здібностей шляхом виховання, навчання, соціалізації та формування необхідних життєвих навичок</t>
  </si>
  <si>
    <t>Забезпечити створення належних умов для надання на належному рівні дошкільної освіти та виховання дітей</t>
  </si>
  <si>
    <t>Придбання обладнання і предметів довгострокового користування</t>
  </si>
  <si>
    <t>Придбання обладнання та предметів довгострокового користування</t>
  </si>
  <si>
    <t>Програма економічного і соціального розвитку Лиманської об'єднаної територіальної громади на 2021 рік, 2.11.Освіта</t>
  </si>
  <si>
    <t>Всього середньорічне число ставок / штатних одиниць</t>
  </si>
  <si>
    <t>педагогічного персоналу</t>
  </si>
  <si>
    <t>адмінперсоналу, за умовами оплати праці віднесених до педагогічного персоналу</t>
  </si>
  <si>
    <t>спеціалістів</t>
  </si>
  <si>
    <t>робітників</t>
  </si>
  <si>
    <t>кількість дошкільних закладів освіти</t>
  </si>
  <si>
    <t>мережа</t>
  </si>
  <si>
    <t>кількість груп</t>
  </si>
  <si>
    <t>у т.ч. чоловіки</t>
  </si>
  <si>
    <t>штатний розпис</t>
  </si>
  <si>
    <t>у т.ч. жінки</t>
  </si>
  <si>
    <t>обсяг видатків на придбання</t>
  </si>
  <si>
    <t>кількість дітей, що відвідують дошкільні заклади</t>
  </si>
  <si>
    <t xml:space="preserve"> у т.ч. дівчата</t>
  </si>
  <si>
    <t>осіб</t>
  </si>
  <si>
    <t>мережа, первинні документи</t>
  </si>
  <si>
    <t>у т.ч. хлопці</t>
  </si>
  <si>
    <t>кількість дітей від 0 до 6 років</t>
  </si>
  <si>
    <t>статистична звітність, звіт ЗДО</t>
  </si>
  <si>
    <t>кількість одиниць придбаного обладанння</t>
  </si>
  <si>
    <t>акт придбання й прийняття дарунку, накладні</t>
  </si>
  <si>
    <t>кількість закладів, в яких буде проведено оновлення матеріально-технічної бази</t>
  </si>
  <si>
    <t>діто-дні відвідування</t>
  </si>
  <si>
    <t>днів</t>
  </si>
  <si>
    <t>середні витрати на 1 дитину</t>
  </si>
  <si>
    <t>середні видатки на придбання одиниці обладнання</t>
  </si>
  <si>
    <t>середні витрати на один заклад на придбання обладнання</t>
  </si>
  <si>
    <t>кількість днів відвідування</t>
  </si>
  <si>
    <t>відсоток охоплення дітей дошкільною освітою</t>
  </si>
  <si>
    <t>динаміка кількості установ, в яких буде здійснено оновлення матеріально-технічної бази порівняно з минулим роком</t>
  </si>
  <si>
    <t>Забезпечення надання дошкільної освіти</t>
  </si>
  <si>
    <t>0611010</t>
  </si>
  <si>
    <t>Надання дошкільної освіти</t>
  </si>
  <si>
    <t>1010</t>
  </si>
  <si>
    <t>0910</t>
  </si>
  <si>
    <t>Забезпечити надання відповідних послуг денними закладами загальної середньої освіти</t>
  </si>
  <si>
    <t>Всього середньорічне число ставок / штатних одиниць, у т.ч.</t>
  </si>
  <si>
    <t>кількість закладів І-ІІІ ступенів</t>
  </si>
  <si>
    <t>кількість навчально-виховних комплексів "загальноосвітня школа-дошкільний навчальний заклад"</t>
  </si>
  <si>
    <t>кількість ліцеїв, гімназій</t>
  </si>
  <si>
    <t>кількість класів у закладах І-ІІІ ступенів</t>
  </si>
  <si>
    <t>кількість класів у навчально-виховних комплексах "загальносвітня школа-дошкільний навчальний заклад"</t>
  </si>
  <si>
    <t>кількість класів у ліцеях, гімназіях</t>
  </si>
  <si>
    <t>кількість груп у навчально-виховних комплексах "загальноосвітня школа-дошкільний навчальний заклад"</t>
  </si>
  <si>
    <t>у т.ч.чоловіки</t>
  </si>
  <si>
    <t>кількість учнів</t>
  </si>
  <si>
    <t>кількість дітей, що відвідують дошкільні відділення</t>
  </si>
  <si>
    <t>у т.ч. дівчата</t>
  </si>
  <si>
    <t>у т.ч.дівчата</t>
  </si>
  <si>
    <t>у т.ч.хлопці</t>
  </si>
  <si>
    <t>кількість одиниць придбаного обладнання</t>
  </si>
  <si>
    <t>кількість закладів, в яких проведено оновлення матеріально-технічної бази</t>
  </si>
  <si>
    <t>середні витрати на 1 учня (вихованців)</t>
  </si>
  <si>
    <t>діто-дні відвідування учнів</t>
  </si>
  <si>
    <t>діто-дні відвідування дітей, що відвідують дошкільні відділення</t>
  </si>
  <si>
    <t>кількість днів відвідування учнями</t>
  </si>
  <si>
    <t>кількість днів відвідування дітей, що відвідують дошкільні відділення</t>
  </si>
  <si>
    <t>динаміка кількості установ, в яких буде здійснено оновлення матерільно-технічної бази порівняно з минулим роком</t>
  </si>
  <si>
    <t>Забезпечення надання послуг з повної загальної середньої освіти в денних закладах загальної середньої освіти</t>
  </si>
  <si>
    <t>0611021</t>
  </si>
  <si>
    <t>Надання загальної середньої освіти закладами загальної середньої освіти</t>
  </si>
  <si>
    <t>1021</t>
  </si>
  <si>
    <t>0921</t>
  </si>
  <si>
    <t>штатний розпис, первинна документація</t>
  </si>
  <si>
    <t>Всього середньорічне число ставок/штатних одиниць</t>
  </si>
  <si>
    <t>0990</t>
  </si>
  <si>
    <t>Програма національно-патріотичного виховання дітей та молоді Лиманської об'єднаної територіальної громади на 2021-2025 роки</t>
  </si>
  <si>
    <t>рішення сесії</t>
  </si>
  <si>
    <t>рішення сесії, наказ</t>
  </si>
  <si>
    <t>план заходів</t>
  </si>
  <si>
    <t>накладні</t>
  </si>
  <si>
    <t>наказ</t>
  </si>
  <si>
    <t>Програма економічного і соціального розвитку Лиманської об'єднаної територіальної громади на 2021 рік, 2.14. Фізичне виховання та спорт</t>
  </si>
  <si>
    <t>середня вартість одного заходу</t>
  </si>
  <si>
    <t>0810</t>
  </si>
  <si>
    <t>Створення належних умов для розвитку неолімпійських видів спорту в місті</t>
  </si>
  <si>
    <t>Проведення навчально-тренувальних зборів, заходів, нагородження з неолімпійських видів спорту з підготовки до змагань</t>
  </si>
  <si>
    <t>кількість навчально-тренувальних зборів,заходів, нагородження з неолімпійських видів спорту, од.</t>
  </si>
  <si>
    <t>кількість людино-днів навчально-тренувальних зборів, заходів, нагородження з неолімпійських видів спорту, од.</t>
  </si>
  <si>
    <t>середні витрати на один людино-день навчально-тренувальних зборів, заходів, нагородження з неолімпійських видів спорту, грн.</t>
  </si>
  <si>
    <t>динаміка кількості навчально-тренувальних зборів, заходів, нагородження з неолімпійських видів спорту порівняно з минулим роком, %</t>
  </si>
  <si>
    <t>Забезпечення розвитку неолімпійських видів спорту</t>
  </si>
  <si>
    <t>0615012</t>
  </si>
  <si>
    <t>Проведення навчально-тренувальних зборів і змагань з неолімпійських видів спорту</t>
  </si>
  <si>
    <t>5012</t>
  </si>
  <si>
    <t>Забезпечення виконання державної політики в сфері культури, молоді, спорту та туризму</t>
  </si>
  <si>
    <t>Забезпечити діяльність місцевих центрів фізичного здоров`я населення "Спорт для всіх"</t>
  </si>
  <si>
    <t>Забезпечити діяльність місцевих центрів фізичного здоров'я населення "Спорт для всіх"</t>
  </si>
  <si>
    <t>кількість місцевих центрів фізичного здоров`я населення "Спорт для всіх"</t>
  </si>
  <si>
    <t>кількість місцевих рад та сторостинських округів охвачених центром фізичного здоров`я населення</t>
  </si>
  <si>
    <t>Здійснення фізкультурно-масової роботи серед населення, підтримка спорту вищих досягнень та заходи з регіонального розвитку фізичної культури та спорту</t>
  </si>
  <si>
    <t>0615061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</si>
  <si>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</si>
  <si>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</si>
  <si>
    <t>Наказ / розпорядчий документ</t>
  </si>
  <si>
    <t>Лиманської міської ради</t>
  </si>
  <si>
    <t xml:space="preserve">обсяг видатків </t>
  </si>
  <si>
    <t>мережа, звіт ІСУО</t>
  </si>
  <si>
    <t>Всебічний розвиток, виховання і соціалізація особистості, яка здатна до життя в суспільстві та цівілізованої взаємодії з природою, має прагнення до самовдосконалення і навчання впродовж життя, готова до свідомого життєвого вибору та самореалізації, відповідальності, трудової діяльності та громадської активності</t>
  </si>
  <si>
    <t>Т.В.Пилипенко</t>
  </si>
  <si>
    <t>з них на :</t>
  </si>
  <si>
    <t>придбання підручників, методичної літератури, тощо</t>
  </si>
  <si>
    <t>довідка до кошторису</t>
  </si>
  <si>
    <t>кількість одиниць придбаних підручників, методичної літератури, тощо</t>
  </si>
  <si>
    <t>кількість закладів, в яких буде проведено оновлення бібліотечних фондів</t>
  </si>
  <si>
    <t>середні видатки на придбання одиниці підручників</t>
  </si>
  <si>
    <t>середні витрати на один заклад  на придбання підручників</t>
  </si>
  <si>
    <t>0617321</t>
  </si>
  <si>
    <t>0443</t>
  </si>
  <si>
    <t>Будівництво освітніх установ та закладів</t>
  </si>
  <si>
    <t>Проведення реконструкцій та капітальних ремонтів в закладах освіти Лиманської об'єднаної територіальної громади</t>
  </si>
  <si>
    <t>Забезпечення належного рівня доступу до отримання послуг  закладів освіти</t>
  </si>
  <si>
    <t>Проведення реконструкції об’єктів</t>
  </si>
  <si>
    <t>Проведення капітального ремонту об’єктів</t>
  </si>
  <si>
    <t>Проектування реконструкції об’єктів</t>
  </si>
  <si>
    <t>довідка про зміни до річного кошторису</t>
  </si>
  <si>
    <t>кількість об’єктів, які планується реконструювати</t>
  </si>
  <si>
    <t>середні витрати на реконструкцію одного об’єкта</t>
  </si>
  <si>
    <t>рівень готовності об’єктів реконструкції</t>
  </si>
  <si>
    <t>кількість установ, в яких буде проведено капітальний ремонт</t>
  </si>
  <si>
    <t>середня вартість ремонту одного об’єкта</t>
  </si>
  <si>
    <t xml:space="preserve">рівень виконання робіт з капітального ремонту </t>
  </si>
  <si>
    <t>кількість проектів для реконструкції об'єктів</t>
  </si>
  <si>
    <t>середні витрати на розробку одного проекту для реконструкції об'єктів</t>
  </si>
  <si>
    <t>рівень готовності проектної документації реконструкції об'єктів</t>
  </si>
  <si>
    <t>0611061</t>
  </si>
  <si>
    <t>1061</t>
  </si>
  <si>
    <t>Здійснення заходів, пов’язаних із забезпеченням пожежної безпеки в денних закладах загальної середньої освіти</t>
  </si>
  <si>
    <t>кількість заходів, пов’язаних із забезпеченням пожежної безпеки в денних закладах загальної середньої освіти</t>
  </si>
  <si>
    <t xml:space="preserve">кількість закладів,  в яких буде проведено заходи, пов’язані із забезпеченням пожежної безпеки </t>
  </si>
  <si>
    <t>середні витрати на проведення одного заходу, пов'язаного із забезпеченням пожежної безпеки</t>
  </si>
  <si>
    <t>середні витрати на один заклад, в якому проведено захід, пов'язаний із забезпеченням пожежної безпеки</t>
  </si>
  <si>
    <t>Н.М.Діденко</t>
  </si>
  <si>
    <t>0617366</t>
  </si>
  <si>
    <t>0490</t>
  </si>
  <si>
    <t>Реалізація проектів в рамках Надзвичайної кредитної програми для відновлення України</t>
  </si>
  <si>
    <t>Забезпечення виконання інвестиційних проектів</t>
  </si>
  <si>
    <t>Проведення капітальних ремонтів та реконструкцій  в закладах освіти Лиманської об'єднаної територіальної громади</t>
  </si>
  <si>
    <t>Програма економічного і соціального розвитку Лиманської об'єднаної територіальної громади на 2021 рік, пункт 3.2.</t>
  </si>
  <si>
    <t xml:space="preserve">кількість одиниць придбаних комплектів навчального обладнання </t>
  </si>
  <si>
    <t xml:space="preserve">середні видатки на придбання одиниці комплектів навчального обладнання </t>
  </si>
  <si>
    <t xml:space="preserve">середні витрати на один заклад на придбання комплектів навчального обладнання </t>
  </si>
  <si>
    <t>Здійснення поточного ремонту туалетних приміщень закладів загальної середньої освіти</t>
  </si>
  <si>
    <t>кількість закладів І-ІІІ ступенів, в яких початкову освіту здобувають не менше 20 осіб та необхідно ремонт туалетних приміщень</t>
  </si>
  <si>
    <t>кількість навчально-виховних комплексів "загальноосвітня школа-дошкільний навчальний заклад", в яких початкову освіту здобувають не менше 20 осіб та необхідно ремонт туалетних приміщень</t>
  </si>
  <si>
    <t>кількість гімназій, в яких початкову освіту здобувають не менше 20 осіб та необхідно ремонт туалетних приміщень</t>
  </si>
  <si>
    <t>кількість закладів,  в яких буде проведено поточний ремонт туалетних приміщень</t>
  </si>
  <si>
    <t>кількість учнів початкової ланки у закладі, де буде здійсенено поточний ремонт</t>
  </si>
  <si>
    <t>середні витрати на один заклад, в якому  буде проведено поточний ремонт туалетних приміщень</t>
  </si>
  <si>
    <t>середні витрати на 1 учня початкової ланки  у закладі, де буде здійсенено поточний ремонт</t>
  </si>
  <si>
    <t>Забезпечити поточні видатки на приєднання до електричних мереж будівлі ЗОШ І-ІІІ ступенів № 5</t>
  </si>
  <si>
    <t>Поточні видатки на приєднання до електричних мереж будівлі ЗОШ І-ІІІ ступенів № 5</t>
  </si>
  <si>
    <t>довідка про зміни до кошторису</t>
  </si>
  <si>
    <t>протяжність лінії приєднання</t>
  </si>
  <si>
    <t>м</t>
  </si>
  <si>
    <t>акт виконаних робіт</t>
  </si>
  <si>
    <t>кількість закладів, в яких проводяться роботи</t>
  </si>
  <si>
    <t xml:space="preserve">середні витрати на один заклад </t>
  </si>
  <si>
    <t>середні видатки на один метр лінії приєднання</t>
  </si>
  <si>
    <t>Впровадження реформи "Нова українська школа" та створення умов для забезпечення якісної, доступної та сучасної загальної середньої освіти.</t>
  </si>
  <si>
    <t>Закупівля засобів навчання та обладнання для навчальних кабінетів початкової школи</t>
  </si>
  <si>
    <t>Придбання засобів навчання та обладнання для навчальних кабінетів початкової школи</t>
  </si>
  <si>
    <t>кількість початкових шкіл</t>
  </si>
  <si>
    <t>кількість класів у початковій школі</t>
  </si>
  <si>
    <t>кількість учнів початкових класів</t>
  </si>
  <si>
    <t>середні витрати на 1 учня початкових класів</t>
  </si>
  <si>
    <t>середні витрати на одну початкову школу</t>
  </si>
  <si>
    <t>середні витрати на один клас у початковій школі</t>
  </si>
  <si>
    <t>%</t>
  </si>
  <si>
    <t>акти виконаних робіт</t>
  </si>
  <si>
    <t>Забезпечити виконання заходів в межах місцевої цільової програми "Громадський бюджет Лиманської об'єднаної територіальної громади"</t>
  </si>
  <si>
    <t>Програма економічного і соціального розвитку Лиманської об'єднаної територіальної громади на 2021 рік, 2.25.Розвиток громадського суспільства</t>
  </si>
  <si>
    <t>Забезпечення виконання заходів в межах місцевої цільової програми "Громадський бюджет Лиманської об'єднаної територіальної громади"</t>
  </si>
  <si>
    <t>кількість секцій паркану</t>
  </si>
  <si>
    <t>шт.</t>
  </si>
  <si>
    <t>середні видатки на одну секцію паркану</t>
  </si>
  <si>
    <t>0611182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</si>
  <si>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</si>
  <si>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 xml:space="preserve">Конституція України від 28.06.1996 р. № 254к/96-ВР зі змінами та доповненнями_x000D_
Бюджетний кодекс України від 08.07.2010 р. № 2456- VI зі змінами та доповненнями_x000D_
Закон України "Про освіту" від 05.09.2017 № 2145-VIII  зі змінами та доповненнями_x000D_
Закон України "Про загальну середню освіту" від 16.01.2020 № 463-IX _x000D_
Постанова КМУ  "Деякі питання надання субвенції з державного бюджету місцевим бюджетам на забезпечення якісної, сучасної та доступної загальної середньої освіти “Нова українська школа” у 2021 році" від 17.05.2021 р. № 476 
Наказ МФУ від 26.08.2014 р. № 836 "Про деякі питання запровадження пртограмно-цільового методу складання та використання місцевого бюджету" зі змінами та доповненнями_x000D_
Рішення сесії Лиманської міської ради від 24.12.2020 р. № 8/3-75 "Про бюджет Лиманської міської територіальної громади на 2021 рік"_x000D_зі змінами від 16.09.2021 р. № 8/14-1983
Рішення сесії Лиманської міської ради від 24.12.2020 р. № 8/3-72 "Про затвердження Програми економічного і соціального розвитку Лиманської об'єднаної громади на 2021 рік" зі змінами від 19.08.2021 р.                                                                                                                                                                                                                                                  </t>
  </si>
  <si>
    <t>Забезпечення придбання засобів навчання та обладнання для навчальних кабінетів початкової школи, підвищення кваліфікації педагогічних працівників</t>
  </si>
  <si>
    <t>Підвищення кваліфікації педагогічних працівників закладів освіти та проведення супервізії</t>
  </si>
  <si>
    <t>Забезпечити підвищення кваліфікації педагогічних працівників закладів освіти та проведення супервізії</t>
  </si>
  <si>
    <t>кількість вчителів, які забезпечують здобуття учнями 5-11 класів загальної середньої освіти та пройдуть підвищення кваліфікації</t>
  </si>
  <si>
    <t xml:space="preserve">підвищення кваліфікації вчителів, які забезпечують здобуття учнями 5-11(12) класів загальної середньої освіти </t>
  </si>
  <si>
    <t>обсяг видатків, у т.ч. на</t>
  </si>
  <si>
    <t>підвищення кваліфікації вчителів, асистентів вчителів у закладах післядипломної педагогічної освіти комунальної форми власності</t>
  </si>
  <si>
    <t>проведення супервізії</t>
  </si>
  <si>
    <t>лист ДФ ОДА</t>
  </si>
  <si>
    <t xml:space="preserve">кількість вчителів,  асистентів вчителів, які пройдуть підвищення кваліфіції у закладах післядипломної педагогічної освіти комунальної форми власності </t>
  </si>
  <si>
    <t>кількість вчителів, яким нададуть послуги супервізори</t>
  </si>
  <si>
    <t>середні витрати на 1 вчителя, який забезпечує здобуття учнями 5-11 класів загальної середньої освіти та пройде підвищення кваліфікації</t>
  </si>
  <si>
    <t xml:space="preserve">середні витрати на 1 вчителя та асистента вчителя, які пройдуть підвищення кваліфіції у закладах післядипломної педагогічної освіти комунальної форми власності </t>
  </si>
  <si>
    <t>середні витрати на 1 вчителя, якому нададуть послуги супервізори</t>
  </si>
  <si>
    <t xml:space="preserve">Конституція України від 28.06.1996 р. № 254к/96-ВР зі змінами та доповненнями_x000D_
Бюджетний кодекс України від 08.07.2010 р. № 2456- VI зі змінами та доповненнями_x000D_
Закон України "Про освіту" від 05.09.2017 № 2145-VIII  зі змінами та доповненнями_x000D_
Закон України "Про загальну середню освіту" від 16.01.2020 № 463-IX _x000D_
Постанова КМУ  "Деякі питання надання освітньої субвенції з державного бюджету місцевим бюджетам" від 14.01.2015 р. № 6 
Наказ МФУ від 26.08.2014 р. № 836 "Про деякі питання запровадження пртограмно-цільового методу складання та використання місцевого бюджету" зі змінами та доповненнями_x000D_
Рішення сесії Лиманської міської ради від 24.12.2020 р. № 8/3-75 "Про бюджет Лиманської міської територіальної громади на 2021 рік"_x000D_зі змінами від 16.09.2021 р. № 8/14-1983
Рішення сесії Лиманської міської ради від 24.12.2020 р. № 8/3-72 "Про затвердження Програми економічного і соціального розвитку Лиманської об'єднаної громади на 2021 рік" зі змінами від 16.09.2021 р. № 8/14-1982                                                                                                                                                                                                                                             </t>
  </si>
  <si>
    <t>Конституція України від 28.06.1996 р. № 254к/96-ВР зі змінами та доповненнями_x000D_
Бюджетний кодекс України від 08.07.2010 р. № 2456-VI зі ьзмінами та доповненнями_x000D_
Закон України "Про фізичну культуру і спорт" від 24.12.1993 р. № 3808-12 зі змінами та доповненнями_x000D_
Наказ МФУ від 26.08.2014 р. № 836 "Про деякі питання запровадження програмно-цільового методу складання та використання місцевого бюджету" зі змінами та доповненнями_x000D_
Рішення Лиманської міської ради від 24.12.2020 р. № 8/3-75 "Про бюджет Лиманської міської територіальної громади на 2021 рік" _x000D_зі змінами від 16.09.2021 р. № 8/14-1983
Рішення сесії Лиманської міської ради від 24.12.2020 р. № 8/3-72 "Про затвердження Програми економічного і соціального розвитку Лиманської об'єднаної територіальної громади на 2021 рік" зі змінами від 16.09.2021 р. № 8/14-1982</t>
  </si>
  <si>
    <t xml:space="preserve">Конституція України від 28.06.1996 р. № 254к/96-ВР зі змінами та доповненнями_x000D_
Бюджетний кодекс України від 08.07.2010 р. № 2456-VI зі змінами та доповненнями_x000D_
Закон України "Про фізичну культуру і спорт" від 24.12.1993 р. № 3808-12 зі змінами та доповненнями_x000D_
Наказ МФУ від 26.08.2014 р. № 836 "про деякі питання запровадження програмно-цільового методу складання та використання місцевого бюджету" зі змінами та доповненнями_x000D_
Рішення сесії Лиманської міської ради від 24.12.2020 р. № 8/3-75 "Про бюджет Лиманської міської територіальної громади на 2021 рік" зі змінами від 16.09.2021р. №_x000D_ 8/14-1983
</t>
  </si>
  <si>
    <t>Конституція України від 28.06.1996 р. № 254к/96-ВР зі змінами та доповненнями_x000D_
Бюджетний кодекс України від 08.07.2010 р. № 2456-VI зі змінами та доповненнями_x000D_
Наказ МФУ від 26.08.2014 р. № 836 "Про деякі питання запровадження програмно-цільового методу складання та використання місцевого бюджетів" зі змінами та доповненнями_x000D_
Рішення сесії Лиманської міської ради від 24.12.2020 р. № 8/3-75 "Про бюджет Лиманської  міської територіальної громади на 2021 рік"_x000D_ зі змінами від 16.09.2021 р. № 8/14-1983
Рішення сесії Лиманської міської ради від 24.12.2020 р. № 8/3-72 Про затвердження Програми економічного і соціального розвитку Лиманської об'єднаної територіальної громади на 2021рік" зі змінами від 16.09.2021 р. № 8/14-1982</t>
  </si>
  <si>
    <t>Проектування капітальних ремонтів  об’єктів</t>
  </si>
  <si>
    <t>кількість проектів для капітального ремонту об'єктів</t>
  </si>
  <si>
    <t>середні витрати на розробку одного проекту для капітального ремонту об'єктів</t>
  </si>
  <si>
    <t>рівень готовності проектної документації капітального ремонту об'єктів</t>
  </si>
  <si>
    <t>Конституція України від 28.06.1996 р. № 254к/96-ВР зі змінами та доповненнями_x000D_
Бюджетний кодекс України від 08.07.2010 р. № 2456-VI зі змінами та доповненнями_x000D_
Закон України "Про освіту" від 05.09.2017 р. № 05.09.2017 № 2145-VIII зі змінами та доповненнями_x000D_
Закон України "Про дошкільну освіту" від 11.07.2001 р. № 2628-ІІІ зі змінами та доповненнями_x000D_
Наказ МФУ від 26.08.2014 р. № 836 "Про деякі питання запровадження програмно-цільового ментоду складання та використання місцевого бюджету " зі змінами та доповненнями_x000D_
Рішення сесії Лиманської міської ради від 24.12.2020 р. № 8/3-75 "Про бюджет Лиманської міської територіальної громади на 2021 рік" зі змінами від 16.09.2021 р. № 8/14-1983
Рішення сесії Лиманської міської ради від 24.12.2020 р. № 8/3-72 "Про затвердження Програми економічного і соціального розвитку Лиманської об'єднаної територіальної громади на 2021 рік"                                                                                                                                                                                                                                                                                           Довідка про зміни до річного кошторису від 22.09.2021 р. № 151, від 06.09.2021 р. № 133</t>
  </si>
  <si>
    <t>Конституція України від 28.06.1996 р. № 254к/96-ВР зі змінами та доповненнями_x000D_
Бюджетний кодекс України від 08.07.2010 р. № 2456- VI зі змінами та доповненнями_x000D_
Закон України "Про освіту" від 05.09.2017 № 2145-VIII  зі змінами та доповненнями_x000D_
Закон України "Про загальну середню освіту" від 16.01.2020 № 463-IX _x000D_
Закон України "Про охорону дитинства" від 26.04.2001 р. № 2402-ІІІ зі змінами та доповненнями_x000D_
Наказ МФУ від 26.08.2014 р. № 836 "Про деякі питання запровадження програмно-цільового методу складання та використання місцевого бюджету" зі змінами та доповненнями_x000D_
Наказ МОН від 13.02.2018 р. № 141 "Про внесення змін до наказу Міністерства освіти і науки України від 10 липня 2017 року № 992"_x000D_
Рішення сесії Лиманської міської ради від 24.12.2020 р. № 8/3-75 "Про бюджет Лиманської міської територіальної громади на 2021 рік"_x000D_зі змінами від 16.09.2021 р. № 8/14-1983
Рішення сесії Лиманської міської ради від 24.12.2020 р. № 8/3-72 "Про затвердження Програми економічного і соціального розвитку Лиманської об'єднаної громади на 2021 рік" зі змінами від 16.09.2021 р. № 8/14-1982                                                                                                                                                                                                                                                                   Довідки про зміни до річного кошторису від  22.09.2021 р. № 152</t>
  </si>
  <si>
    <t>Конституція України від 28.06.1996 р. № 254к/96-ВР зі змінами та доповненнями_x000D_
Бюджетний кодекс України від 08.07.2010 р. № 2456-VI зі змінами та доповненнями_x000D_
Наказ МФУ від 26.08.2014 р. № 836 "Про деякі питання запровадження програмно-цільового методу складання та використання місцевого бюджетів" зі змінами та доповненнями_x000D_
Розпорядження міського голови від 10.09.2021 року № 334
Рішення сесії Лиманської міської ради від 24.12.2020 р. № 8/3-72 Про затвердження Програми економічного і соціального розвитку Лиманської об'єднаної територіальної громади на 2021рік" зі змінами від 16.09.2021 р. № 8/14-1982</t>
  </si>
  <si>
    <t>27 вересня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</si>
</sst>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1" fillId="0" borderId="0" xfId="0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8" fillId="0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1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4" fillId="0" borderId="4" xfId="0" quotePrefix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0" xfId="0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vertical="top" wrapText="1"/>
    </xf>
    <xf numFmtId="0" fontId="0" fillId="0" borderId="9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0" fontId="8" fillId="0" borderId="8" xfId="0" applyNumberFormat="1" applyFont="1" applyFill="1" applyBorder="1" applyAlignment="1">
      <alignment vertical="top" wrapText="1"/>
    </xf>
    <xf numFmtId="0" fontId="17" fillId="0" borderId="9" xfId="0" applyFont="1" applyFill="1" applyBorder="1" applyAlignment="1">
      <alignment vertical="top" wrapText="1"/>
    </xf>
    <xf numFmtId="0" fontId="17" fillId="0" borderId="10" xfId="0" applyFont="1" applyFill="1" applyBorder="1" applyAlignment="1">
      <alignment vertical="top" wrapText="1"/>
    </xf>
    <xf numFmtId="0" fontId="8" fillId="0" borderId="5" xfId="0" applyNumberFormat="1" applyFont="1" applyFill="1" applyBorder="1" applyAlignment="1">
      <alignment vertical="center" wrapText="1"/>
    </xf>
    <xf numFmtId="0" fontId="8" fillId="0" borderId="8" xfId="0" applyNumberFormat="1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vertical="center" wrapText="1"/>
    </xf>
    <xf numFmtId="0" fontId="2" fillId="0" borderId="8" xfId="0" applyNumberFormat="1" applyFont="1" applyFill="1" applyBorder="1" applyAlignment="1">
      <alignment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top" wrapText="1"/>
    </xf>
    <xf numFmtId="0" fontId="2" fillId="0" borderId="10" xfId="0" applyNumberFormat="1" applyFon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vertical="top" wrapText="1"/>
    </xf>
    <xf numFmtId="0" fontId="2" fillId="0" borderId="10" xfId="0" applyNumberFormat="1" applyFont="1" applyFill="1" applyBorder="1" applyAlignment="1">
      <alignment vertical="top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top" wrapText="1"/>
    </xf>
    <xf numFmtId="0" fontId="2" fillId="0" borderId="8" xfId="0" applyNumberFormat="1" applyFont="1" applyFill="1" applyBorder="1" applyAlignment="1">
      <alignment horizontal="left" wrapText="1"/>
    </xf>
    <xf numFmtId="0" fontId="0" fillId="0" borderId="9" xfId="0" applyFont="1" applyFill="1" applyBorder="1" applyAlignment="1">
      <alignment horizontal="left" wrapText="1"/>
    </xf>
    <xf numFmtId="0" fontId="0" fillId="0" borderId="10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8" xfId="0" applyNumberFormat="1" applyFont="1" applyFill="1" applyBorder="1" applyAlignment="1">
      <alignment horizontal="left" wrapText="1"/>
    </xf>
    <xf numFmtId="0" fontId="17" fillId="0" borderId="9" xfId="0" applyFont="1" applyFill="1" applyBorder="1" applyAlignment="1">
      <alignment horizontal="left" wrapText="1"/>
    </xf>
    <xf numFmtId="0" fontId="17" fillId="0" borderId="10" xfId="0" applyFont="1" applyFill="1" applyBorder="1" applyAlignment="1">
      <alignment horizontal="left" wrapText="1"/>
    </xf>
    <xf numFmtId="4" fontId="8" fillId="0" borderId="5" xfId="0" applyNumberFormat="1" applyFont="1" applyFill="1" applyBorder="1" applyAlignment="1">
      <alignment horizontal="center" wrapText="1"/>
    </xf>
    <xf numFmtId="0" fontId="2" fillId="0" borderId="8" xfId="0" applyNumberFormat="1" applyFont="1" applyFill="1" applyBorder="1" applyAlignment="1">
      <alignment horizontal="center" wrapText="1"/>
    </xf>
    <xf numFmtId="0" fontId="0" fillId="0" borderId="9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left" wrapText="1"/>
    </xf>
    <xf numFmtId="0" fontId="2" fillId="0" borderId="9" xfId="0" applyNumberFormat="1" applyFont="1" applyFill="1" applyBorder="1" applyAlignment="1">
      <alignment horizontal="center" wrapText="1"/>
    </xf>
    <xf numFmtId="0" fontId="2" fillId="0" borderId="10" xfId="0" applyNumberFormat="1" applyFont="1" applyFill="1" applyBorder="1" applyAlignment="1">
      <alignment horizontal="center" wrapText="1"/>
    </xf>
    <xf numFmtId="0" fontId="2" fillId="0" borderId="9" xfId="0" applyNumberFormat="1" applyFont="1" applyFill="1" applyBorder="1" applyAlignment="1">
      <alignment horizontal="left" wrapText="1"/>
    </xf>
    <xf numFmtId="0" fontId="2" fillId="0" borderId="10" xfId="0" applyNumberFormat="1" applyFont="1" applyFill="1" applyBorder="1" applyAlignment="1">
      <alignment horizontal="left" wrapText="1"/>
    </xf>
    <xf numFmtId="0" fontId="8" fillId="0" borderId="8" xfId="0" applyNumberFormat="1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wrapText="1"/>
    </xf>
    <xf numFmtId="0" fontId="17" fillId="0" borderId="10" xfId="0" applyFont="1" applyFill="1" applyBorder="1" applyAlignment="1">
      <alignment horizontal="center" wrapText="1"/>
    </xf>
    <xf numFmtId="0" fontId="8" fillId="0" borderId="5" xfId="0" applyNumberFormat="1" applyFont="1" applyFill="1" applyBorder="1" applyAlignment="1">
      <alignment horizontal="center" wrapText="1"/>
    </xf>
    <xf numFmtId="0" fontId="8" fillId="0" borderId="5" xfId="0" applyNumberFormat="1" applyFont="1" applyFill="1" applyBorder="1" applyAlignment="1">
      <alignment horizontal="left" wrapText="1"/>
    </xf>
    <xf numFmtId="0" fontId="10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4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A118"/>
  <sheetViews>
    <sheetView view="pageBreakPreview" zoomScaleNormal="100" zoomScaleSheetLayoutView="100" workbookViewId="0">
      <selection activeCell="AU13" sqref="AU13:BB1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2" t="s">
        <v>35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7" ht="15.95" customHeight="1" x14ac:dyDescent="0.2">
      <c r="AO2" s="63" t="s">
        <v>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64" t="s">
        <v>185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66" t="s">
        <v>78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x14ac:dyDescent="0.2">
      <c r="AO5" s="68" t="s">
        <v>20</v>
      </c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77" ht="7.5" customHeight="1" x14ac:dyDescent="0.2"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</row>
    <row r="7" spans="1:77" ht="12.75" customHeight="1" x14ac:dyDescent="0.2">
      <c r="AO7" s="81" t="s">
        <v>295</v>
      </c>
      <c r="AP7" s="65"/>
      <c r="AQ7" s="65"/>
      <c r="AR7" s="65"/>
      <c r="AS7" s="65"/>
      <c r="AT7" s="65"/>
      <c r="AU7" s="65"/>
      <c r="AV7" s="1" t="s">
        <v>63</v>
      </c>
      <c r="AW7" s="81">
        <v>556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84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</row>
    <row r="13" spans="1:77" s="7" customFormat="1" ht="14.25" customHeight="1" x14ac:dyDescent="0.2">
      <c r="A13" s="4" t="s">
        <v>53</v>
      </c>
      <c r="B13" s="78" t="s">
        <v>77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5"/>
      <c r="N13" s="80" t="s">
        <v>78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"/>
      <c r="AU13" s="78" t="s">
        <v>82</v>
      </c>
      <c r="AV13" s="79"/>
      <c r="AW13" s="79"/>
      <c r="AX13" s="79"/>
      <c r="AY13" s="79"/>
      <c r="AZ13" s="79"/>
      <c r="BA13" s="79"/>
      <c r="BB13" s="79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7" customFormat="1" ht="24" customHeight="1" x14ac:dyDescent="0.2">
      <c r="A14" s="8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8"/>
      <c r="N14" s="77" t="s">
        <v>62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8"/>
      <c r="AU14" s="76" t="s">
        <v>55</v>
      </c>
      <c r="AV14" s="76"/>
      <c r="AW14" s="76"/>
      <c r="AX14" s="76"/>
      <c r="AY14" s="76"/>
      <c r="AZ14" s="76"/>
      <c r="BA14" s="76"/>
      <c r="BB14" s="76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s="7" customFormat="1" x14ac:dyDescent="0.2">
      <c r="BE15" s="9"/>
      <c r="BF15" s="9"/>
      <c r="BG15" s="9"/>
      <c r="BH15" s="9"/>
      <c r="BI15" s="9"/>
      <c r="BJ15" s="9"/>
      <c r="BK15" s="9"/>
      <c r="BL15" s="9"/>
    </row>
    <row r="16" spans="1:77" s="7" customFormat="1" ht="15" customHeight="1" x14ac:dyDescent="0.2">
      <c r="A16" s="10" t="s">
        <v>4</v>
      </c>
      <c r="B16" s="78" t="s">
        <v>85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5"/>
      <c r="N16" s="80" t="s">
        <v>78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"/>
      <c r="AU16" s="78" t="s">
        <v>82</v>
      </c>
      <c r="AV16" s="79"/>
      <c r="AW16" s="79"/>
      <c r="AX16" s="79"/>
      <c r="AY16" s="79"/>
      <c r="AZ16" s="79"/>
      <c r="BA16" s="79"/>
      <c r="BB16" s="79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s="7" customFormat="1" ht="24" customHeight="1" x14ac:dyDescent="0.2">
      <c r="A17" s="14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8"/>
      <c r="N17" s="77" t="s">
        <v>61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8"/>
      <c r="AU17" s="76" t="s">
        <v>55</v>
      </c>
      <c r="AV17" s="76"/>
      <c r="AW17" s="76"/>
      <c r="AX17" s="76"/>
      <c r="AY17" s="76"/>
      <c r="AZ17" s="76"/>
      <c r="BA17" s="76"/>
      <c r="BB17" s="76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s="7" customFormat="1" x14ac:dyDescent="0.2"/>
    <row r="19" spans="1:79" s="7" customFormat="1" ht="14.25" customHeight="1" x14ac:dyDescent="0.2">
      <c r="A19" s="4" t="s">
        <v>54</v>
      </c>
      <c r="B19" s="78" t="s">
        <v>122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78" t="s">
        <v>124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11"/>
      <c r="AA19" s="78" t="s">
        <v>125</v>
      </c>
      <c r="AB19" s="79"/>
      <c r="AC19" s="79"/>
      <c r="AD19" s="79"/>
      <c r="AE19" s="79"/>
      <c r="AF19" s="79"/>
      <c r="AG19" s="79"/>
      <c r="AH19" s="79"/>
      <c r="AI19" s="79"/>
      <c r="AJ19" s="11"/>
      <c r="AK19" s="85" t="s">
        <v>123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11"/>
      <c r="BE19" s="78" t="s">
        <v>83</v>
      </c>
      <c r="BF19" s="79"/>
      <c r="BG19" s="79"/>
      <c r="BH19" s="79"/>
      <c r="BI19" s="79"/>
      <c r="BJ19" s="79"/>
      <c r="BK19" s="79"/>
      <c r="BL19" s="79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7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15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15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15"/>
      <c r="BE20" s="76" t="s">
        <v>60</v>
      </c>
      <c r="BF20" s="76"/>
      <c r="BG20" s="76"/>
      <c r="BH20" s="76"/>
      <c r="BI20" s="76"/>
      <c r="BJ20" s="76"/>
      <c r="BK20" s="76"/>
      <c r="BL20" s="76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 x14ac:dyDescent="0.2">
      <c r="A22" s="92" t="s">
        <v>50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140">
        <f>AS22+I23</f>
        <v>51521208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93" t="s">
        <v>51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140">
        <f>50588857+314267+14779+155270-129176-736448-219722-248400+54124</f>
        <v>49793551</v>
      </c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40">
        <f>1716770+838+2+5+4864+5178</f>
        <v>1727657</v>
      </c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86" t="s">
        <v>24</v>
      </c>
      <c r="U23" s="86"/>
      <c r="V23" s="86"/>
      <c r="W23" s="86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 x14ac:dyDescent="0.2">
      <c r="A24" s="40"/>
      <c r="B24" s="40"/>
      <c r="C24" s="40"/>
      <c r="D24" s="40"/>
      <c r="E24" s="40"/>
      <c r="F24" s="40"/>
      <c r="G24" s="40"/>
      <c r="H24" s="40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40"/>
      <c r="U24" s="40"/>
      <c r="V24" s="40"/>
      <c r="W24" s="40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 x14ac:dyDescent="0.2">
      <c r="A25" s="63" t="s">
        <v>37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157.5" customHeight="1" x14ac:dyDescent="0.2">
      <c r="A26" s="100" t="s">
        <v>292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87" t="s">
        <v>28</v>
      </c>
      <c r="B29" s="87"/>
      <c r="C29" s="87"/>
      <c r="D29" s="87"/>
      <c r="E29" s="87"/>
      <c r="F29" s="87"/>
      <c r="G29" s="88" t="s">
        <v>40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91">
        <v>1</v>
      </c>
      <c r="B30" s="91"/>
      <c r="C30" s="91"/>
      <c r="D30" s="91"/>
      <c r="E30" s="91"/>
      <c r="F30" s="91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">
      <c r="A31" s="44" t="s">
        <v>33</v>
      </c>
      <c r="B31" s="44"/>
      <c r="C31" s="44"/>
      <c r="D31" s="44"/>
      <c r="E31" s="44"/>
      <c r="F31" s="44"/>
      <c r="G31" s="94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49</v>
      </c>
    </row>
    <row r="32" spans="1:79" ht="12.75" customHeight="1" x14ac:dyDescent="0.2">
      <c r="A32" s="44">
        <v>1</v>
      </c>
      <c r="B32" s="44"/>
      <c r="C32" s="44"/>
      <c r="D32" s="44"/>
      <c r="E32" s="44"/>
      <c r="F32" s="44"/>
      <c r="G32" s="97" t="s">
        <v>86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48</v>
      </c>
    </row>
    <row r="33" spans="1:79" ht="12.7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100" t="s">
        <v>121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">
      <c r="A38" s="87" t="s">
        <v>28</v>
      </c>
      <c r="B38" s="87"/>
      <c r="C38" s="87"/>
      <c r="D38" s="87"/>
      <c r="E38" s="87"/>
      <c r="F38" s="87"/>
      <c r="G38" s="88" t="s">
        <v>25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75" hidden="1" x14ac:dyDescent="0.2">
      <c r="A39" s="91">
        <v>1</v>
      </c>
      <c r="B39" s="91"/>
      <c r="C39" s="91"/>
      <c r="D39" s="91"/>
      <c r="E39" s="91"/>
      <c r="F39" s="91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 x14ac:dyDescent="0.2">
      <c r="A40" s="44" t="s">
        <v>6</v>
      </c>
      <c r="B40" s="44"/>
      <c r="C40" s="44"/>
      <c r="D40" s="44"/>
      <c r="E40" s="44"/>
      <c r="F40" s="44"/>
      <c r="G40" s="94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97" t="s">
        <v>87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  <c r="CA41" s="1" t="s">
        <v>12</v>
      </c>
    </row>
    <row r="42" spans="1:79" ht="12.75" customHeight="1" x14ac:dyDescent="0.2">
      <c r="A42" s="44">
        <v>2</v>
      </c>
      <c r="B42" s="44"/>
      <c r="C42" s="44"/>
      <c r="D42" s="44"/>
      <c r="E42" s="44"/>
      <c r="F42" s="44"/>
      <c r="G42" s="97" t="s">
        <v>88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9"/>
    </row>
    <row r="43" spans="1:79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</row>
    <row r="44" spans="1:79" ht="15.75" customHeight="1" x14ac:dyDescent="0.2">
      <c r="A44" s="86" t="s">
        <v>41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</row>
    <row r="45" spans="1:79" ht="15" customHeight="1" x14ac:dyDescent="0.2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25"/>
      <c r="BB45" s="25"/>
      <c r="BC45" s="25"/>
      <c r="BD45" s="25"/>
      <c r="BE45" s="25"/>
      <c r="BF45" s="25"/>
      <c r="BG45" s="25"/>
      <c r="BH45" s="25"/>
      <c r="BI45" s="26"/>
      <c r="BJ45" s="26"/>
      <c r="BK45" s="26"/>
      <c r="BL45" s="26"/>
    </row>
    <row r="46" spans="1:79" ht="15.95" customHeight="1" x14ac:dyDescent="0.2">
      <c r="A46" s="91" t="s">
        <v>28</v>
      </c>
      <c r="B46" s="91"/>
      <c r="C46" s="91"/>
      <c r="D46" s="102" t="s">
        <v>26</v>
      </c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4"/>
      <c r="AC46" s="91" t="s">
        <v>29</v>
      </c>
      <c r="AD46" s="91"/>
      <c r="AE46" s="91"/>
      <c r="AF46" s="91"/>
      <c r="AG46" s="91"/>
      <c r="AH46" s="91"/>
      <c r="AI46" s="91"/>
      <c r="AJ46" s="91"/>
      <c r="AK46" s="91" t="s">
        <v>30</v>
      </c>
      <c r="AL46" s="91"/>
      <c r="AM46" s="91"/>
      <c r="AN46" s="91"/>
      <c r="AO46" s="91"/>
      <c r="AP46" s="91"/>
      <c r="AQ46" s="91"/>
      <c r="AR46" s="91"/>
      <c r="AS46" s="91" t="s">
        <v>27</v>
      </c>
      <c r="AT46" s="91"/>
      <c r="AU46" s="91"/>
      <c r="AV46" s="91"/>
      <c r="AW46" s="91"/>
      <c r="AX46" s="91"/>
      <c r="AY46" s="91"/>
      <c r="AZ46" s="91"/>
      <c r="BA46" s="27"/>
      <c r="BB46" s="27"/>
      <c r="BC46" s="27"/>
      <c r="BD46" s="27"/>
      <c r="BE46" s="27"/>
      <c r="BF46" s="27"/>
      <c r="BG46" s="27"/>
      <c r="BH46" s="27"/>
    </row>
    <row r="47" spans="1:79" ht="29.1" customHeight="1" x14ac:dyDescent="0.2">
      <c r="A47" s="91"/>
      <c r="B47" s="91"/>
      <c r="C47" s="91"/>
      <c r="D47" s="105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7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27"/>
      <c r="BB47" s="27"/>
      <c r="BC47" s="27"/>
      <c r="BD47" s="27"/>
      <c r="BE47" s="27"/>
      <c r="BF47" s="27"/>
      <c r="BG47" s="27"/>
      <c r="BH47" s="27"/>
    </row>
    <row r="48" spans="1:79" ht="15.75" x14ac:dyDescent="0.2">
      <c r="A48" s="91">
        <v>1</v>
      </c>
      <c r="B48" s="91"/>
      <c r="C48" s="91"/>
      <c r="D48" s="108">
        <v>2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91">
        <v>3</v>
      </c>
      <c r="AD48" s="91"/>
      <c r="AE48" s="91"/>
      <c r="AF48" s="91"/>
      <c r="AG48" s="91"/>
      <c r="AH48" s="91"/>
      <c r="AI48" s="91"/>
      <c r="AJ48" s="91"/>
      <c r="AK48" s="91">
        <v>4</v>
      </c>
      <c r="AL48" s="91"/>
      <c r="AM48" s="91"/>
      <c r="AN48" s="91"/>
      <c r="AO48" s="91"/>
      <c r="AP48" s="91"/>
      <c r="AQ48" s="91"/>
      <c r="AR48" s="91"/>
      <c r="AS48" s="91">
        <v>5</v>
      </c>
      <c r="AT48" s="91"/>
      <c r="AU48" s="91"/>
      <c r="AV48" s="91"/>
      <c r="AW48" s="91"/>
      <c r="AX48" s="91"/>
      <c r="AY48" s="91"/>
      <c r="AZ48" s="91"/>
      <c r="BA48" s="27"/>
      <c r="BB48" s="27"/>
      <c r="BC48" s="27"/>
      <c r="BD48" s="27"/>
      <c r="BE48" s="27"/>
      <c r="BF48" s="27"/>
      <c r="BG48" s="27"/>
      <c r="BH48" s="27"/>
    </row>
    <row r="49" spans="1:79" s="30" customFormat="1" ht="12.75" hidden="1" customHeight="1" x14ac:dyDescent="0.2">
      <c r="A49" s="44" t="s">
        <v>6</v>
      </c>
      <c r="B49" s="44"/>
      <c r="C49" s="44"/>
      <c r="D49" s="70" t="s">
        <v>7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111" t="s">
        <v>8</v>
      </c>
      <c r="AD49" s="111"/>
      <c r="AE49" s="111"/>
      <c r="AF49" s="111"/>
      <c r="AG49" s="111"/>
      <c r="AH49" s="111"/>
      <c r="AI49" s="111"/>
      <c r="AJ49" s="111"/>
      <c r="AK49" s="111" t="s">
        <v>9</v>
      </c>
      <c r="AL49" s="111"/>
      <c r="AM49" s="111"/>
      <c r="AN49" s="111"/>
      <c r="AO49" s="111"/>
      <c r="AP49" s="111"/>
      <c r="AQ49" s="111"/>
      <c r="AR49" s="111"/>
      <c r="AS49" s="48" t="s">
        <v>10</v>
      </c>
      <c r="AT49" s="111"/>
      <c r="AU49" s="111"/>
      <c r="AV49" s="111"/>
      <c r="AW49" s="111"/>
      <c r="AX49" s="111"/>
      <c r="AY49" s="111"/>
      <c r="AZ49" s="111"/>
      <c r="BA49" s="28"/>
      <c r="BB49" s="29"/>
      <c r="BC49" s="29"/>
      <c r="BD49" s="29"/>
      <c r="BE49" s="29"/>
      <c r="BF49" s="29"/>
      <c r="BG49" s="29"/>
      <c r="BH49" s="29"/>
      <c r="CA49" s="30" t="s">
        <v>13</v>
      </c>
    </row>
    <row r="50" spans="1:79" ht="25.5" customHeight="1" x14ac:dyDescent="0.2">
      <c r="A50" s="44">
        <v>1</v>
      </c>
      <c r="B50" s="44"/>
      <c r="C50" s="44"/>
      <c r="D50" s="97" t="s">
        <v>87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51">
        <f>50588857+314267+14779+155270-129176-736448-219722-248400+54124</f>
        <v>49793551</v>
      </c>
      <c r="AD50" s="51"/>
      <c r="AE50" s="51"/>
      <c r="AF50" s="51"/>
      <c r="AG50" s="51"/>
      <c r="AH50" s="51"/>
      <c r="AI50" s="51"/>
      <c r="AJ50" s="51"/>
      <c r="AK50" s="51">
        <f>1651120+838+2+5+4864+5178</f>
        <v>1662007</v>
      </c>
      <c r="AL50" s="51"/>
      <c r="AM50" s="51"/>
      <c r="AN50" s="51"/>
      <c r="AO50" s="51"/>
      <c r="AP50" s="51"/>
      <c r="AQ50" s="51"/>
      <c r="AR50" s="51"/>
      <c r="AS50" s="51">
        <f>AC50+AK50</f>
        <v>51455558</v>
      </c>
      <c r="AT50" s="51"/>
      <c r="AU50" s="51"/>
      <c r="AV50" s="51"/>
      <c r="AW50" s="51"/>
      <c r="AX50" s="51"/>
      <c r="AY50" s="51"/>
      <c r="AZ50" s="51"/>
      <c r="BA50" s="31"/>
      <c r="BB50" s="31"/>
      <c r="BC50" s="31"/>
      <c r="BD50" s="31"/>
      <c r="BE50" s="31"/>
      <c r="BF50" s="31"/>
      <c r="BG50" s="31"/>
      <c r="BH50" s="31"/>
      <c r="CA50" s="1" t="s">
        <v>14</v>
      </c>
    </row>
    <row r="51" spans="1:79" ht="12.75" customHeight="1" x14ac:dyDescent="0.2">
      <c r="A51" s="44">
        <v>2</v>
      </c>
      <c r="B51" s="44"/>
      <c r="C51" s="44"/>
      <c r="D51" s="97" t="s">
        <v>89</v>
      </c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9"/>
      <c r="AC51" s="51">
        <v>0</v>
      </c>
      <c r="AD51" s="51"/>
      <c r="AE51" s="51"/>
      <c r="AF51" s="51"/>
      <c r="AG51" s="51"/>
      <c r="AH51" s="51"/>
      <c r="AI51" s="51"/>
      <c r="AJ51" s="51"/>
      <c r="AK51" s="51">
        <v>65650</v>
      </c>
      <c r="AL51" s="51"/>
      <c r="AM51" s="51"/>
      <c r="AN51" s="51"/>
      <c r="AO51" s="51"/>
      <c r="AP51" s="51"/>
      <c r="AQ51" s="51"/>
      <c r="AR51" s="51"/>
      <c r="AS51" s="51">
        <f>AC51+AK51</f>
        <v>65650</v>
      </c>
      <c r="AT51" s="51"/>
      <c r="AU51" s="51"/>
      <c r="AV51" s="51"/>
      <c r="AW51" s="51"/>
      <c r="AX51" s="51"/>
      <c r="AY51" s="51"/>
      <c r="AZ51" s="51"/>
      <c r="BA51" s="31"/>
      <c r="BB51" s="31"/>
      <c r="BC51" s="31"/>
      <c r="BD51" s="31"/>
      <c r="BE51" s="31"/>
      <c r="BF51" s="31"/>
      <c r="BG51" s="31"/>
      <c r="BH51" s="31"/>
    </row>
    <row r="52" spans="1:79" s="30" customFormat="1" x14ac:dyDescent="0.2">
      <c r="A52" s="52"/>
      <c r="B52" s="52"/>
      <c r="C52" s="52"/>
      <c r="D52" s="112" t="s">
        <v>64</v>
      </c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4"/>
      <c r="AC52" s="57">
        <f>SUM(AC50:AJ51)</f>
        <v>49793551</v>
      </c>
      <c r="AD52" s="57"/>
      <c r="AE52" s="57"/>
      <c r="AF52" s="57"/>
      <c r="AG52" s="57"/>
      <c r="AH52" s="57"/>
      <c r="AI52" s="57"/>
      <c r="AJ52" s="57"/>
      <c r="AK52" s="57">
        <f>SUM(AK50:AR51)</f>
        <v>1727657</v>
      </c>
      <c r="AL52" s="57"/>
      <c r="AM52" s="57"/>
      <c r="AN52" s="57"/>
      <c r="AO52" s="57"/>
      <c r="AP52" s="57"/>
      <c r="AQ52" s="57"/>
      <c r="AR52" s="57"/>
      <c r="AS52" s="57">
        <f>AC52+AK52</f>
        <v>51521208</v>
      </c>
      <c r="AT52" s="57"/>
      <c r="AU52" s="57"/>
      <c r="AV52" s="57"/>
      <c r="AW52" s="57"/>
      <c r="AX52" s="57"/>
      <c r="AY52" s="57"/>
      <c r="AZ52" s="57"/>
      <c r="BA52" s="32"/>
      <c r="BB52" s="32"/>
      <c r="BC52" s="32"/>
      <c r="BD52" s="32"/>
      <c r="BE52" s="32"/>
      <c r="BF52" s="32"/>
      <c r="BG52" s="32"/>
      <c r="BH52" s="32"/>
    </row>
    <row r="54" spans="1:79" ht="15.75" customHeight="1" x14ac:dyDescent="0.2">
      <c r="A54" s="63" t="s">
        <v>42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</row>
    <row r="55" spans="1:79" ht="15" customHeight="1" x14ac:dyDescent="0.2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</row>
    <row r="56" spans="1:79" ht="15.95" customHeight="1" x14ac:dyDescent="0.2">
      <c r="A56" s="91" t="s">
        <v>28</v>
      </c>
      <c r="B56" s="91"/>
      <c r="C56" s="91"/>
      <c r="D56" s="102" t="s">
        <v>34</v>
      </c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4"/>
      <c r="AB56" s="91" t="s">
        <v>29</v>
      </c>
      <c r="AC56" s="91"/>
      <c r="AD56" s="91"/>
      <c r="AE56" s="91"/>
      <c r="AF56" s="91"/>
      <c r="AG56" s="91"/>
      <c r="AH56" s="91"/>
      <c r="AI56" s="91"/>
      <c r="AJ56" s="91" t="s">
        <v>30</v>
      </c>
      <c r="AK56" s="91"/>
      <c r="AL56" s="91"/>
      <c r="AM56" s="91"/>
      <c r="AN56" s="91"/>
      <c r="AO56" s="91"/>
      <c r="AP56" s="91"/>
      <c r="AQ56" s="91"/>
      <c r="AR56" s="91" t="s">
        <v>27</v>
      </c>
      <c r="AS56" s="91"/>
      <c r="AT56" s="91"/>
      <c r="AU56" s="91"/>
      <c r="AV56" s="91"/>
      <c r="AW56" s="91"/>
      <c r="AX56" s="91"/>
      <c r="AY56" s="91"/>
    </row>
    <row r="57" spans="1:79" ht="29.1" customHeight="1" x14ac:dyDescent="0.2">
      <c r="A57" s="91"/>
      <c r="B57" s="91"/>
      <c r="C57" s="91"/>
      <c r="D57" s="105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7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</row>
    <row r="58" spans="1:79" ht="15.75" customHeight="1" x14ac:dyDescent="0.2">
      <c r="A58" s="91">
        <v>1</v>
      </c>
      <c r="B58" s="91"/>
      <c r="C58" s="91"/>
      <c r="D58" s="108">
        <v>2</v>
      </c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10"/>
      <c r="AB58" s="91">
        <v>3</v>
      </c>
      <c r="AC58" s="91"/>
      <c r="AD58" s="91"/>
      <c r="AE58" s="91"/>
      <c r="AF58" s="91"/>
      <c r="AG58" s="91"/>
      <c r="AH58" s="91"/>
      <c r="AI58" s="91"/>
      <c r="AJ58" s="91">
        <v>4</v>
      </c>
      <c r="AK58" s="91"/>
      <c r="AL58" s="91"/>
      <c r="AM58" s="91"/>
      <c r="AN58" s="91"/>
      <c r="AO58" s="91"/>
      <c r="AP58" s="91"/>
      <c r="AQ58" s="91"/>
      <c r="AR58" s="91">
        <v>5</v>
      </c>
      <c r="AS58" s="91"/>
      <c r="AT58" s="91"/>
      <c r="AU58" s="91"/>
      <c r="AV58" s="91"/>
      <c r="AW58" s="91"/>
      <c r="AX58" s="91"/>
      <c r="AY58" s="91"/>
    </row>
    <row r="59" spans="1:79" ht="12.75" hidden="1" customHeight="1" x14ac:dyDescent="0.2">
      <c r="A59" s="44" t="s">
        <v>6</v>
      </c>
      <c r="B59" s="44"/>
      <c r="C59" s="44"/>
      <c r="D59" s="94" t="s">
        <v>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111" t="s">
        <v>8</v>
      </c>
      <c r="AC59" s="111"/>
      <c r="AD59" s="111"/>
      <c r="AE59" s="111"/>
      <c r="AF59" s="111"/>
      <c r="AG59" s="111"/>
      <c r="AH59" s="111"/>
      <c r="AI59" s="111"/>
      <c r="AJ59" s="111" t="s">
        <v>9</v>
      </c>
      <c r="AK59" s="111"/>
      <c r="AL59" s="111"/>
      <c r="AM59" s="111"/>
      <c r="AN59" s="111"/>
      <c r="AO59" s="111"/>
      <c r="AP59" s="111"/>
      <c r="AQ59" s="111"/>
      <c r="AR59" s="111" t="s">
        <v>10</v>
      </c>
      <c r="AS59" s="111"/>
      <c r="AT59" s="111"/>
      <c r="AU59" s="111"/>
      <c r="AV59" s="111"/>
      <c r="AW59" s="111"/>
      <c r="AX59" s="111"/>
      <c r="AY59" s="111"/>
      <c r="CA59" s="1" t="s">
        <v>15</v>
      </c>
    </row>
    <row r="60" spans="1:79" ht="25.5" customHeight="1" x14ac:dyDescent="0.2">
      <c r="A60" s="44">
        <v>1</v>
      </c>
      <c r="B60" s="44"/>
      <c r="C60" s="44"/>
      <c r="D60" s="97" t="s">
        <v>90</v>
      </c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9"/>
      <c r="AB60" s="51">
        <v>0</v>
      </c>
      <c r="AC60" s="51"/>
      <c r="AD60" s="51"/>
      <c r="AE60" s="51"/>
      <c r="AF60" s="51"/>
      <c r="AG60" s="51"/>
      <c r="AH60" s="51"/>
      <c r="AI60" s="51"/>
      <c r="AJ60" s="51">
        <v>65650</v>
      </c>
      <c r="AK60" s="51"/>
      <c r="AL60" s="51"/>
      <c r="AM60" s="51"/>
      <c r="AN60" s="51"/>
      <c r="AO60" s="51"/>
      <c r="AP60" s="51"/>
      <c r="AQ60" s="51"/>
      <c r="AR60" s="51">
        <f>AB60+AJ60</f>
        <v>65650</v>
      </c>
      <c r="AS60" s="51"/>
      <c r="AT60" s="51"/>
      <c r="AU60" s="51"/>
      <c r="AV60" s="51"/>
      <c r="AW60" s="51"/>
      <c r="AX60" s="51"/>
      <c r="AY60" s="51"/>
      <c r="CA60" s="1" t="s">
        <v>16</v>
      </c>
    </row>
    <row r="61" spans="1:79" s="30" customFormat="1" ht="12.75" customHeight="1" x14ac:dyDescent="0.2">
      <c r="A61" s="52"/>
      <c r="B61" s="52"/>
      <c r="C61" s="52"/>
      <c r="D61" s="112" t="s">
        <v>27</v>
      </c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4"/>
      <c r="AB61" s="57">
        <v>0</v>
      </c>
      <c r="AC61" s="57"/>
      <c r="AD61" s="57"/>
      <c r="AE61" s="57"/>
      <c r="AF61" s="57"/>
      <c r="AG61" s="57"/>
      <c r="AH61" s="57"/>
      <c r="AI61" s="57"/>
      <c r="AJ61" s="57">
        <v>65650</v>
      </c>
      <c r="AK61" s="57"/>
      <c r="AL61" s="57"/>
      <c r="AM61" s="57"/>
      <c r="AN61" s="57"/>
      <c r="AO61" s="57"/>
      <c r="AP61" s="57"/>
      <c r="AQ61" s="57"/>
      <c r="AR61" s="57">
        <f>AB61+AJ61</f>
        <v>65650</v>
      </c>
      <c r="AS61" s="57"/>
      <c r="AT61" s="57"/>
      <c r="AU61" s="57"/>
      <c r="AV61" s="57"/>
      <c r="AW61" s="57"/>
      <c r="AX61" s="57"/>
      <c r="AY61" s="57"/>
    </row>
    <row r="63" spans="1:79" ht="15.75" customHeight="1" x14ac:dyDescent="0.2">
      <c r="A63" s="86" t="s">
        <v>43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</row>
    <row r="64" spans="1:79" ht="30" customHeight="1" x14ac:dyDescent="0.2">
      <c r="A64" s="91" t="s">
        <v>28</v>
      </c>
      <c r="B64" s="91"/>
      <c r="C64" s="91"/>
      <c r="D64" s="91"/>
      <c r="E64" s="91"/>
      <c r="F64" s="91"/>
      <c r="G64" s="108" t="s">
        <v>44</v>
      </c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10"/>
      <c r="Z64" s="91" t="s">
        <v>2</v>
      </c>
      <c r="AA64" s="91"/>
      <c r="AB64" s="91"/>
      <c r="AC64" s="91"/>
      <c r="AD64" s="91"/>
      <c r="AE64" s="91" t="s">
        <v>1</v>
      </c>
      <c r="AF64" s="91"/>
      <c r="AG64" s="91"/>
      <c r="AH64" s="91"/>
      <c r="AI64" s="91"/>
      <c r="AJ64" s="91"/>
      <c r="AK64" s="91"/>
      <c r="AL64" s="91"/>
      <c r="AM64" s="91"/>
      <c r="AN64" s="91"/>
      <c r="AO64" s="108" t="s">
        <v>29</v>
      </c>
      <c r="AP64" s="109"/>
      <c r="AQ64" s="109"/>
      <c r="AR64" s="109"/>
      <c r="AS64" s="109"/>
      <c r="AT64" s="109"/>
      <c r="AU64" s="109"/>
      <c r="AV64" s="110"/>
      <c r="AW64" s="108" t="s">
        <v>30</v>
      </c>
      <c r="AX64" s="109"/>
      <c r="AY64" s="109"/>
      <c r="AZ64" s="109"/>
      <c r="BA64" s="109"/>
      <c r="BB64" s="109"/>
      <c r="BC64" s="109"/>
      <c r="BD64" s="110"/>
      <c r="BE64" s="108" t="s">
        <v>27</v>
      </c>
      <c r="BF64" s="109"/>
      <c r="BG64" s="109"/>
      <c r="BH64" s="109"/>
      <c r="BI64" s="109"/>
      <c r="BJ64" s="109"/>
      <c r="BK64" s="109"/>
      <c r="BL64" s="110"/>
    </row>
    <row r="65" spans="1:79" ht="15.75" customHeight="1" x14ac:dyDescent="0.2">
      <c r="A65" s="91">
        <v>1</v>
      </c>
      <c r="B65" s="91"/>
      <c r="C65" s="91"/>
      <c r="D65" s="91"/>
      <c r="E65" s="91"/>
      <c r="F65" s="91"/>
      <c r="G65" s="108">
        <v>2</v>
      </c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10"/>
      <c r="Z65" s="91">
        <v>3</v>
      </c>
      <c r="AA65" s="91"/>
      <c r="AB65" s="91"/>
      <c r="AC65" s="91"/>
      <c r="AD65" s="91"/>
      <c r="AE65" s="91">
        <v>4</v>
      </c>
      <c r="AF65" s="91"/>
      <c r="AG65" s="91"/>
      <c r="AH65" s="91"/>
      <c r="AI65" s="91"/>
      <c r="AJ65" s="91"/>
      <c r="AK65" s="91"/>
      <c r="AL65" s="91"/>
      <c r="AM65" s="91"/>
      <c r="AN65" s="91"/>
      <c r="AO65" s="91">
        <v>5</v>
      </c>
      <c r="AP65" s="91"/>
      <c r="AQ65" s="91"/>
      <c r="AR65" s="91"/>
      <c r="AS65" s="91"/>
      <c r="AT65" s="91"/>
      <c r="AU65" s="91"/>
      <c r="AV65" s="91"/>
      <c r="AW65" s="91">
        <v>6</v>
      </c>
      <c r="AX65" s="91"/>
      <c r="AY65" s="91"/>
      <c r="AZ65" s="91"/>
      <c r="BA65" s="91"/>
      <c r="BB65" s="91"/>
      <c r="BC65" s="91"/>
      <c r="BD65" s="91"/>
      <c r="BE65" s="91">
        <v>7</v>
      </c>
      <c r="BF65" s="91"/>
      <c r="BG65" s="91"/>
      <c r="BH65" s="91"/>
      <c r="BI65" s="91"/>
      <c r="BJ65" s="91"/>
      <c r="BK65" s="91"/>
      <c r="BL65" s="91"/>
    </row>
    <row r="66" spans="1:79" ht="12.75" customHeight="1" x14ac:dyDescent="0.2">
      <c r="A66" s="70" t="s">
        <v>87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2"/>
      <c r="CA66" s="1" t="s">
        <v>17</v>
      </c>
    </row>
    <row r="67" spans="1:79" s="30" customFormat="1" ht="12.75" customHeight="1" x14ac:dyDescent="0.2">
      <c r="A67" s="52">
        <v>1</v>
      </c>
      <c r="B67" s="52"/>
      <c r="C67" s="52"/>
      <c r="D67" s="52"/>
      <c r="E67" s="52"/>
      <c r="F67" s="52"/>
      <c r="G67" s="73" t="s">
        <v>65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5"/>
      <c r="Z67" s="56"/>
      <c r="AA67" s="56"/>
      <c r="AB67" s="56"/>
      <c r="AC67" s="56"/>
      <c r="AD67" s="56"/>
      <c r="AE67" s="59"/>
      <c r="AF67" s="59"/>
      <c r="AG67" s="59"/>
      <c r="AH67" s="59"/>
      <c r="AI67" s="59"/>
      <c r="AJ67" s="59"/>
      <c r="AK67" s="59"/>
      <c r="AL67" s="59"/>
      <c r="AM67" s="59"/>
      <c r="AN67" s="60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CA67" s="30" t="s">
        <v>18</v>
      </c>
    </row>
    <row r="68" spans="1:79" ht="12.75" customHeight="1" x14ac:dyDescent="0.2">
      <c r="A68" s="44"/>
      <c r="B68" s="44"/>
      <c r="C68" s="44"/>
      <c r="D68" s="44"/>
      <c r="E68" s="44"/>
      <c r="F68" s="44"/>
      <c r="G68" s="45" t="s">
        <v>68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 t="s">
        <v>69</v>
      </c>
      <c r="AA68" s="48"/>
      <c r="AB68" s="48"/>
      <c r="AC68" s="48"/>
      <c r="AD68" s="48"/>
      <c r="AE68" s="49" t="s">
        <v>70</v>
      </c>
      <c r="AF68" s="49"/>
      <c r="AG68" s="49"/>
      <c r="AH68" s="49"/>
      <c r="AI68" s="49"/>
      <c r="AJ68" s="49"/>
      <c r="AK68" s="49"/>
      <c r="AL68" s="49"/>
      <c r="AM68" s="49"/>
      <c r="AN68" s="50"/>
      <c r="AO68" s="51">
        <f>50588857+314267+14779+155270-129176-736448-219722-248400+54124</f>
        <v>49793551</v>
      </c>
      <c r="AP68" s="51"/>
      <c r="AQ68" s="51"/>
      <c r="AR68" s="51"/>
      <c r="AS68" s="51"/>
      <c r="AT68" s="51"/>
      <c r="AU68" s="51"/>
      <c r="AV68" s="51"/>
      <c r="AW68" s="51">
        <f>1651960+5+4864+5178</f>
        <v>1662007</v>
      </c>
      <c r="AX68" s="51"/>
      <c r="AY68" s="51"/>
      <c r="AZ68" s="51"/>
      <c r="BA68" s="51"/>
      <c r="BB68" s="51"/>
      <c r="BC68" s="51"/>
      <c r="BD68" s="51"/>
      <c r="BE68" s="51">
        <f>AO68+AW68</f>
        <v>51455558</v>
      </c>
      <c r="BF68" s="51"/>
      <c r="BG68" s="51"/>
      <c r="BH68" s="51"/>
      <c r="BI68" s="51"/>
      <c r="BJ68" s="51"/>
      <c r="BK68" s="51"/>
      <c r="BL68" s="51"/>
    </row>
    <row r="69" spans="1:79" ht="12.75" customHeight="1" x14ac:dyDescent="0.2">
      <c r="A69" s="44"/>
      <c r="B69" s="44"/>
      <c r="C69" s="44"/>
      <c r="D69" s="44"/>
      <c r="E69" s="44"/>
      <c r="F69" s="44"/>
      <c r="G69" s="45" t="s">
        <v>96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 t="s">
        <v>66</v>
      </c>
      <c r="AA69" s="48"/>
      <c r="AB69" s="48"/>
      <c r="AC69" s="48"/>
      <c r="AD69" s="48"/>
      <c r="AE69" s="49" t="s">
        <v>97</v>
      </c>
      <c r="AF69" s="49"/>
      <c r="AG69" s="49"/>
      <c r="AH69" s="49"/>
      <c r="AI69" s="49"/>
      <c r="AJ69" s="49"/>
      <c r="AK69" s="49"/>
      <c r="AL69" s="49"/>
      <c r="AM69" s="49"/>
      <c r="AN69" s="50"/>
      <c r="AO69" s="51">
        <v>13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f t="shared" ref="BE69:BE70" si="0">AO69+AW69</f>
        <v>13</v>
      </c>
      <c r="BF69" s="51"/>
      <c r="BG69" s="51"/>
      <c r="BH69" s="51"/>
      <c r="BI69" s="51"/>
      <c r="BJ69" s="51"/>
      <c r="BK69" s="51"/>
      <c r="BL69" s="51"/>
    </row>
    <row r="70" spans="1:79" ht="12.75" customHeight="1" x14ac:dyDescent="0.2">
      <c r="A70" s="44"/>
      <c r="B70" s="44"/>
      <c r="C70" s="44"/>
      <c r="D70" s="44"/>
      <c r="E70" s="44"/>
      <c r="F70" s="44"/>
      <c r="G70" s="45" t="s">
        <v>98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8" t="s">
        <v>66</v>
      </c>
      <c r="AA70" s="48"/>
      <c r="AB70" s="48"/>
      <c r="AC70" s="48"/>
      <c r="AD70" s="48"/>
      <c r="AE70" s="49" t="s">
        <v>97</v>
      </c>
      <c r="AF70" s="49"/>
      <c r="AG70" s="49"/>
      <c r="AH70" s="49"/>
      <c r="AI70" s="49"/>
      <c r="AJ70" s="49"/>
      <c r="AK70" s="49"/>
      <c r="AL70" s="49"/>
      <c r="AM70" s="49"/>
      <c r="AN70" s="50"/>
      <c r="AO70" s="51">
        <v>54</v>
      </c>
      <c r="AP70" s="51"/>
      <c r="AQ70" s="51"/>
      <c r="AR70" s="51"/>
      <c r="AS70" s="51"/>
      <c r="AT70" s="51"/>
      <c r="AU70" s="51"/>
      <c r="AV70" s="51"/>
      <c r="AW70" s="51">
        <v>0</v>
      </c>
      <c r="AX70" s="51"/>
      <c r="AY70" s="51"/>
      <c r="AZ70" s="51"/>
      <c r="BA70" s="51"/>
      <c r="BB70" s="51"/>
      <c r="BC70" s="51"/>
      <c r="BD70" s="51"/>
      <c r="BE70" s="51">
        <f t="shared" si="0"/>
        <v>54</v>
      </c>
      <c r="BF70" s="51"/>
      <c r="BG70" s="51"/>
      <c r="BH70" s="51"/>
      <c r="BI70" s="51"/>
      <c r="BJ70" s="51"/>
      <c r="BK70" s="51"/>
      <c r="BL70" s="51"/>
    </row>
    <row r="71" spans="1:79" s="30" customFormat="1" ht="12.75" customHeight="1" x14ac:dyDescent="0.2">
      <c r="A71" s="52">
        <v>0</v>
      </c>
      <c r="B71" s="52"/>
      <c r="C71" s="52"/>
      <c r="D71" s="52"/>
      <c r="E71" s="52"/>
      <c r="F71" s="52"/>
      <c r="G71" s="53" t="s">
        <v>91</v>
      </c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5"/>
      <c r="Z71" s="56"/>
      <c r="AA71" s="56"/>
      <c r="AB71" s="56"/>
      <c r="AC71" s="56"/>
      <c r="AD71" s="56"/>
      <c r="AE71" s="49" t="s">
        <v>100</v>
      </c>
      <c r="AF71" s="49"/>
      <c r="AG71" s="49"/>
      <c r="AH71" s="49"/>
      <c r="AI71" s="49"/>
      <c r="AJ71" s="49"/>
      <c r="AK71" s="49"/>
      <c r="AL71" s="49"/>
      <c r="AM71" s="49"/>
      <c r="AN71" s="50"/>
      <c r="AO71" s="57">
        <v>331.25</v>
      </c>
      <c r="AP71" s="57"/>
      <c r="AQ71" s="57"/>
      <c r="AR71" s="57"/>
      <c r="AS71" s="57"/>
      <c r="AT71" s="57"/>
      <c r="AU71" s="57"/>
      <c r="AV71" s="57"/>
      <c r="AW71" s="57">
        <v>0</v>
      </c>
      <c r="AX71" s="57"/>
      <c r="AY71" s="57"/>
      <c r="AZ71" s="57"/>
      <c r="BA71" s="57"/>
      <c r="BB71" s="57"/>
      <c r="BC71" s="57"/>
      <c r="BD71" s="57"/>
      <c r="BE71" s="57">
        <f t="shared" ref="BE71:BE93" si="1">AO71+AW71</f>
        <v>331.25</v>
      </c>
      <c r="BF71" s="57"/>
      <c r="BG71" s="57"/>
      <c r="BH71" s="57"/>
      <c r="BI71" s="57"/>
      <c r="BJ71" s="57"/>
      <c r="BK71" s="57"/>
      <c r="BL71" s="57"/>
    </row>
    <row r="72" spans="1:79" ht="24.75" customHeight="1" x14ac:dyDescent="0.2">
      <c r="A72" s="44"/>
      <c r="B72" s="44"/>
      <c r="C72" s="44"/>
      <c r="D72" s="44"/>
      <c r="E72" s="44"/>
      <c r="F72" s="44"/>
      <c r="G72" s="45" t="s">
        <v>99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 t="s">
        <v>66</v>
      </c>
      <c r="AA72" s="48"/>
      <c r="AB72" s="48"/>
      <c r="AC72" s="48"/>
      <c r="AD72" s="48"/>
      <c r="AE72" s="49" t="s">
        <v>154</v>
      </c>
      <c r="AF72" s="49"/>
      <c r="AG72" s="49"/>
      <c r="AH72" s="49"/>
      <c r="AI72" s="49"/>
      <c r="AJ72" s="49"/>
      <c r="AK72" s="49"/>
      <c r="AL72" s="49"/>
      <c r="AM72" s="49"/>
      <c r="AN72" s="50"/>
      <c r="AO72" s="51">
        <v>17</v>
      </c>
      <c r="AP72" s="51"/>
      <c r="AQ72" s="51"/>
      <c r="AR72" s="51"/>
      <c r="AS72" s="51"/>
      <c r="AT72" s="51"/>
      <c r="AU72" s="51"/>
      <c r="AV72" s="51"/>
      <c r="AW72" s="51">
        <v>0</v>
      </c>
      <c r="AX72" s="51"/>
      <c r="AY72" s="51"/>
      <c r="AZ72" s="51"/>
      <c r="BA72" s="51"/>
      <c r="BB72" s="51"/>
      <c r="BC72" s="51"/>
      <c r="BD72" s="51"/>
      <c r="BE72" s="51">
        <f t="shared" ref="BE72:BE73" si="2">AO72+AW72</f>
        <v>17</v>
      </c>
      <c r="BF72" s="51"/>
      <c r="BG72" s="51"/>
      <c r="BH72" s="51"/>
      <c r="BI72" s="51"/>
      <c r="BJ72" s="51"/>
      <c r="BK72" s="51"/>
      <c r="BL72" s="51"/>
    </row>
    <row r="73" spans="1:79" ht="25.5" customHeight="1" x14ac:dyDescent="0.2">
      <c r="A73" s="44"/>
      <c r="B73" s="44"/>
      <c r="C73" s="44"/>
      <c r="D73" s="44"/>
      <c r="E73" s="44"/>
      <c r="F73" s="44"/>
      <c r="G73" s="45" t="s">
        <v>101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 t="s">
        <v>66</v>
      </c>
      <c r="AA73" s="48"/>
      <c r="AB73" s="48"/>
      <c r="AC73" s="48"/>
      <c r="AD73" s="48"/>
      <c r="AE73" s="49" t="s">
        <v>154</v>
      </c>
      <c r="AF73" s="49"/>
      <c r="AG73" s="49"/>
      <c r="AH73" s="49"/>
      <c r="AI73" s="49"/>
      <c r="AJ73" s="49"/>
      <c r="AK73" s="49"/>
      <c r="AL73" s="49"/>
      <c r="AM73" s="49"/>
      <c r="AN73" s="50"/>
      <c r="AO73" s="51">
        <v>314.25</v>
      </c>
      <c r="AP73" s="51"/>
      <c r="AQ73" s="51"/>
      <c r="AR73" s="51"/>
      <c r="AS73" s="51"/>
      <c r="AT73" s="51"/>
      <c r="AU73" s="51"/>
      <c r="AV73" s="51"/>
      <c r="AW73" s="51">
        <v>0</v>
      </c>
      <c r="AX73" s="51"/>
      <c r="AY73" s="51"/>
      <c r="AZ73" s="51"/>
      <c r="BA73" s="51"/>
      <c r="BB73" s="51"/>
      <c r="BC73" s="51"/>
      <c r="BD73" s="51"/>
      <c r="BE73" s="51">
        <f t="shared" si="2"/>
        <v>314.25</v>
      </c>
      <c r="BF73" s="51"/>
      <c r="BG73" s="51"/>
      <c r="BH73" s="51"/>
      <c r="BI73" s="51"/>
      <c r="BJ73" s="51"/>
      <c r="BK73" s="51"/>
      <c r="BL73" s="51"/>
    </row>
    <row r="74" spans="1:79" s="30" customFormat="1" ht="12.75" customHeight="1" x14ac:dyDescent="0.2">
      <c r="A74" s="52">
        <v>0</v>
      </c>
      <c r="B74" s="52"/>
      <c r="C74" s="52"/>
      <c r="D74" s="52"/>
      <c r="E74" s="52"/>
      <c r="F74" s="52"/>
      <c r="G74" s="53" t="s">
        <v>92</v>
      </c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5"/>
      <c r="Z74" s="56"/>
      <c r="AA74" s="56"/>
      <c r="AB74" s="56"/>
      <c r="AC74" s="56"/>
      <c r="AD74" s="56"/>
      <c r="AE74" s="49" t="s">
        <v>100</v>
      </c>
      <c r="AF74" s="49"/>
      <c r="AG74" s="49"/>
      <c r="AH74" s="49"/>
      <c r="AI74" s="49"/>
      <c r="AJ74" s="49"/>
      <c r="AK74" s="49"/>
      <c r="AL74" s="49"/>
      <c r="AM74" s="49"/>
      <c r="AN74" s="50"/>
      <c r="AO74" s="57">
        <v>118</v>
      </c>
      <c r="AP74" s="57"/>
      <c r="AQ74" s="57"/>
      <c r="AR74" s="57"/>
      <c r="AS74" s="57"/>
      <c r="AT74" s="57"/>
      <c r="AU74" s="57"/>
      <c r="AV74" s="57"/>
      <c r="AW74" s="57">
        <v>0</v>
      </c>
      <c r="AX74" s="57"/>
      <c r="AY74" s="57"/>
      <c r="AZ74" s="57"/>
      <c r="BA74" s="57"/>
      <c r="BB74" s="57"/>
      <c r="BC74" s="57"/>
      <c r="BD74" s="57"/>
      <c r="BE74" s="57">
        <f t="shared" si="1"/>
        <v>118</v>
      </c>
      <c r="BF74" s="57"/>
      <c r="BG74" s="57"/>
      <c r="BH74" s="57"/>
      <c r="BI74" s="57"/>
      <c r="BJ74" s="57"/>
      <c r="BK74" s="57"/>
      <c r="BL74" s="57"/>
    </row>
    <row r="75" spans="1:79" ht="27.75" customHeight="1" x14ac:dyDescent="0.2">
      <c r="A75" s="44"/>
      <c r="B75" s="44"/>
      <c r="C75" s="44"/>
      <c r="D75" s="44"/>
      <c r="E75" s="44"/>
      <c r="F75" s="44"/>
      <c r="G75" s="45" t="s">
        <v>101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8" t="s">
        <v>66</v>
      </c>
      <c r="AA75" s="48"/>
      <c r="AB75" s="48"/>
      <c r="AC75" s="48"/>
      <c r="AD75" s="48"/>
      <c r="AE75" s="49" t="s">
        <v>154</v>
      </c>
      <c r="AF75" s="49"/>
      <c r="AG75" s="49"/>
      <c r="AH75" s="49"/>
      <c r="AI75" s="49"/>
      <c r="AJ75" s="49"/>
      <c r="AK75" s="49"/>
      <c r="AL75" s="49"/>
      <c r="AM75" s="49"/>
      <c r="AN75" s="50"/>
      <c r="AO75" s="51">
        <v>118</v>
      </c>
      <c r="AP75" s="51"/>
      <c r="AQ75" s="51"/>
      <c r="AR75" s="51"/>
      <c r="AS75" s="51"/>
      <c r="AT75" s="51"/>
      <c r="AU75" s="51"/>
      <c r="AV75" s="51"/>
      <c r="AW75" s="51">
        <v>0</v>
      </c>
      <c r="AX75" s="51"/>
      <c r="AY75" s="51"/>
      <c r="AZ75" s="51"/>
      <c r="BA75" s="51"/>
      <c r="BB75" s="51"/>
      <c r="BC75" s="51"/>
      <c r="BD75" s="51"/>
      <c r="BE75" s="51">
        <f t="shared" ref="BE75" si="3">AO75+AW75</f>
        <v>118</v>
      </c>
      <c r="BF75" s="51"/>
      <c r="BG75" s="51"/>
      <c r="BH75" s="51"/>
      <c r="BI75" s="51"/>
      <c r="BJ75" s="51"/>
      <c r="BK75" s="51"/>
      <c r="BL75" s="51"/>
    </row>
    <row r="76" spans="1:79" s="30" customFormat="1" ht="25.5" customHeight="1" x14ac:dyDescent="0.2">
      <c r="A76" s="52">
        <v>0</v>
      </c>
      <c r="B76" s="52"/>
      <c r="C76" s="52"/>
      <c r="D76" s="52"/>
      <c r="E76" s="52"/>
      <c r="F76" s="52"/>
      <c r="G76" s="53" t="s">
        <v>93</v>
      </c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5"/>
      <c r="Z76" s="56"/>
      <c r="AA76" s="56"/>
      <c r="AB76" s="56"/>
      <c r="AC76" s="56"/>
      <c r="AD76" s="56"/>
      <c r="AE76" s="49" t="s">
        <v>100</v>
      </c>
      <c r="AF76" s="49"/>
      <c r="AG76" s="49"/>
      <c r="AH76" s="49"/>
      <c r="AI76" s="49"/>
      <c r="AJ76" s="49"/>
      <c r="AK76" s="49"/>
      <c r="AL76" s="49"/>
      <c r="AM76" s="49"/>
      <c r="AN76" s="50"/>
      <c r="AO76" s="57">
        <v>32.5</v>
      </c>
      <c r="AP76" s="57"/>
      <c r="AQ76" s="57"/>
      <c r="AR76" s="57"/>
      <c r="AS76" s="57"/>
      <c r="AT76" s="57"/>
      <c r="AU76" s="57"/>
      <c r="AV76" s="57"/>
      <c r="AW76" s="57">
        <v>0</v>
      </c>
      <c r="AX76" s="57"/>
      <c r="AY76" s="57"/>
      <c r="AZ76" s="57"/>
      <c r="BA76" s="57"/>
      <c r="BB76" s="57"/>
      <c r="BC76" s="57"/>
      <c r="BD76" s="57"/>
      <c r="BE76" s="57">
        <f t="shared" si="1"/>
        <v>32.5</v>
      </c>
      <c r="BF76" s="57"/>
      <c r="BG76" s="57"/>
      <c r="BH76" s="57"/>
      <c r="BI76" s="57"/>
      <c r="BJ76" s="57"/>
      <c r="BK76" s="57"/>
      <c r="BL76" s="57"/>
    </row>
    <row r="77" spans="1:79" ht="37.5" customHeight="1" x14ac:dyDescent="0.2">
      <c r="A77" s="44"/>
      <c r="B77" s="44"/>
      <c r="C77" s="44"/>
      <c r="D77" s="44"/>
      <c r="E77" s="44"/>
      <c r="F77" s="44"/>
      <c r="G77" s="45" t="s">
        <v>101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 t="s">
        <v>66</v>
      </c>
      <c r="AA77" s="48"/>
      <c r="AB77" s="48"/>
      <c r="AC77" s="48"/>
      <c r="AD77" s="48"/>
      <c r="AE77" s="49" t="s">
        <v>154</v>
      </c>
      <c r="AF77" s="49"/>
      <c r="AG77" s="49"/>
      <c r="AH77" s="49"/>
      <c r="AI77" s="49"/>
      <c r="AJ77" s="49"/>
      <c r="AK77" s="49"/>
      <c r="AL77" s="49"/>
      <c r="AM77" s="49"/>
      <c r="AN77" s="50"/>
      <c r="AO77" s="51">
        <v>32.5</v>
      </c>
      <c r="AP77" s="51"/>
      <c r="AQ77" s="51"/>
      <c r="AR77" s="51"/>
      <c r="AS77" s="51"/>
      <c r="AT77" s="51"/>
      <c r="AU77" s="51"/>
      <c r="AV77" s="51"/>
      <c r="AW77" s="51">
        <v>0</v>
      </c>
      <c r="AX77" s="51"/>
      <c r="AY77" s="51"/>
      <c r="AZ77" s="51"/>
      <c r="BA77" s="51"/>
      <c r="BB77" s="51"/>
      <c r="BC77" s="51"/>
      <c r="BD77" s="51"/>
      <c r="BE77" s="51">
        <f t="shared" ref="BE77" si="4">AO77+AW77</f>
        <v>32.5</v>
      </c>
      <c r="BF77" s="51"/>
      <c r="BG77" s="51"/>
      <c r="BH77" s="51"/>
      <c r="BI77" s="51"/>
      <c r="BJ77" s="51"/>
      <c r="BK77" s="51"/>
      <c r="BL77" s="51"/>
    </row>
    <row r="78" spans="1:79" s="30" customFormat="1" ht="12.75" customHeight="1" x14ac:dyDescent="0.2">
      <c r="A78" s="52">
        <v>0</v>
      </c>
      <c r="B78" s="52"/>
      <c r="C78" s="52"/>
      <c r="D78" s="52"/>
      <c r="E78" s="52"/>
      <c r="F78" s="52"/>
      <c r="G78" s="53" t="s">
        <v>94</v>
      </c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5"/>
      <c r="Z78" s="56"/>
      <c r="AA78" s="56"/>
      <c r="AB78" s="56"/>
      <c r="AC78" s="56"/>
      <c r="AD78" s="56"/>
      <c r="AE78" s="49" t="s">
        <v>100</v>
      </c>
      <c r="AF78" s="49"/>
      <c r="AG78" s="49"/>
      <c r="AH78" s="49"/>
      <c r="AI78" s="49"/>
      <c r="AJ78" s="49"/>
      <c r="AK78" s="49"/>
      <c r="AL78" s="49"/>
      <c r="AM78" s="49"/>
      <c r="AN78" s="50"/>
      <c r="AO78" s="57">
        <v>19.5</v>
      </c>
      <c r="AP78" s="57"/>
      <c r="AQ78" s="57"/>
      <c r="AR78" s="57"/>
      <c r="AS78" s="57"/>
      <c r="AT78" s="57"/>
      <c r="AU78" s="57"/>
      <c r="AV78" s="57"/>
      <c r="AW78" s="57">
        <v>0</v>
      </c>
      <c r="AX78" s="57"/>
      <c r="AY78" s="57"/>
      <c r="AZ78" s="57"/>
      <c r="BA78" s="57"/>
      <c r="BB78" s="57"/>
      <c r="BC78" s="57"/>
      <c r="BD78" s="57"/>
      <c r="BE78" s="57">
        <f t="shared" si="1"/>
        <v>19.5</v>
      </c>
      <c r="BF78" s="57"/>
      <c r="BG78" s="57"/>
      <c r="BH78" s="57"/>
      <c r="BI78" s="57"/>
      <c r="BJ78" s="57"/>
      <c r="BK78" s="57"/>
      <c r="BL78" s="57"/>
    </row>
    <row r="79" spans="1:79" ht="27" customHeight="1" x14ac:dyDescent="0.2">
      <c r="A79" s="44"/>
      <c r="B79" s="44"/>
      <c r="C79" s="44"/>
      <c r="D79" s="44"/>
      <c r="E79" s="44"/>
      <c r="F79" s="44"/>
      <c r="G79" s="45" t="s">
        <v>101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48" t="s">
        <v>66</v>
      </c>
      <c r="AA79" s="48"/>
      <c r="AB79" s="48"/>
      <c r="AC79" s="48"/>
      <c r="AD79" s="48"/>
      <c r="AE79" s="49" t="s">
        <v>154</v>
      </c>
      <c r="AF79" s="49"/>
      <c r="AG79" s="49"/>
      <c r="AH79" s="49"/>
      <c r="AI79" s="49"/>
      <c r="AJ79" s="49"/>
      <c r="AK79" s="49"/>
      <c r="AL79" s="49"/>
      <c r="AM79" s="49"/>
      <c r="AN79" s="50"/>
      <c r="AO79" s="51">
        <v>19.5</v>
      </c>
      <c r="AP79" s="51"/>
      <c r="AQ79" s="51"/>
      <c r="AR79" s="51"/>
      <c r="AS79" s="51"/>
      <c r="AT79" s="51"/>
      <c r="AU79" s="51"/>
      <c r="AV79" s="51"/>
      <c r="AW79" s="51">
        <v>0</v>
      </c>
      <c r="AX79" s="51"/>
      <c r="AY79" s="51"/>
      <c r="AZ79" s="51"/>
      <c r="BA79" s="51"/>
      <c r="BB79" s="51"/>
      <c r="BC79" s="51"/>
      <c r="BD79" s="51"/>
      <c r="BE79" s="51">
        <f t="shared" ref="BE79" si="5">AO79+AW79</f>
        <v>19.5</v>
      </c>
      <c r="BF79" s="51"/>
      <c r="BG79" s="51"/>
      <c r="BH79" s="51"/>
      <c r="BI79" s="51"/>
      <c r="BJ79" s="51"/>
      <c r="BK79" s="51"/>
      <c r="BL79" s="51"/>
    </row>
    <row r="80" spans="1:79" s="30" customFormat="1" ht="12.75" customHeight="1" x14ac:dyDescent="0.2">
      <c r="A80" s="52">
        <v>0</v>
      </c>
      <c r="B80" s="52"/>
      <c r="C80" s="52"/>
      <c r="D80" s="52"/>
      <c r="E80" s="52"/>
      <c r="F80" s="52"/>
      <c r="G80" s="53" t="s">
        <v>95</v>
      </c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5"/>
      <c r="Z80" s="56"/>
      <c r="AA80" s="56"/>
      <c r="AB80" s="56"/>
      <c r="AC80" s="56"/>
      <c r="AD80" s="56"/>
      <c r="AE80" s="49" t="s">
        <v>100</v>
      </c>
      <c r="AF80" s="49"/>
      <c r="AG80" s="49"/>
      <c r="AH80" s="49"/>
      <c r="AI80" s="49"/>
      <c r="AJ80" s="49"/>
      <c r="AK80" s="49"/>
      <c r="AL80" s="49"/>
      <c r="AM80" s="49"/>
      <c r="AN80" s="50"/>
      <c r="AO80" s="57">
        <v>161.25</v>
      </c>
      <c r="AP80" s="57"/>
      <c r="AQ80" s="57"/>
      <c r="AR80" s="57"/>
      <c r="AS80" s="57"/>
      <c r="AT80" s="57"/>
      <c r="AU80" s="57"/>
      <c r="AV80" s="57"/>
      <c r="AW80" s="57">
        <v>0</v>
      </c>
      <c r="AX80" s="57"/>
      <c r="AY80" s="57"/>
      <c r="AZ80" s="57"/>
      <c r="BA80" s="57"/>
      <c r="BB80" s="57"/>
      <c r="BC80" s="57"/>
      <c r="BD80" s="57"/>
      <c r="BE80" s="57">
        <f t="shared" si="1"/>
        <v>161.25</v>
      </c>
      <c r="BF80" s="57"/>
      <c r="BG80" s="57"/>
      <c r="BH80" s="57"/>
      <c r="BI80" s="57"/>
      <c r="BJ80" s="57"/>
      <c r="BK80" s="57"/>
      <c r="BL80" s="57"/>
    </row>
    <row r="81" spans="1:79" ht="12.75" customHeight="1" x14ac:dyDescent="0.2">
      <c r="A81" s="44"/>
      <c r="B81" s="44"/>
      <c r="C81" s="44"/>
      <c r="D81" s="44"/>
      <c r="E81" s="44"/>
      <c r="F81" s="44"/>
      <c r="G81" s="45" t="s">
        <v>101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48" t="s">
        <v>66</v>
      </c>
      <c r="AA81" s="48"/>
      <c r="AB81" s="48"/>
      <c r="AC81" s="48"/>
      <c r="AD81" s="48"/>
      <c r="AE81" s="49" t="s">
        <v>100</v>
      </c>
      <c r="AF81" s="49"/>
      <c r="AG81" s="49"/>
      <c r="AH81" s="49"/>
      <c r="AI81" s="49"/>
      <c r="AJ81" s="49"/>
      <c r="AK81" s="49"/>
      <c r="AL81" s="49"/>
      <c r="AM81" s="49"/>
      <c r="AN81" s="50"/>
      <c r="AO81" s="51">
        <v>144.25</v>
      </c>
      <c r="AP81" s="51"/>
      <c r="AQ81" s="51"/>
      <c r="AR81" s="51"/>
      <c r="AS81" s="51"/>
      <c r="AT81" s="51"/>
      <c r="AU81" s="51"/>
      <c r="AV81" s="51"/>
      <c r="AW81" s="51">
        <v>0</v>
      </c>
      <c r="AX81" s="51"/>
      <c r="AY81" s="51"/>
      <c r="AZ81" s="51"/>
      <c r="BA81" s="51"/>
      <c r="BB81" s="51"/>
      <c r="BC81" s="51"/>
      <c r="BD81" s="51"/>
      <c r="BE81" s="51">
        <f t="shared" si="1"/>
        <v>144.25</v>
      </c>
      <c r="BF81" s="51"/>
      <c r="BG81" s="51"/>
      <c r="BH81" s="51"/>
      <c r="BI81" s="51"/>
      <c r="BJ81" s="51"/>
      <c r="BK81" s="51"/>
      <c r="BL81" s="51"/>
    </row>
    <row r="82" spans="1:79" ht="12.75" customHeight="1" x14ac:dyDescent="0.2">
      <c r="A82" s="44"/>
      <c r="B82" s="44"/>
      <c r="C82" s="44"/>
      <c r="D82" s="44"/>
      <c r="E82" s="44"/>
      <c r="F82" s="44"/>
      <c r="G82" s="45" t="s">
        <v>99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7"/>
      <c r="Z82" s="48" t="s">
        <v>66</v>
      </c>
      <c r="AA82" s="48"/>
      <c r="AB82" s="48"/>
      <c r="AC82" s="48"/>
      <c r="AD82" s="48"/>
      <c r="AE82" s="49" t="s">
        <v>100</v>
      </c>
      <c r="AF82" s="49"/>
      <c r="AG82" s="49"/>
      <c r="AH82" s="49"/>
      <c r="AI82" s="49"/>
      <c r="AJ82" s="49"/>
      <c r="AK82" s="49"/>
      <c r="AL82" s="49"/>
      <c r="AM82" s="49"/>
      <c r="AN82" s="50"/>
      <c r="AO82" s="51">
        <v>17</v>
      </c>
      <c r="AP82" s="51"/>
      <c r="AQ82" s="51"/>
      <c r="AR82" s="51"/>
      <c r="AS82" s="51"/>
      <c r="AT82" s="51"/>
      <c r="AU82" s="51"/>
      <c r="AV82" s="51"/>
      <c r="AW82" s="51">
        <v>0</v>
      </c>
      <c r="AX82" s="51"/>
      <c r="AY82" s="51"/>
      <c r="AZ82" s="51"/>
      <c r="BA82" s="51"/>
      <c r="BB82" s="51"/>
      <c r="BC82" s="51"/>
      <c r="BD82" s="51"/>
      <c r="BE82" s="51">
        <f t="shared" si="1"/>
        <v>17</v>
      </c>
      <c r="BF82" s="51"/>
      <c r="BG82" s="51"/>
      <c r="BH82" s="51"/>
      <c r="BI82" s="51"/>
      <c r="BJ82" s="51"/>
      <c r="BK82" s="51"/>
      <c r="BL82" s="51"/>
    </row>
    <row r="83" spans="1:79" s="30" customFormat="1" ht="12.75" customHeight="1" x14ac:dyDescent="0.2">
      <c r="A83" s="52">
        <v>2</v>
      </c>
      <c r="B83" s="52"/>
      <c r="C83" s="52"/>
      <c r="D83" s="52"/>
      <c r="E83" s="52"/>
      <c r="F83" s="52"/>
      <c r="G83" s="53" t="s">
        <v>71</v>
      </c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5"/>
      <c r="Z83" s="56"/>
      <c r="AA83" s="56"/>
      <c r="AB83" s="56"/>
      <c r="AC83" s="56"/>
      <c r="AD83" s="56"/>
      <c r="AE83" s="59"/>
      <c r="AF83" s="59"/>
      <c r="AG83" s="59"/>
      <c r="AH83" s="59"/>
      <c r="AI83" s="59"/>
      <c r="AJ83" s="59"/>
      <c r="AK83" s="59"/>
      <c r="AL83" s="59"/>
      <c r="AM83" s="59"/>
      <c r="AN83" s="60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</row>
    <row r="84" spans="1:79" s="30" customFormat="1" ht="12.75" customHeight="1" x14ac:dyDescent="0.2">
      <c r="A84" s="52"/>
      <c r="B84" s="52"/>
      <c r="C84" s="52"/>
      <c r="D84" s="52"/>
      <c r="E84" s="52"/>
      <c r="F84" s="52"/>
      <c r="G84" s="53" t="s">
        <v>103</v>
      </c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5"/>
      <c r="Z84" s="56"/>
      <c r="AA84" s="56"/>
      <c r="AB84" s="56"/>
      <c r="AC84" s="56"/>
      <c r="AD84" s="56"/>
      <c r="AE84" s="59"/>
      <c r="AF84" s="59"/>
      <c r="AG84" s="59"/>
      <c r="AH84" s="59"/>
      <c r="AI84" s="59"/>
      <c r="AJ84" s="59"/>
      <c r="AK84" s="59"/>
      <c r="AL84" s="59"/>
      <c r="AM84" s="59"/>
      <c r="AN84" s="60"/>
      <c r="AO84" s="57">
        <v>1115</v>
      </c>
      <c r="AP84" s="57"/>
      <c r="AQ84" s="57"/>
      <c r="AR84" s="57"/>
      <c r="AS84" s="57"/>
      <c r="AT84" s="57"/>
      <c r="AU84" s="57"/>
      <c r="AV84" s="57"/>
      <c r="AW84" s="57">
        <v>0</v>
      </c>
      <c r="AX84" s="57"/>
      <c r="AY84" s="57"/>
      <c r="AZ84" s="57"/>
      <c r="BA84" s="57"/>
      <c r="BB84" s="57"/>
      <c r="BC84" s="57"/>
      <c r="BD84" s="57"/>
      <c r="BE84" s="57">
        <f t="shared" si="1"/>
        <v>1115</v>
      </c>
      <c r="BF84" s="57"/>
      <c r="BG84" s="57"/>
      <c r="BH84" s="57"/>
      <c r="BI84" s="57"/>
      <c r="BJ84" s="57"/>
      <c r="BK84" s="57"/>
      <c r="BL84" s="57"/>
    </row>
    <row r="85" spans="1:79" ht="12.75" customHeight="1" x14ac:dyDescent="0.2">
      <c r="A85" s="44"/>
      <c r="B85" s="44"/>
      <c r="C85" s="44"/>
      <c r="D85" s="44"/>
      <c r="E85" s="44"/>
      <c r="F85" s="44"/>
      <c r="G85" s="45" t="s">
        <v>104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7"/>
      <c r="Z85" s="48" t="s">
        <v>105</v>
      </c>
      <c r="AA85" s="48"/>
      <c r="AB85" s="48"/>
      <c r="AC85" s="48"/>
      <c r="AD85" s="48"/>
      <c r="AE85" s="45" t="s">
        <v>106</v>
      </c>
      <c r="AF85" s="46"/>
      <c r="AG85" s="46"/>
      <c r="AH85" s="46"/>
      <c r="AI85" s="46"/>
      <c r="AJ85" s="46"/>
      <c r="AK85" s="46"/>
      <c r="AL85" s="46"/>
      <c r="AM85" s="46"/>
      <c r="AN85" s="47"/>
      <c r="AO85" s="51">
        <v>543</v>
      </c>
      <c r="AP85" s="51"/>
      <c r="AQ85" s="51"/>
      <c r="AR85" s="51"/>
      <c r="AS85" s="51"/>
      <c r="AT85" s="51"/>
      <c r="AU85" s="51"/>
      <c r="AV85" s="51"/>
      <c r="AW85" s="51">
        <v>0</v>
      </c>
      <c r="AX85" s="51"/>
      <c r="AY85" s="51"/>
      <c r="AZ85" s="51"/>
      <c r="BA85" s="51"/>
      <c r="BB85" s="51"/>
      <c r="BC85" s="51"/>
      <c r="BD85" s="51"/>
      <c r="BE85" s="51">
        <f t="shared" si="1"/>
        <v>543</v>
      </c>
      <c r="BF85" s="51"/>
      <c r="BG85" s="51"/>
      <c r="BH85" s="51"/>
      <c r="BI85" s="51"/>
      <c r="BJ85" s="51"/>
      <c r="BK85" s="51"/>
      <c r="BL85" s="51"/>
    </row>
    <row r="86" spans="1:79" ht="12.75" customHeight="1" x14ac:dyDescent="0.2">
      <c r="A86" s="44"/>
      <c r="B86" s="44"/>
      <c r="C86" s="44"/>
      <c r="D86" s="44"/>
      <c r="E86" s="44"/>
      <c r="F86" s="44"/>
      <c r="G86" s="45" t="s">
        <v>107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7"/>
      <c r="Z86" s="48" t="s">
        <v>105</v>
      </c>
      <c r="AA86" s="48"/>
      <c r="AB86" s="48"/>
      <c r="AC86" s="48"/>
      <c r="AD86" s="48"/>
      <c r="AE86" s="45" t="s">
        <v>106</v>
      </c>
      <c r="AF86" s="46"/>
      <c r="AG86" s="46"/>
      <c r="AH86" s="46"/>
      <c r="AI86" s="46"/>
      <c r="AJ86" s="46"/>
      <c r="AK86" s="46"/>
      <c r="AL86" s="46"/>
      <c r="AM86" s="46"/>
      <c r="AN86" s="47"/>
      <c r="AO86" s="51">
        <v>572</v>
      </c>
      <c r="AP86" s="51"/>
      <c r="AQ86" s="51"/>
      <c r="AR86" s="51"/>
      <c r="AS86" s="51"/>
      <c r="AT86" s="51"/>
      <c r="AU86" s="51"/>
      <c r="AV86" s="51"/>
      <c r="AW86" s="51">
        <v>0</v>
      </c>
      <c r="AX86" s="51"/>
      <c r="AY86" s="51"/>
      <c r="AZ86" s="51"/>
      <c r="BA86" s="51"/>
      <c r="BB86" s="51"/>
      <c r="BC86" s="51"/>
      <c r="BD86" s="51"/>
      <c r="BE86" s="51">
        <f t="shared" si="1"/>
        <v>572</v>
      </c>
      <c r="BF86" s="51"/>
      <c r="BG86" s="51"/>
      <c r="BH86" s="51"/>
      <c r="BI86" s="51"/>
      <c r="BJ86" s="51"/>
      <c r="BK86" s="51"/>
      <c r="BL86" s="51"/>
    </row>
    <row r="87" spans="1:79" ht="12.75" customHeight="1" x14ac:dyDescent="0.2">
      <c r="A87" s="44"/>
      <c r="B87" s="44"/>
      <c r="C87" s="44"/>
      <c r="D87" s="44"/>
      <c r="E87" s="44"/>
      <c r="F87" s="44"/>
      <c r="G87" s="45" t="s">
        <v>108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7"/>
      <c r="Z87" s="48" t="s">
        <v>105</v>
      </c>
      <c r="AA87" s="48"/>
      <c r="AB87" s="48"/>
      <c r="AC87" s="48"/>
      <c r="AD87" s="48"/>
      <c r="AE87" s="45" t="s">
        <v>109</v>
      </c>
      <c r="AF87" s="46"/>
      <c r="AG87" s="46"/>
      <c r="AH87" s="46"/>
      <c r="AI87" s="46"/>
      <c r="AJ87" s="46"/>
      <c r="AK87" s="46"/>
      <c r="AL87" s="46"/>
      <c r="AM87" s="46"/>
      <c r="AN87" s="47"/>
      <c r="AO87" s="51">
        <v>2680</v>
      </c>
      <c r="AP87" s="51"/>
      <c r="AQ87" s="51"/>
      <c r="AR87" s="51"/>
      <c r="AS87" s="51"/>
      <c r="AT87" s="51"/>
      <c r="AU87" s="51"/>
      <c r="AV87" s="51"/>
      <c r="AW87" s="51">
        <v>0</v>
      </c>
      <c r="AX87" s="51"/>
      <c r="AY87" s="51"/>
      <c r="AZ87" s="51"/>
      <c r="BA87" s="51"/>
      <c r="BB87" s="51"/>
      <c r="BC87" s="51"/>
      <c r="BD87" s="51"/>
      <c r="BE87" s="51">
        <f t="shared" si="1"/>
        <v>2680</v>
      </c>
      <c r="BF87" s="51"/>
      <c r="BG87" s="51"/>
      <c r="BH87" s="51"/>
      <c r="BI87" s="51"/>
      <c r="BJ87" s="51"/>
      <c r="BK87" s="51"/>
      <c r="BL87" s="51"/>
    </row>
    <row r="88" spans="1:79" s="30" customFormat="1" ht="12.75" customHeight="1" x14ac:dyDescent="0.2">
      <c r="A88" s="52">
        <v>3</v>
      </c>
      <c r="B88" s="52"/>
      <c r="C88" s="52"/>
      <c r="D88" s="52"/>
      <c r="E88" s="52"/>
      <c r="F88" s="52"/>
      <c r="G88" s="53" t="s">
        <v>72</v>
      </c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5"/>
      <c r="Z88" s="56"/>
      <c r="AA88" s="56"/>
      <c r="AB88" s="56"/>
      <c r="AC88" s="56"/>
      <c r="AD88" s="56"/>
      <c r="AE88" s="53"/>
      <c r="AF88" s="54"/>
      <c r="AG88" s="54"/>
      <c r="AH88" s="54"/>
      <c r="AI88" s="54"/>
      <c r="AJ88" s="54"/>
      <c r="AK88" s="54"/>
      <c r="AL88" s="54"/>
      <c r="AM88" s="54"/>
      <c r="AN88" s="55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</row>
    <row r="89" spans="1:79" ht="12.75" customHeight="1" x14ac:dyDescent="0.2">
      <c r="A89" s="44"/>
      <c r="B89" s="44"/>
      <c r="C89" s="44"/>
      <c r="D89" s="44"/>
      <c r="E89" s="44"/>
      <c r="F89" s="44"/>
      <c r="G89" s="45" t="s">
        <v>113</v>
      </c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7"/>
      <c r="Z89" s="48" t="s">
        <v>114</v>
      </c>
      <c r="AA89" s="48"/>
      <c r="AB89" s="48"/>
      <c r="AC89" s="48"/>
      <c r="AD89" s="48"/>
      <c r="AE89" s="45" t="s">
        <v>73</v>
      </c>
      <c r="AF89" s="46"/>
      <c r="AG89" s="46"/>
      <c r="AH89" s="46"/>
      <c r="AI89" s="46"/>
      <c r="AJ89" s="46"/>
      <c r="AK89" s="46"/>
      <c r="AL89" s="46"/>
      <c r="AM89" s="46"/>
      <c r="AN89" s="47"/>
      <c r="AO89" s="51">
        <v>174559</v>
      </c>
      <c r="AP89" s="51"/>
      <c r="AQ89" s="51"/>
      <c r="AR89" s="51"/>
      <c r="AS89" s="51"/>
      <c r="AT89" s="51"/>
      <c r="AU89" s="51"/>
      <c r="AV89" s="51"/>
      <c r="AW89" s="51">
        <v>0</v>
      </c>
      <c r="AX89" s="51"/>
      <c r="AY89" s="51"/>
      <c r="AZ89" s="51"/>
      <c r="BA89" s="51"/>
      <c r="BB89" s="51"/>
      <c r="BC89" s="51"/>
      <c r="BD89" s="51"/>
      <c r="BE89" s="51">
        <f t="shared" si="1"/>
        <v>174559</v>
      </c>
      <c r="BF89" s="51"/>
      <c r="BG89" s="51"/>
      <c r="BH89" s="51"/>
      <c r="BI89" s="51"/>
      <c r="BJ89" s="51"/>
      <c r="BK89" s="51"/>
      <c r="BL89" s="51"/>
    </row>
    <row r="90" spans="1:79" ht="12.75" customHeight="1" x14ac:dyDescent="0.2">
      <c r="A90" s="44"/>
      <c r="B90" s="44"/>
      <c r="C90" s="44"/>
      <c r="D90" s="44"/>
      <c r="E90" s="44"/>
      <c r="F90" s="44"/>
      <c r="G90" s="45" t="s">
        <v>115</v>
      </c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7"/>
      <c r="Z90" s="48" t="s">
        <v>69</v>
      </c>
      <c r="AA90" s="48"/>
      <c r="AB90" s="48"/>
      <c r="AC90" s="48"/>
      <c r="AD90" s="48"/>
      <c r="AE90" s="45" t="s">
        <v>73</v>
      </c>
      <c r="AF90" s="46"/>
      <c r="AG90" s="46"/>
      <c r="AH90" s="46"/>
      <c r="AI90" s="46"/>
      <c r="AJ90" s="46"/>
      <c r="AK90" s="46"/>
      <c r="AL90" s="46"/>
      <c r="AM90" s="46"/>
      <c r="AN90" s="47"/>
      <c r="AO90" s="51">
        <v>44657.89</v>
      </c>
      <c r="AP90" s="51"/>
      <c r="AQ90" s="51"/>
      <c r="AR90" s="51"/>
      <c r="AS90" s="51"/>
      <c r="AT90" s="51"/>
      <c r="AU90" s="51"/>
      <c r="AV90" s="51"/>
      <c r="AW90" s="51">
        <v>0</v>
      </c>
      <c r="AX90" s="51"/>
      <c r="AY90" s="51"/>
      <c r="AZ90" s="51"/>
      <c r="BA90" s="51"/>
      <c r="BB90" s="51"/>
      <c r="BC90" s="51"/>
      <c r="BD90" s="51"/>
      <c r="BE90" s="51">
        <f t="shared" si="1"/>
        <v>44657.89</v>
      </c>
      <c r="BF90" s="51"/>
      <c r="BG90" s="51"/>
      <c r="BH90" s="51"/>
      <c r="BI90" s="51"/>
      <c r="BJ90" s="51"/>
      <c r="BK90" s="51"/>
      <c r="BL90" s="51"/>
    </row>
    <row r="91" spans="1:79" s="30" customFormat="1" ht="12.75" customHeight="1" x14ac:dyDescent="0.2">
      <c r="A91" s="52">
        <v>4</v>
      </c>
      <c r="B91" s="52"/>
      <c r="C91" s="52"/>
      <c r="D91" s="52"/>
      <c r="E91" s="52"/>
      <c r="F91" s="52"/>
      <c r="G91" s="53" t="s">
        <v>75</v>
      </c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5"/>
      <c r="Z91" s="56"/>
      <c r="AA91" s="56"/>
      <c r="AB91" s="56"/>
      <c r="AC91" s="56"/>
      <c r="AD91" s="56"/>
      <c r="AE91" s="53"/>
      <c r="AF91" s="54"/>
      <c r="AG91" s="54"/>
      <c r="AH91" s="54"/>
      <c r="AI91" s="54"/>
      <c r="AJ91" s="54"/>
      <c r="AK91" s="54"/>
      <c r="AL91" s="54"/>
      <c r="AM91" s="54"/>
      <c r="AN91" s="55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</row>
    <row r="92" spans="1:79" ht="12.75" customHeight="1" x14ac:dyDescent="0.2">
      <c r="A92" s="44"/>
      <c r="B92" s="44"/>
      <c r="C92" s="44"/>
      <c r="D92" s="44"/>
      <c r="E92" s="44"/>
      <c r="F92" s="44"/>
      <c r="G92" s="45" t="s">
        <v>118</v>
      </c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7"/>
      <c r="Z92" s="48" t="s">
        <v>66</v>
      </c>
      <c r="AA92" s="48"/>
      <c r="AB92" s="48"/>
      <c r="AC92" s="48"/>
      <c r="AD92" s="48"/>
      <c r="AE92" s="45" t="s">
        <v>73</v>
      </c>
      <c r="AF92" s="46"/>
      <c r="AG92" s="46"/>
      <c r="AH92" s="46"/>
      <c r="AI92" s="46"/>
      <c r="AJ92" s="46"/>
      <c r="AK92" s="46"/>
      <c r="AL92" s="46"/>
      <c r="AM92" s="46"/>
      <c r="AN92" s="47"/>
      <c r="AO92" s="51">
        <v>156.6</v>
      </c>
      <c r="AP92" s="51"/>
      <c r="AQ92" s="51"/>
      <c r="AR92" s="51"/>
      <c r="AS92" s="51"/>
      <c r="AT92" s="51"/>
      <c r="AU92" s="51"/>
      <c r="AV92" s="51"/>
      <c r="AW92" s="51">
        <v>0</v>
      </c>
      <c r="AX92" s="51"/>
      <c r="AY92" s="51"/>
      <c r="AZ92" s="51"/>
      <c r="BA92" s="51"/>
      <c r="BB92" s="51"/>
      <c r="BC92" s="51"/>
      <c r="BD92" s="51"/>
      <c r="BE92" s="51">
        <f t="shared" si="1"/>
        <v>156.6</v>
      </c>
      <c r="BF92" s="51"/>
      <c r="BG92" s="51"/>
      <c r="BH92" s="51"/>
      <c r="BI92" s="51"/>
      <c r="BJ92" s="51"/>
      <c r="BK92" s="51"/>
      <c r="BL92" s="51"/>
    </row>
    <row r="93" spans="1:79" ht="12.75" customHeight="1" x14ac:dyDescent="0.2">
      <c r="A93" s="44"/>
      <c r="B93" s="44"/>
      <c r="C93" s="44"/>
      <c r="D93" s="44"/>
      <c r="E93" s="44"/>
      <c r="F93" s="44"/>
      <c r="G93" s="45" t="s">
        <v>119</v>
      </c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7"/>
      <c r="Z93" s="48" t="s">
        <v>76</v>
      </c>
      <c r="AA93" s="48"/>
      <c r="AB93" s="48"/>
      <c r="AC93" s="48"/>
      <c r="AD93" s="48"/>
      <c r="AE93" s="45" t="s">
        <v>73</v>
      </c>
      <c r="AF93" s="46"/>
      <c r="AG93" s="46"/>
      <c r="AH93" s="46"/>
      <c r="AI93" s="46"/>
      <c r="AJ93" s="46"/>
      <c r="AK93" s="46"/>
      <c r="AL93" s="46"/>
      <c r="AM93" s="46"/>
      <c r="AN93" s="47"/>
      <c r="AO93" s="51">
        <v>41.6</v>
      </c>
      <c r="AP93" s="51"/>
      <c r="AQ93" s="51"/>
      <c r="AR93" s="51"/>
      <c r="AS93" s="51"/>
      <c r="AT93" s="51"/>
      <c r="AU93" s="51"/>
      <c r="AV93" s="51"/>
      <c r="AW93" s="51">
        <v>0</v>
      </c>
      <c r="AX93" s="51"/>
      <c r="AY93" s="51"/>
      <c r="AZ93" s="51"/>
      <c r="BA93" s="51"/>
      <c r="BB93" s="51"/>
      <c r="BC93" s="51"/>
      <c r="BD93" s="51"/>
      <c r="BE93" s="51">
        <f t="shared" si="1"/>
        <v>41.6</v>
      </c>
      <c r="BF93" s="51"/>
      <c r="BG93" s="51"/>
      <c r="BH93" s="51"/>
      <c r="BI93" s="51"/>
      <c r="BJ93" s="51"/>
      <c r="BK93" s="51"/>
      <c r="BL93" s="51"/>
    </row>
    <row r="94" spans="1:79" ht="12.75" customHeight="1" x14ac:dyDescent="0.2">
      <c r="A94" s="70" t="s">
        <v>88</v>
      </c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2"/>
      <c r="CA94" s="1" t="s">
        <v>17</v>
      </c>
    </row>
    <row r="95" spans="1:79" s="30" customFormat="1" ht="12.75" customHeight="1" x14ac:dyDescent="0.2">
      <c r="A95" s="52">
        <v>1</v>
      </c>
      <c r="B95" s="52"/>
      <c r="C95" s="52"/>
      <c r="D95" s="52"/>
      <c r="E95" s="52"/>
      <c r="F95" s="52"/>
      <c r="G95" s="73" t="s">
        <v>65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5"/>
      <c r="Z95" s="56"/>
      <c r="AA95" s="56"/>
      <c r="AB95" s="56"/>
      <c r="AC95" s="56"/>
      <c r="AD95" s="56"/>
      <c r="AE95" s="59"/>
      <c r="AF95" s="59"/>
      <c r="AG95" s="59"/>
      <c r="AH95" s="59"/>
      <c r="AI95" s="59"/>
      <c r="AJ95" s="59"/>
      <c r="AK95" s="59"/>
      <c r="AL95" s="59"/>
      <c r="AM95" s="59"/>
      <c r="AN95" s="60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CA95" s="30" t="s">
        <v>18</v>
      </c>
    </row>
    <row r="96" spans="1:79" ht="12.75" customHeight="1" x14ac:dyDescent="0.2">
      <c r="A96" s="44"/>
      <c r="B96" s="44"/>
      <c r="C96" s="44"/>
      <c r="D96" s="44"/>
      <c r="E96" s="44"/>
      <c r="F96" s="44"/>
      <c r="G96" s="45" t="s">
        <v>187</v>
      </c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7"/>
      <c r="Z96" s="48" t="s">
        <v>69</v>
      </c>
      <c r="AA96" s="48"/>
      <c r="AB96" s="48"/>
      <c r="AC96" s="48"/>
      <c r="AD96" s="48"/>
      <c r="AE96" s="49" t="s">
        <v>70</v>
      </c>
      <c r="AF96" s="49"/>
      <c r="AG96" s="49"/>
      <c r="AH96" s="49"/>
      <c r="AI96" s="49"/>
      <c r="AJ96" s="49"/>
      <c r="AK96" s="49"/>
      <c r="AL96" s="49"/>
      <c r="AM96" s="49"/>
      <c r="AN96" s="50"/>
      <c r="AO96" s="51">
        <v>0</v>
      </c>
      <c r="AP96" s="51"/>
      <c r="AQ96" s="51"/>
      <c r="AR96" s="51"/>
      <c r="AS96" s="51"/>
      <c r="AT96" s="51"/>
      <c r="AU96" s="51"/>
      <c r="AV96" s="51"/>
      <c r="AW96" s="51">
        <v>65650</v>
      </c>
      <c r="AX96" s="51"/>
      <c r="AY96" s="51"/>
      <c r="AZ96" s="51"/>
      <c r="BA96" s="51"/>
      <c r="BB96" s="51"/>
      <c r="BC96" s="51"/>
      <c r="BD96" s="51"/>
      <c r="BE96" s="51">
        <f t="shared" ref="BE96:BE104" si="6">AO96+AW96</f>
        <v>65650</v>
      </c>
      <c r="BF96" s="51"/>
      <c r="BG96" s="51"/>
      <c r="BH96" s="51"/>
      <c r="BI96" s="51"/>
      <c r="BJ96" s="51"/>
      <c r="BK96" s="51"/>
      <c r="BL96" s="51"/>
    </row>
    <row r="97" spans="1:64" s="30" customFormat="1" ht="12.75" customHeight="1" x14ac:dyDescent="0.2">
      <c r="A97" s="52">
        <v>2</v>
      </c>
      <c r="B97" s="52"/>
      <c r="C97" s="52"/>
      <c r="D97" s="52"/>
      <c r="E97" s="52"/>
      <c r="F97" s="52"/>
      <c r="G97" s="53" t="s">
        <v>71</v>
      </c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5"/>
      <c r="Z97" s="56"/>
      <c r="AA97" s="56"/>
      <c r="AB97" s="56"/>
      <c r="AC97" s="56"/>
      <c r="AD97" s="56"/>
      <c r="AE97" s="59"/>
      <c r="AF97" s="59"/>
      <c r="AG97" s="59"/>
      <c r="AH97" s="59"/>
      <c r="AI97" s="59"/>
      <c r="AJ97" s="59"/>
      <c r="AK97" s="59"/>
      <c r="AL97" s="59"/>
      <c r="AM97" s="59"/>
      <c r="AN97" s="60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</row>
    <row r="98" spans="1:64" ht="25.5" customHeight="1" x14ac:dyDescent="0.2">
      <c r="A98" s="44"/>
      <c r="B98" s="44"/>
      <c r="C98" s="44"/>
      <c r="D98" s="44"/>
      <c r="E98" s="44"/>
      <c r="F98" s="44"/>
      <c r="G98" s="45" t="s">
        <v>110</v>
      </c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7"/>
      <c r="Z98" s="48" t="s">
        <v>66</v>
      </c>
      <c r="AA98" s="48"/>
      <c r="AB98" s="48"/>
      <c r="AC98" s="48"/>
      <c r="AD98" s="48"/>
      <c r="AE98" s="45" t="s">
        <v>111</v>
      </c>
      <c r="AF98" s="46"/>
      <c r="AG98" s="46"/>
      <c r="AH98" s="46"/>
      <c r="AI98" s="46"/>
      <c r="AJ98" s="46"/>
      <c r="AK98" s="46"/>
      <c r="AL98" s="46"/>
      <c r="AM98" s="46"/>
      <c r="AN98" s="47"/>
      <c r="AO98" s="51">
        <v>0</v>
      </c>
      <c r="AP98" s="51"/>
      <c r="AQ98" s="51"/>
      <c r="AR98" s="51"/>
      <c r="AS98" s="51"/>
      <c r="AT98" s="51"/>
      <c r="AU98" s="51"/>
      <c r="AV98" s="51"/>
      <c r="AW98" s="51">
        <v>5</v>
      </c>
      <c r="AX98" s="51"/>
      <c r="AY98" s="51"/>
      <c r="AZ98" s="51"/>
      <c r="BA98" s="51"/>
      <c r="BB98" s="51"/>
      <c r="BC98" s="51"/>
      <c r="BD98" s="51"/>
      <c r="BE98" s="51">
        <f t="shared" si="6"/>
        <v>5</v>
      </c>
      <c r="BF98" s="51"/>
      <c r="BG98" s="51"/>
      <c r="BH98" s="51"/>
      <c r="BI98" s="51"/>
      <c r="BJ98" s="51"/>
      <c r="BK98" s="51"/>
      <c r="BL98" s="51"/>
    </row>
    <row r="99" spans="1:64" ht="25.5" customHeight="1" x14ac:dyDescent="0.2">
      <c r="A99" s="44"/>
      <c r="B99" s="44"/>
      <c r="C99" s="44"/>
      <c r="D99" s="44"/>
      <c r="E99" s="44"/>
      <c r="F99" s="44"/>
      <c r="G99" s="45" t="s">
        <v>112</v>
      </c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7"/>
      <c r="Z99" s="48" t="s">
        <v>66</v>
      </c>
      <c r="AA99" s="48"/>
      <c r="AB99" s="48"/>
      <c r="AC99" s="48"/>
      <c r="AD99" s="48"/>
      <c r="AE99" s="45" t="s">
        <v>111</v>
      </c>
      <c r="AF99" s="46"/>
      <c r="AG99" s="46"/>
      <c r="AH99" s="46"/>
      <c r="AI99" s="46"/>
      <c r="AJ99" s="46"/>
      <c r="AK99" s="46"/>
      <c r="AL99" s="46"/>
      <c r="AM99" s="46"/>
      <c r="AN99" s="47"/>
      <c r="AO99" s="51">
        <v>0</v>
      </c>
      <c r="AP99" s="51"/>
      <c r="AQ99" s="51"/>
      <c r="AR99" s="51"/>
      <c r="AS99" s="51"/>
      <c r="AT99" s="51"/>
      <c r="AU99" s="51"/>
      <c r="AV99" s="51"/>
      <c r="AW99" s="51">
        <v>4</v>
      </c>
      <c r="AX99" s="51"/>
      <c r="AY99" s="51"/>
      <c r="AZ99" s="51"/>
      <c r="BA99" s="51"/>
      <c r="BB99" s="51"/>
      <c r="BC99" s="51"/>
      <c r="BD99" s="51"/>
      <c r="BE99" s="51">
        <f t="shared" si="6"/>
        <v>4</v>
      </c>
      <c r="BF99" s="51"/>
      <c r="BG99" s="51"/>
      <c r="BH99" s="51"/>
      <c r="BI99" s="51"/>
      <c r="BJ99" s="51"/>
      <c r="BK99" s="51"/>
      <c r="BL99" s="51"/>
    </row>
    <row r="100" spans="1:64" s="30" customFormat="1" ht="12.75" customHeight="1" x14ac:dyDescent="0.2">
      <c r="A100" s="52">
        <v>3</v>
      </c>
      <c r="B100" s="52"/>
      <c r="C100" s="52"/>
      <c r="D100" s="52"/>
      <c r="E100" s="52"/>
      <c r="F100" s="52"/>
      <c r="G100" s="53" t="s">
        <v>72</v>
      </c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5"/>
      <c r="Z100" s="56"/>
      <c r="AA100" s="56"/>
      <c r="AB100" s="56"/>
      <c r="AC100" s="56"/>
      <c r="AD100" s="56"/>
      <c r="AE100" s="53"/>
      <c r="AF100" s="54"/>
      <c r="AG100" s="54"/>
      <c r="AH100" s="54"/>
      <c r="AI100" s="54"/>
      <c r="AJ100" s="54"/>
      <c r="AK100" s="54"/>
      <c r="AL100" s="54"/>
      <c r="AM100" s="54"/>
      <c r="AN100" s="55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</row>
    <row r="101" spans="1:64" ht="12.75" customHeight="1" x14ac:dyDescent="0.2">
      <c r="A101" s="44"/>
      <c r="B101" s="44"/>
      <c r="C101" s="44"/>
      <c r="D101" s="44"/>
      <c r="E101" s="44"/>
      <c r="F101" s="44"/>
      <c r="G101" s="45" t="s">
        <v>116</v>
      </c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7"/>
      <c r="Z101" s="48" t="s">
        <v>69</v>
      </c>
      <c r="AA101" s="48"/>
      <c r="AB101" s="48"/>
      <c r="AC101" s="48"/>
      <c r="AD101" s="48"/>
      <c r="AE101" s="45" t="s">
        <v>73</v>
      </c>
      <c r="AF101" s="46"/>
      <c r="AG101" s="46"/>
      <c r="AH101" s="46"/>
      <c r="AI101" s="46"/>
      <c r="AJ101" s="46"/>
      <c r="AK101" s="46"/>
      <c r="AL101" s="46"/>
      <c r="AM101" s="46"/>
      <c r="AN101" s="47"/>
      <c r="AO101" s="51">
        <v>0</v>
      </c>
      <c r="AP101" s="51"/>
      <c r="AQ101" s="51"/>
      <c r="AR101" s="51"/>
      <c r="AS101" s="51"/>
      <c r="AT101" s="51"/>
      <c r="AU101" s="51"/>
      <c r="AV101" s="51"/>
      <c r="AW101" s="51">
        <v>13130</v>
      </c>
      <c r="AX101" s="51"/>
      <c r="AY101" s="51"/>
      <c r="AZ101" s="51"/>
      <c r="BA101" s="51"/>
      <c r="BB101" s="51"/>
      <c r="BC101" s="51"/>
      <c r="BD101" s="51"/>
      <c r="BE101" s="51">
        <f t="shared" si="6"/>
        <v>13130</v>
      </c>
      <c r="BF101" s="51"/>
      <c r="BG101" s="51"/>
      <c r="BH101" s="51"/>
      <c r="BI101" s="51"/>
      <c r="BJ101" s="51"/>
      <c r="BK101" s="51"/>
      <c r="BL101" s="51"/>
    </row>
    <row r="102" spans="1:64" ht="12.75" customHeight="1" x14ac:dyDescent="0.2">
      <c r="A102" s="44"/>
      <c r="B102" s="44"/>
      <c r="C102" s="44"/>
      <c r="D102" s="44"/>
      <c r="E102" s="44"/>
      <c r="F102" s="44"/>
      <c r="G102" s="45" t="s">
        <v>117</v>
      </c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7"/>
      <c r="Z102" s="48" t="s">
        <v>69</v>
      </c>
      <c r="AA102" s="48"/>
      <c r="AB102" s="48"/>
      <c r="AC102" s="48"/>
      <c r="AD102" s="48"/>
      <c r="AE102" s="45" t="s">
        <v>73</v>
      </c>
      <c r="AF102" s="46"/>
      <c r="AG102" s="46"/>
      <c r="AH102" s="46"/>
      <c r="AI102" s="46"/>
      <c r="AJ102" s="46"/>
      <c r="AK102" s="46"/>
      <c r="AL102" s="46"/>
      <c r="AM102" s="46"/>
      <c r="AN102" s="47"/>
      <c r="AO102" s="51">
        <v>0</v>
      </c>
      <c r="AP102" s="51"/>
      <c r="AQ102" s="51"/>
      <c r="AR102" s="51"/>
      <c r="AS102" s="51"/>
      <c r="AT102" s="51"/>
      <c r="AU102" s="51"/>
      <c r="AV102" s="51"/>
      <c r="AW102" s="51">
        <v>16412.5</v>
      </c>
      <c r="AX102" s="51"/>
      <c r="AY102" s="51"/>
      <c r="AZ102" s="51"/>
      <c r="BA102" s="51"/>
      <c r="BB102" s="51"/>
      <c r="BC102" s="51"/>
      <c r="BD102" s="51"/>
      <c r="BE102" s="51">
        <f t="shared" si="6"/>
        <v>16412.5</v>
      </c>
      <c r="BF102" s="51"/>
      <c r="BG102" s="51"/>
      <c r="BH102" s="51"/>
      <c r="BI102" s="51"/>
      <c r="BJ102" s="51"/>
      <c r="BK102" s="51"/>
      <c r="BL102" s="51"/>
    </row>
    <row r="103" spans="1:64" s="30" customFormat="1" ht="12.75" customHeight="1" x14ac:dyDescent="0.2">
      <c r="A103" s="52">
        <v>4</v>
      </c>
      <c r="B103" s="52"/>
      <c r="C103" s="52"/>
      <c r="D103" s="52"/>
      <c r="E103" s="52"/>
      <c r="F103" s="52"/>
      <c r="G103" s="53" t="s">
        <v>75</v>
      </c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5"/>
      <c r="Z103" s="56"/>
      <c r="AA103" s="56"/>
      <c r="AB103" s="56"/>
      <c r="AC103" s="56"/>
      <c r="AD103" s="56"/>
      <c r="AE103" s="53"/>
      <c r="AF103" s="54"/>
      <c r="AG103" s="54"/>
      <c r="AH103" s="54"/>
      <c r="AI103" s="54"/>
      <c r="AJ103" s="54"/>
      <c r="AK103" s="54"/>
      <c r="AL103" s="54"/>
      <c r="AM103" s="54"/>
      <c r="AN103" s="55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</row>
    <row r="104" spans="1:64" ht="25.5" customHeight="1" x14ac:dyDescent="0.2">
      <c r="A104" s="44"/>
      <c r="B104" s="44"/>
      <c r="C104" s="44"/>
      <c r="D104" s="44"/>
      <c r="E104" s="44"/>
      <c r="F104" s="44"/>
      <c r="G104" s="45" t="s">
        <v>120</v>
      </c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7"/>
      <c r="Z104" s="48" t="s">
        <v>76</v>
      </c>
      <c r="AA104" s="48"/>
      <c r="AB104" s="48"/>
      <c r="AC104" s="48"/>
      <c r="AD104" s="48"/>
      <c r="AE104" s="45" t="s">
        <v>73</v>
      </c>
      <c r="AF104" s="46"/>
      <c r="AG104" s="46"/>
      <c r="AH104" s="46"/>
      <c r="AI104" s="46"/>
      <c r="AJ104" s="46"/>
      <c r="AK104" s="46"/>
      <c r="AL104" s="46"/>
      <c r="AM104" s="46"/>
      <c r="AN104" s="47"/>
      <c r="AO104" s="51">
        <v>0</v>
      </c>
      <c r="AP104" s="51"/>
      <c r="AQ104" s="51"/>
      <c r="AR104" s="51"/>
      <c r="AS104" s="51"/>
      <c r="AT104" s="51"/>
      <c r="AU104" s="51"/>
      <c r="AV104" s="51"/>
      <c r="AW104" s="51">
        <v>100</v>
      </c>
      <c r="AX104" s="51"/>
      <c r="AY104" s="51"/>
      <c r="AZ104" s="51"/>
      <c r="BA104" s="51"/>
      <c r="BB104" s="51"/>
      <c r="BC104" s="51"/>
      <c r="BD104" s="51"/>
      <c r="BE104" s="51">
        <f t="shared" si="6"/>
        <v>100</v>
      </c>
      <c r="BF104" s="51"/>
      <c r="BG104" s="51"/>
      <c r="BH104" s="51"/>
      <c r="BI104" s="51"/>
      <c r="BJ104" s="51"/>
      <c r="BK104" s="51"/>
      <c r="BL104" s="51"/>
    </row>
    <row r="105" spans="1:64" x14ac:dyDescent="0.2"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</row>
    <row r="107" spans="1:64" ht="16.5" customHeight="1" x14ac:dyDescent="0.2">
      <c r="A107" s="58" t="s">
        <v>80</v>
      </c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34"/>
      <c r="AO107" s="81" t="s">
        <v>223</v>
      </c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</row>
    <row r="108" spans="1:64" x14ac:dyDescent="0.2">
      <c r="W108" s="43" t="s">
        <v>5</v>
      </c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O108" s="43" t="s">
        <v>52</v>
      </c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</row>
    <row r="109" spans="1:64" ht="15.75" customHeight="1" x14ac:dyDescent="0.2">
      <c r="A109" s="61" t="s">
        <v>3</v>
      </c>
      <c r="B109" s="61"/>
      <c r="C109" s="61"/>
      <c r="D109" s="61"/>
      <c r="E109" s="61"/>
      <c r="F109" s="61"/>
    </row>
    <row r="110" spans="1:64" ht="13.15" customHeight="1" x14ac:dyDescent="0.2">
      <c r="A110" s="64" t="s">
        <v>79</v>
      </c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</row>
    <row r="111" spans="1:64" x14ac:dyDescent="0.2">
      <c r="A111" s="116" t="s">
        <v>47</v>
      </c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</row>
    <row r="112" spans="1:64" ht="10.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59" ht="15.75" customHeight="1" x14ac:dyDescent="0.2">
      <c r="A113" s="58" t="s">
        <v>81</v>
      </c>
      <c r="B113" s="117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4"/>
      <c r="AO113" s="36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</row>
    <row r="114" spans="1:59" ht="15.75" customHeight="1" x14ac:dyDescent="0.2">
      <c r="A114" s="58" t="s">
        <v>186</v>
      </c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34"/>
      <c r="AO114" s="81" t="s">
        <v>190</v>
      </c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</row>
    <row r="115" spans="1:59" x14ac:dyDescent="0.2">
      <c r="W115" s="43" t="s">
        <v>5</v>
      </c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O115" s="43" t="s">
        <v>52</v>
      </c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</row>
    <row r="116" spans="1:59" x14ac:dyDescent="0.2">
      <c r="A116" s="115"/>
      <c r="B116" s="115"/>
      <c r="C116" s="115"/>
      <c r="D116" s="115"/>
      <c r="E116" s="115"/>
      <c r="F116" s="115"/>
      <c r="G116" s="115"/>
      <c r="H116" s="115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</row>
    <row r="117" spans="1:59" x14ac:dyDescent="0.2">
      <c r="A117" s="43" t="s">
        <v>45</v>
      </c>
      <c r="B117" s="43"/>
      <c r="C117" s="43"/>
      <c r="D117" s="43"/>
      <c r="E117" s="43"/>
      <c r="F117" s="43"/>
      <c r="G117" s="43"/>
      <c r="H117" s="43"/>
      <c r="I117" s="39"/>
      <c r="J117" s="39"/>
      <c r="K117" s="39"/>
      <c r="L117" s="39"/>
      <c r="M117" s="39"/>
      <c r="N117" s="39"/>
      <c r="O117" s="39"/>
      <c r="P117" s="39"/>
      <c r="Q117" s="39"/>
    </row>
    <row r="118" spans="1:59" x14ac:dyDescent="0.2">
      <c r="A118" s="38" t="s">
        <v>46</v>
      </c>
    </row>
  </sheetData>
  <mergeCells count="415">
    <mergeCell ref="BE93:BL93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7:F87"/>
    <mergeCell ref="G87:Y87"/>
    <mergeCell ref="Z87:AD87"/>
    <mergeCell ref="AE87:AN87"/>
    <mergeCell ref="AO87:AV87"/>
    <mergeCell ref="AW87:BD87"/>
    <mergeCell ref="A88:F88"/>
    <mergeCell ref="G88:Y88"/>
    <mergeCell ref="Z88:AD88"/>
    <mergeCell ref="AE88:AN88"/>
    <mergeCell ref="AO88:AV88"/>
    <mergeCell ref="AW88:BD88"/>
    <mergeCell ref="BE88:BL88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2:BL82"/>
    <mergeCell ref="A82:F82"/>
    <mergeCell ref="G82:Y82"/>
    <mergeCell ref="Z82:AD82"/>
    <mergeCell ref="AE82:AN82"/>
    <mergeCell ref="AO82:AV82"/>
    <mergeCell ref="AW82:BD82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0:BL80"/>
    <mergeCell ref="A80:F80"/>
    <mergeCell ref="G80:Y80"/>
    <mergeCell ref="Z80:AD80"/>
    <mergeCell ref="AE80:AN80"/>
    <mergeCell ref="AO80:AV80"/>
    <mergeCell ref="AW80:BD80"/>
    <mergeCell ref="G81:Y81"/>
    <mergeCell ref="A81:F81"/>
    <mergeCell ref="Z81:AD81"/>
    <mergeCell ref="AE81:AN81"/>
    <mergeCell ref="AO81:AV81"/>
    <mergeCell ref="AW81:BD81"/>
    <mergeCell ref="BE81:BL81"/>
    <mergeCell ref="A73:F73"/>
    <mergeCell ref="G73:Y73"/>
    <mergeCell ref="Z73:AD73"/>
    <mergeCell ref="AE73:AN73"/>
    <mergeCell ref="AO73:AV73"/>
    <mergeCell ref="AW73:BD73"/>
    <mergeCell ref="BE73:BL73"/>
    <mergeCell ref="BE76:BL76"/>
    <mergeCell ref="A78:F78"/>
    <mergeCell ref="G78:Y78"/>
    <mergeCell ref="Z78:AD78"/>
    <mergeCell ref="AE78:AN78"/>
    <mergeCell ref="AO78:AV78"/>
    <mergeCell ref="AW78:BD78"/>
    <mergeCell ref="BE78:BL78"/>
    <mergeCell ref="A76:F76"/>
    <mergeCell ref="G76:Y76"/>
    <mergeCell ref="Z76:AD76"/>
    <mergeCell ref="AE76:AN76"/>
    <mergeCell ref="AO76:AV76"/>
    <mergeCell ref="AW76:BD76"/>
    <mergeCell ref="A75:F75"/>
    <mergeCell ref="G75:Y75"/>
    <mergeCell ref="Z75:AD75"/>
    <mergeCell ref="A116:H116"/>
    <mergeCell ref="A42:F42"/>
    <mergeCell ref="G42:BL42"/>
    <mergeCell ref="A51:C51"/>
    <mergeCell ref="D51:AB51"/>
    <mergeCell ref="A110:AS110"/>
    <mergeCell ref="A111:AS111"/>
    <mergeCell ref="A113:V113"/>
    <mergeCell ref="W114:AM114"/>
    <mergeCell ref="AO114:BG114"/>
    <mergeCell ref="A107:V107"/>
    <mergeCell ref="W107:AM107"/>
    <mergeCell ref="AO107:BG107"/>
    <mergeCell ref="W108:AM108"/>
    <mergeCell ref="AO108:BG108"/>
    <mergeCell ref="BE71:BL71"/>
    <mergeCell ref="A74:F74"/>
    <mergeCell ref="G74:Y74"/>
    <mergeCell ref="Z74:AD74"/>
    <mergeCell ref="AE74:AN74"/>
    <mergeCell ref="AO74:AV74"/>
    <mergeCell ref="AW74:BD74"/>
    <mergeCell ref="BE74:BL74"/>
    <mergeCell ref="A71:F71"/>
    <mergeCell ref="A67:F67"/>
    <mergeCell ref="G67:Y67"/>
    <mergeCell ref="Z67:AD67"/>
    <mergeCell ref="AE67:AN67"/>
    <mergeCell ref="AO67:AV67"/>
    <mergeCell ref="AW67:BD67"/>
    <mergeCell ref="BE67:BL67"/>
    <mergeCell ref="AR61:AY61"/>
    <mergeCell ref="D52:AB52"/>
    <mergeCell ref="AC52:AJ52"/>
    <mergeCell ref="AK52:AR52"/>
    <mergeCell ref="AS52:AZ5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96:F96"/>
    <mergeCell ref="G96:Y96"/>
    <mergeCell ref="Z96:AD96"/>
    <mergeCell ref="AE96:AN96"/>
    <mergeCell ref="AO96:AV96"/>
    <mergeCell ref="AW96:BD96"/>
    <mergeCell ref="BE96:BL96"/>
    <mergeCell ref="A109:F109"/>
    <mergeCell ref="AO1:BL1"/>
    <mergeCell ref="AO2:BL2"/>
    <mergeCell ref="AO3:BL3"/>
    <mergeCell ref="AO4:BL4"/>
    <mergeCell ref="AO5:BL5"/>
    <mergeCell ref="AO6:BF6"/>
    <mergeCell ref="A66:BL66"/>
    <mergeCell ref="A94:BL94"/>
    <mergeCell ref="A95:F95"/>
    <mergeCell ref="G95:Y95"/>
    <mergeCell ref="Z95:AD95"/>
    <mergeCell ref="AE95:AN95"/>
    <mergeCell ref="AO95:AV95"/>
    <mergeCell ref="AW95:BD95"/>
    <mergeCell ref="BE95:BL95"/>
    <mergeCell ref="A68:F68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7:BL97"/>
    <mergeCell ref="A99:F99"/>
    <mergeCell ref="G99:Y99"/>
    <mergeCell ref="Z99:AD99"/>
    <mergeCell ref="AE99:AN99"/>
    <mergeCell ref="AO99:AV99"/>
    <mergeCell ref="AW99:BD99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O101:AV101"/>
    <mergeCell ref="AW101:BD101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Z68:AD68"/>
    <mergeCell ref="AE68:AN68"/>
    <mergeCell ref="AO68:AV68"/>
    <mergeCell ref="AW68:BD68"/>
    <mergeCell ref="BE68:BL68"/>
    <mergeCell ref="A72:F72"/>
    <mergeCell ref="G72:Y72"/>
    <mergeCell ref="Z72:AD72"/>
    <mergeCell ref="AE72:AN72"/>
    <mergeCell ref="AO72:AV72"/>
    <mergeCell ref="AW72:BD72"/>
    <mergeCell ref="BE72:BL72"/>
    <mergeCell ref="G68:Y68"/>
    <mergeCell ref="G71:Y71"/>
    <mergeCell ref="Z71:AD71"/>
    <mergeCell ref="AE71:AN71"/>
    <mergeCell ref="AO71:AV71"/>
    <mergeCell ref="AW71:BD71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114:V114"/>
    <mergeCell ref="AE75:AN75"/>
    <mergeCell ref="AO75:AV75"/>
    <mergeCell ref="AW75:BD75"/>
    <mergeCell ref="BE75:BL75"/>
    <mergeCell ref="A77:F77"/>
    <mergeCell ref="G77:Y77"/>
    <mergeCell ref="Z77:AD77"/>
    <mergeCell ref="AE77:AN77"/>
    <mergeCell ref="AO77:AV77"/>
    <mergeCell ref="AW77:BD77"/>
    <mergeCell ref="BE77:BL77"/>
    <mergeCell ref="BE103:BL103"/>
    <mergeCell ref="A101:F101"/>
    <mergeCell ref="G101:Y101"/>
    <mergeCell ref="Z101:AD101"/>
    <mergeCell ref="W115:AM115"/>
    <mergeCell ref="AO115:BG115"/>
    <mergeCell ref="A117:H117"/>
    <mergeCell ref="A79:F79"/>
    <mergeCell ref="G79:Y79"/>
    <mergeCell ref="Z79:AD79"/>
    <mergeCell ref="AE79:AN79"/>
    <mergeCell ref="AO79:AV79"/>
    <mergeCell ref="AW79:BD79"/>
    <mergeCell ref="BE79:BL79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AE101:AN101"/>
  </mergeCells>
  <conditionalFormatting sqref="G67:L67">
    <cfRule type="cellIs" dxfId="442" priority="152" stopIfTrue="1" operator="equal">
      <formula>$G66</formula>
    </cfRule>
  </conditionalFormatting>
  <conditionalFormatting sqref="D50">
    <cfRule type="cellIs" dxfId="441" priority="153" stopIfTrue="1" operator="equal">
      <formula>$D49</formula>
    </cfRule>
  </conditionalFormatting>
  <conditionalFormatting sqref="A67:F67">
    <cfRule type="cellIs" dxfId="440" priority="154" stopIfTrue="1" operator="equal">
      <formula>0</formula>
    </cfRule>
  </conditionalFormatting>
  <conditionalFormatting sqref="D51">
    <cfRule type="cellIs" dxfId="439" priority="151" stopIfTrue="1" operator="equal">
      <formula>$D50</formula>
    </cfRule>
  </conditionalFormatting>
  <conditionalFormatting sqref="D52">
    <cfRule type="cellIs" dxfId="438" priority="150" stopIfTrue="1" operator="equal">
      <formula>$D51</formula>
    </cfRule>
  </conditionalFormatting>
  <conditionalFormatting sqref="G71">
    <cfRule type="cellIs" dxfId="437" priority="147" stopIfTrue="1" operator="equal">
      <formula>$G67</formula>
    </cfRule>
  </conditionalFormatting>
  <conditionalFormatting sqref="A71:F71">
    <cfRule type="cellIs" dxfId="436" priority="148" stopIfTrue="1" operator="equal">
      <formula>0</formula>
    </cfRule>
  </conditionalFormatting>
  <conditionalFormatting sqref="G74">
    <cfRule type="cellIs" dxfId="435" priority="145" stopIfTrue="1" operator="equal">
      <formula>$G71</formula>
    </cfRule>
  </conditionalFormatting>
  <conditionalFormatting sqref="A74:F74">
    <cfRule type="cellIs" dxfId="434" priority="146" stopIfTrue="1" operator="equal">
      <formula>0</formula>
    </cfRule>
  </conditionalFormatting>
  <conditionalFormatting sqref="G76">
    <cfRule type="cellIs" dxfId="433" priority="143" stopIfTrue="1" operator="equal">
      <formula>$G74</formula>
    </cfRule>
  </conditionalFormatting>
  <conditionalFormatting sqref="A76:F76">
    <cfRule type="cellIs" dxfId="432" priority="144" stopIfTrue="1" operator="equal">
      <formula>0</formula>
    </cfRule>
  </conditionalFormatting>
  <conditionalFormatting sqref="G78">
    <cfRule type="cellIs" dxfId="431" priority="141" stopIfTrue="1" operator="equal">
      <formula>$G76</formula>
    </cfRule>
  </conditionalFormatting>
  <conditionalFormatting sqref="A78:F78">
    <cfRule type="cellIs" dxfId="430" priority="142" stopIfTrue="1" operator="equal">
      <formula>0</formula>
    </cfRule>
  </conditionalFormatting>
  <conditionalFormatting sqref="G80">
    <cfRule type="cellIs" dxfId="429" priority="139" stopIfTrue="1" operator="equal">
      <formula>$G78</formula>
    </cfRule>
  </conditionalFormatting>
  <conditionalFormatting sqref="A80:F80">
    <cfRule type="cellIs" dxfId="428" priority="140" stopIfTrue="1" operator="equal">
      <formula>0</formula>
    </cfRule>
  </conditionalFormatting>
  <conditionalFormatting sqref="G82">
    <cfRule type="cellIs" dxfId="427" priority="119" stopIfTrue="1" operator="equal">
      <formula>$G81</formula>
    </cfRule>
  </conditionalFormatting>
  <conditionalFormatting sqref="G81">
    <cfRule type="cellIs" dxfId="426" priority="121" stopIfTrue="1" operator="equal">
      <formula>#REF!</formula>
    </cfRule>
  </conditionalFormatting>
  <conditionalFormatting sqref="A81:F81">
    <cfRule type="cellIs" dxfId="425" priority="122" stopIfTrue="1" operator="equal">
      <formula>0</formula>
    </cfRule>
  </conditionalFormatting>
  <conditionalFormatting sqref="A82:F82">
    <cfRule type="cellIs" dxfId="424" priority="120" stopIfTrue="1" operator="equal">
      <formula>0</formula>
    </cfRule>
  </conditionalFormatting>
  <conditionalFormatting sqref="G85">
    <cfRule type="cellIs" dxfId="423" priority="111" stopIfTrue="1" operator="equal">
      <formula>$G84</formula>
    </cfRule>
  </conditionalFormatting>
  <conditionalFormatting sqref="A83:F83">
    <cfRule type="cellIs" dxfId="422" priority="116" stopIfTrue="1" operator="equal">
      <formula>0</formula>
    </cfRule>
  </conditionalFormatting>
  <conditionalFormatting sqref="G83">
    <cfRule type="cellIs" dxfId="421" priority="115" stopIfTrue="1" operator="equal">
      <formula>#REF!</formula>
    </cfRule>
  </conditionalFormatting>
  <conditionalFormatting sqref="A85:F85">
    <cfRule type="cellIs" dxfId="420" priority="112" stopIfTrue="1" operator="equal">
      <formula>0</formula>
    </cfRule>
  </conditionalFormatting>
  <conditionalFormatting sqref="G84">
    <cfRule type="cellIs" dxfId="419" priority="113" stopIfTrue="1" operator="equal">
      <formula>$G83</formula>
    </cfRule>
  </conditionalFormatting>
  <conditionalFormatting sqref="A84:F84">
    <cfRule type="cellIs" dxfId="418" priority="114" stopIfTrue="1" operator="equal">
      <formula>0</formula>
    </cfRule>
  </conditionalFormatting>
  <conditionalFormatting sqref="G86">
    <cfRule type="cellIs" dxfId="417" priority="109" stopIfTrue="1" operator="equal">
      <formula>$G85</formula>
    </cfRule>
  </conditionalFormatting>
  <conditionalFormatting sqref="A86:F86">
    <cfRule type="cellIs" dxfId="416" priority="110" stopIfTrue="1" operator="equal">
      <formula>0</formula>
    </cfRule>
  </conditionalFormatting>
  <conditionalFormatting sqref="G87">
    <cfRule type="cellIs" dxfId="415" priority="107" stopIfTrue="1" operator="equal">
      <formula>$G86</formula>
    </cfRule>
  </conditionalFormatting>
  <conditionalFormatting sqref="A87:F87">
    <cfRule type="cellIs" dxfId="414" priority="108" stopIfTrue="1" operator="equal">
      <formula>0</formula>
    </cfRule>
  </conditionalFormatting>
  <conditionalFormatting sqref="G88">
    <cfRule type="cellIs" dxfId="413" priority="101" stopIfTrue="1" operator="equal">
      <formula>#REF!</formula>
    </cfRule>
  </conditionalFormatting>
  <conditionalFormatting sqref="A88:F88">
    <cfRule type="cellIs" dxfId="412" priority="102" stopIfTrue="1" operator="equal">
      <formula>0</formula>
    </cfRule>
  </conditionalFormatting>
  <conditionalFormatting sqref="G89">
    <cfRule type="cellIs" dxfId="411" priority="99" stopIfTrue="1" operator="equal">
      <formula>$G88</formula>
    </cfRule>
  </conditionalFormatting>
  <conditionalFormatting sqref="A89:F89">
    <cfRule type="cellIs" dxfId="410" priority="100" stopIfTrue="1" operator="equal">
      <formula>0</formula>
    </cfRule>
  </conditionalFormatting>
  <conditionalFormatting sqref="G90">
    <cfRule type="cellIs" dxfId="409" priority="97" stopIfTrue="1" operator="equal">
      <formula>$G89</formula>
    </cfRule>
  </conditionalFormatting>
  <conditionalFormatting sqref="A90:F90">
    <cfRule type="cellIs" dxfId="408" priority="98" stopIfTrue="1" operator="equal">
      <formula>0</formula>
    </cfRule>
  </conditionalFormatting>
  <conditionalFormatting sqref="G91">
    <cfRule type="cellIs" dxfId="407" priority="91" stopIfTrue="1" operator="equal">
      <formula>#REF!</formula>
    </cfRule>
  </conditionalFormatting>
  <conditionalFormatting sqref="A91:F91">
    <cfRule type="cellIs" dxfId="406" priority="92" stopIfTrue="1" operator="equal">
      <formula>0</formula>
    </cfRule>
  </conditionalFormatting>
  <conditionalFormatting sqref="G92">
    <cfRule type="cellIs" dxfId="405" priority="89" stopIfTrue="1" operator="equal">
      <formula>$G91</formula>
    </cfRule>
  </conditionalFormatting>
  <conditionalFormatting sqref="A92:F92">
    <cfRule type="cellIs" dxfId="404" priority="90" stopIfTrue="1" operator="equal">
      <formula>0</formula>
    </cfRule>
  </conditionalFormatting>
  <conditionalFormatting sqref="G93">
    <cfRule type="cellIs" dxfId="403" priority="87" stopIfTrue="1" operator="equal">
      <formula>$G92</formula>
    </cfRule>
  </conditionalFormatting>
  <conditionalFormatting sqref="A93:F93">
    <cfRule type="cellIs" dxfId="402" priority="88" stopIfTrue="1" operator="equal">
      <formula>0</formula>
    </cfRule>
  </conditionalFormatting>
  <conditionalFormatting sqref="G95:L95">
    <cfRule type="cellIs" dxfId="401" priority="81" stopIfTrue="1" operator="equal">
      <formula>$G94</formula>
    </cfRule>
  </conditionalFormatting>
  <conditionalFormatting sqref="A95:F95">
    <cfRule type="cellIs" dxfId="400" priority="82" stopIfTrue="1" operator="equal">
      <formula>0</formula>
    </cfRule>
  </conditionalFormatting>
  <conditionalFormatting sqref="G96">
    <cfRule type="cellIs" dxfId="399" priority="49" stopIfTrue="1" operator="equal">
      <formula>#REF!</formula>
    </cfRule>
  </conditionalFormatting>
  <conditionalFormatting sqref="A96:F96">
    <cfRule type="cellIs" dxfId="398" priority="50" stopIfTrue="1" operator="equal">
      <formula>0</formula>
    </cfRule>
  </conditionalFormatting>
  <conditionalFormatting sqref="G97">
    <cfRule type="cellIs" dxfId="397" priority="47" stopIfTrue="1" operator="equal">
      <formula>$G96</formula>
    </cfRule>
  </conditionalFormatting>
  <conditionalFormatting sqref="A97:F97">
    <cfRule type="cellIs" dxfId="396" priority="48" stopIfTrue="1" operator="equal">
      <formula>0</formula>
    </cfRule>
  </conditionalFormatting>
  <conditionalFormatting sqref="G98">
    <cfRule type="cellIs" dxfId="395" priority="37" stopIfTrue="1" operator="equal">
      <formula>#REF!</formula>
    </cfRule>
  </conditionalFormatting>
  <conditionalFormatting sqref="A98:F98">
    <cfRule type="cellIs" dxfId="394" priority="38" stopIfTrue="1" operator="equal">
      <formula>0</formula>
    </cfRule>
  </conditionalFormatting>
  <conditionalFormatting sqref="G99">
    <cfRule type="cellIs" dxfId="393" priority="35" stopIfTrue="1" operator="equal">
      <formula>$G98</formula>
    </cfRule>
  </conditionalFormatting>
  <conditionalFormatting sqref="A99:F99">
    <cfRule type="cellIs" dxfId="392" priority="36" stopIfTrue="1" operator="equal">
      <formula>0</formula>
    </cfRule>
  </conditionalFormatting>
  <conditionalFormatting sqref="G100">
    <cfRule type="cellIs" dxfId="391" priority="33" stopIfTrue="1" operator="equal">
      <formula>$G99</formula>
    </cfRule>
  </conditionalFormatting>
  <conditionalFormatting sqref="A100:F100">
    <cfRule type="cellIs" dxfId="390" priority="34" stopIfTrue="1" operator="equal">
      <formula>0</formula>
    </cfRule>
  </conditionalFormatting>
  <conditionalFormatting sqref="G101">
    <cfRule type="cellIs" dxfId="389" priority="27" stopIfTrue="1" operator="equal">
      <formula>#REF!</formula>
    </cfRule>
  </conditionalFormatting>
  <conditionalFormatting sqref="A101:F101">
    <cfRule type="cellIs" dxfId="388" priority="28" stopIfTrue="1" operator="equal">
      <formula>0</formula>
    </cfRule>
  </conditionalFormatting>
  <conditionalFormatting sqref="G102">
    <cfRule type="cellIs" dxfId="387" priority="25" stopIfTrue="1" operator="equal">
      <formula>$G101</formula>
    </cfRule>
  </conditionalFormatting>
  <conditionalFormatting sqref="A102:F102">
    <cfRule type="cellIs" dxfId="386" priority="26" stopIfTrue="1" operator="equal">
      <formula>0</formula>
    </cfRule>
  </conditionalFormatting>
  <conditionalFormatting sqref="G103">
    <cfRule type="cellIs" dxfId="385" priority="23" stopIfTrue="1" operator="equal">
      <formula>$G102</formula>
    </cfRule>
  </conditionalFormatting>
  <conditionalFormatting sqref="A103:F103">
    <cfRule type="cellIs" dxfId="384" priority="24" stopIfTrue="1" operator="equal">
      <formula>0</formula>
    </cfRule>
  </conditionalFormatting>
  <conditionalFormatting sqref="G104">
    <cfRule type="cellIs" dxfId="383" priority="17" stopIfTrue="1" operator="equal">
      <formula>#REF!</formula>
    </cfRule>
  </conditionalFormatting>
  <conditionalFormatting sqref="A104:F104">
    <cfRule type="cellIs" dxfId="382" priority="18" stopIfTrue="1" operator="equal">
      <formula>0</formula>
    </cfRule>
  </conditionalFormatting>
  <conditionalFormatting sqref="G68">
    <cfRule type="cellIs" dxfId="381" priority="15" stopIfTrue="1" operator="equal">
      <formula>$G67</formula>
    </cfRule>
  </conditionalFormatting>
  <conditionalFormatting sqref="A68:F68">
    <cfRule type="cellIs" dxfId="380" priority="16" stopIfTrue="1" operator="equal">
      <formula>0</formula>
    </cfRule>
  </conditionalFormatting>
  <conditionalFormatting sqref="G72">
    <cfRule type="cellIs" dxfId="379" priority="13" stopIfTrue="1" operator="equal">
      <formula>#REF!</formula>
    </cfRule>
  </conditionalFormatting>
  <conditionalFormatting sqref="A72:F72">
    <cfRule type="cellIs" dxfId="378" priority="14" stopIfTrue="1" operator="equal">
      <formula>0</formula>
    </cfRule>
  </conditionalFormatting>
  <conditionalFormatting sqref="G73">
    <cfRule type="cellIs" dxfId="377" priority="11" stopIfTrue="1" operator="equal">
      <formula>$G72</formula>
    </cfRule>
  </conditionalFormatting>
  <conditionalFormatting sqref="A73:F73">
    <cfRule type="cellIs" dxfId="376" priority="12" stopIfTrue="1" operator="equal">
      <formula>0</formula>
    </cfRule>
  </conditionalFormatting>
  <conditionalFormatting sqref="G75">
    <cfRule type="cellIs" dxfId="375" priority="9" stopIfTrue="1" operator="equal">
      <formula>#REF!</formula>
    </cfRule>
  </conditionalFormatting>
  <conditionalFormatting sqref="A75:F75">
    <cfRule type="cellIs" dxfId="374" priority="10" stopIfTrue="1" operator="equal">
      <formula>0</formula>
    </cfRule>
  </conditionalFormatting>
  <conditionalFormatting sqref="G77">
    <cfRule type="cellIs" dxfId="373" priority="7" stopIfTrue="1" operator="equal">
      <formula>#REF!</formula>
    </cfRule>
  </conditionalFormatting>
  <conditionalFormatting sqref="A77:F77">
    <cfRule type="cellIs" dxfId="372" priority="8" stopIfTrue="1" operator="equal">
      <formula>0</formula>
    </cfRule>
  </conditionalFormatting>
  <conditionalFormatting sqref="G79">
    <cfRule type="cellIs" dxfId="371" priority="5" stopIfTrue="1" operator="equal">
      <formula>#REF!</formula>
    </cfRule>
  </conditionalFormatting>
  <conditionalFormatting sqref="A79:F79">
    <cfRule type="cellIs" dxfId="370" priority="6" stopIfTrue="1" operator="equal">
      <formula>0</formula>
    </cfRule>
  </conditionalFormatting>
  <conditionalFormatting sqref="G69">
    <cfRule type="cellIs" dxfId="369" priority="3" stopIfTrue="1" operator="equal">
      <formula>$G68</formula>
    </cfRule>
  </conditionalFormatting>
  <conditionalFormatting sqref="A69:F69">
    <cfRule type="cellIs" dxfId="368" priority="4" stopIfTrue="1" operator="equal">
      <formula>0</formula>
    </cfRule>
  </conditionalFormatting>
  <conditionalFormatting sqref="G70">
    <cfRule type="cellIs" dxfId="367" priority="1" stopIfTrue="1" operator="equal">
      <formula>$G69</formula>
    </cfRule>
  </conditionalFormatting>
  <conditionalFormatting sqref="A70:F70">
    <cfRule type="cellIs" dxfId="366" priority="2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A154"/>
  <sheetViews>
    <sheetView view="pageBreakPreview" zoomScaleNormal="100" zoomScaleSheetLayoutView="100" workbookViewId="0">
      <selection activeCell="AU17" sqref="AU17:BB1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2" t="s">
        <v>35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7" ht="15.95" customHeight="1" x14ac:dyDescent="0.2">
      <c r="AO2" s="63" t="s">
        <v>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64" t="s">
        <v>185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20.25" customHeight="1" x14ac:dyDescent="0.2">
      <c r="AO4" s="66" t="s">
        <v>78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x14ac:dyDescent="0.2">
      <c r="AO5" s="68" t="s">
        <v>20</v>
      </c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77" ht="9.75" customHeight="1" x14ac:dyDescent="0.2"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</row>
    <row r="7" spans="1:77" ht="12.75" customHeight="1" x14ac:dyDescent="0.2">
      <c r="AO7" s="81" t="s">
        <v>295</v>
      </c>
      <c r="AP7" s="65"/>
      <c r="AQ7" s="65"/>
      <c r="AR7" s="65"/>
      <c r="AS7" s="65"/>
      <c r="AT7" s="65"/>
      <c r="AU7" s="65"/>
      <c r="AV7" s="1" t="s">
        <v>63</v>
      </c>
      <c r="AW7" s="81">
        <v>557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84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</row>
    <row r="13" spans="1:77" s="7" customFormat="1" ht="14.25" customHeight="1" x14ac:dyDescent="0.2">
      <c r="A13" s="4" t="s">
        <v>53</v>
      </c>
      <c r="B13" s="78" t="s">
        <v>77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5"/>
      <c r="N13" s="80" t="s">
        <v>78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"/>
      <c r="AU13" s="78" t="s">
        <v>82</v>
      </c>
      <c r="AV13" s="79"/>
      <c r="AW13" s="79"/>
      <c r="AX13" s="79"/>
      <c r="AY13" s="79"/>
      <c r="AZ13" s="79"/>
      <c r="BA13" s="79"/>
      <c r="BB13" s="79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7" customFormat="1" ht="24" customHeight="1" x14ac:dyDescent="0.2">
      <c r="A14" s="8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8"/>
      <c r="N14" s="77" t="s">
        <v>62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8"/>
      <c r="AU14" s="76" t="s">
        <v>55</v>
      </c>
      <c r="AV14" s="76"/>
      <c r="AW14" s="76"/>
      <c r="AX14" s="76"/>
      <c r="AY14" s="76"/>
      <c r="AZ14" s="76"/>
      <c r="BA14" s="76"/>
      <c r="BB14" s="76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s="7" customFormat="1" x14ac:dyDescent="0.2">
      <c r="BE15" s="9"/>
      <c r="BF15" s="9"/>
      <c r="BG15" s="9"/>
      <c r="BH15" s="9"/>
      <c r="BI15" s="9"/>
      <c r="BJ15" s="9"/>
      <c r="BK15" s="9"/>
      <c r="BL15" s="9"/>
    </row>
    <row r="16" spans="1:77" s="7" customFormat="1" ht="15" customHeight="1" x14ac:dyDescent="0.2">
      <c r="A16" s="10" t="s">
        <v>4</v>
      </c>
      <c r="B16" s="78" t="s">
        <v>85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5"/>
      <c r="N16" s="80" t="s">
        <v>78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"/>
      <c r="AU16" s="78" t="s">
        <v>82</v>
      </c>
      <c r="AV16" s="79"/>
      <c r="AW16" s="79"/>
      <c r="AX16" s="79"/>
      <c r="AY16" s="79"/>
      <c r="AZ16" s="79"/>
      <c r="BA16" s="79"/>
      <c r="BB16" s="79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s="7" customFormat="1" ht="24" customHeight="1" x14ac:dyDescent="0.2">
      <c r="A17" s="14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8"/>
      <c r="N17" s="77" t="s">
        <v>61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8"/>
      <c r="AU17" s="76" t="s">
        <v>55</v>
      </c>
      <c r="AV17" s="76"/>
      <c r="AW17" s="76"/>
      <c r="AX17" s="76"/>
      <c r="AY17" s="76"/>
      <c r="AZ17" s="76"/>
      <c r="BA17" s="76"/>
      <c r="BB17" s="76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s="7" customFormat="1" x14ac:dyDescent="0.2"/>
    <row r="19" spans="1:79" s="7" customFormat="1" ht="28.5" customHeight="1" x14ac:dyDescent="0.2">
      <c r="A19" s="4" t="s">
        <v>54</v>
      </c>
      <c r="B19" s="78" t="s">
        <v>150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78" t="s">
        <v>152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11"/>
      <c r="AA19" s="78" t="s">
        <v>153</v>
      </c>
      <c r="AB19" s="79"/>
      <c r="AC19" s="79"/>
      <c r="AD19" s="79"/>
      <c r="AE19" s="79"/>
      <c r="AF19" s="79"/>
      <c r="AG19" s="79"/>
      <c r="AH19" s="79"/>
      <c r="AI19" s="79"/>
      <c r="AJ19" s="11"/>
      <c r="AK19" s="85" t="s">
        <v>151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11"/>
      <c r="BE19" s="78" t="s">
        <v>83</v>
      </c>
      <c r="BF19" s="79"/>
      <c r="BG19" s="79"/>
      <c r="BH19" s="79"/>
      <c r="BI19" s="79"/>
      <c r="BJ19" s="79"/>
      <c r="BK19" s="79"/>
      <c r="BL19" s="79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7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15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15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15"/>
      <c r="BE20" s="76" t="s">
        <v>60</v>
      </c>
      <c r="BF20" s="76"/>
      <c r="BG20" s="76"/>
      <c r="BH20" s="76"/>
      <c r="BI20" s="76"/>
      <c r="BJ20" s="76"/>
      <c r="BK20" s="76"/>
      <c r="BL20" s="76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 x14ac:dyDescent="0.2">
      <c r="A22" s="92" t="s">
        <v>50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140">
        <f>AS22+I23</f>
        <v>73293242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93" t="s">
        <v>51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140">
        <f>65921956+23874-330290+2140429+224730-35120-1148+223895+96640+752283-34353-871421+331005</f>
        <v>68442480</v>
      </c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40">
        <f>2256710+35120+2515+32536+360+388930+7755+2126836</f>
        <v>4850762</v>
      </c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86" t="s">
        <v>24</v>
      </c>
      <c r="U23" s="86"/>
      <c r="V23" s="86"/>
      <c r="W23" s="86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 x14ac:dyDescent="0.2">
      <c r="A24" s="40"/>
      <c r="B24" s="40"/>
      <c r="C24" s="40"/>
      <c r="D24" s="40"/>
      <c r="E24" s="40"/>
      <c r="F24" s="40"/>
      <c r="G24" s="40"/>
      <c r="H24" s="40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40"/>
      <c r="U24" s="40"/>
      <c r="V24" s="40"/>
      <c r="W24" s="40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 x14ac:dyDescent="0.2">
      <c r="A25" s="63" t="s">
        <v>37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198" customHeight="1" x14ac:dyDescent="0.2">
      <c r="A26" s="100" t="s">
        <v>293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1.75" customHeight="1" x14ac:dyDescent="0.2">
      <c r="A29" s="87" t="s">
        <v>28</v>
      </c>
      <c r="B29" s="87"/>
      <c r="C29" s="87"/>
      <c r="D29" s="87"/>
      <c r="E29" s="87"/>
      <c r="F29" s="87"/>
      <c r="G29" s="88" t="s">
        <v>40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91">
        <v>1</v>
      </c>
      <c r="B30" s="91"/>
      <c r="C30" s="91"/>
      <c r="D30" s="91"/>
      <c r="E30" s="91"/>
      <c r="F30" s="91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">
      <c r="A31" s="44" t="s">
        <v>33</v>
      </c>
      <c r="B31" s="44"/>
      <c r="C31" s="44"/>
      <c r="D31" s="44"/>
      <c r="E31" s="44"/>
      <c r="F31" s="44"/>
      <c r="G31" s="94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49</v>
      </c>
    </row>
    <row r="32" spans="1:79" ht="25.5" customHeight="1" x14ac:dyDescent="0.2">
      <c r="A32" s="44">
        <v>1</v>
      </c>
      <c r="B32" s="44"/>
      <c r="C32" s="44"/>
      <c r="D32" s="44"/>
      <c r="E32" s="44"/>
      <c r="F32" s="44"/>
      <c r="G32" s="97" t="s">
        <v>189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48</v>
      </c>
    </row>
    <row r="33" spans="1:79" ht="12.7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100" t="s">
        <v>149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16.5" customHeight="1" x14ac:dyDescent="0.2">
      <c r="A38" s="87" t="s">
        <v>28</v>
      </c>
      <c r="B38" s="87"/>
      <c r="C38" s="87"/>
      <c r="D38" s="87"/>
      <c r="E38" s="87"/>
      <c r="F38" s="87"/>
      <c r="G38" s="88" t="s">
        <v>25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75" hidden="1" x14ac:dyDescent="0.2">
      <c r="A39" s="91">
        <v>1</v>
      </c>
      <c r="B39" s="91"/>
      <c r="C39" s="91"/>
      <c r="D39" s="91"/>
      <c r="E39" s="91"/>
      <c r="F39" s="91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 x14ac:dyDescent="0.2">
      <c r="A40" s="44" t="s">
        <v>6</v>
      </c>
      <c r="B40" s="44"/>
      <c r="C40" s="44"/>
      <c r="D40" s="44"/>
      <c r="E40" s="44"/>
      <c r="F40" s="44"/>
      <c r="G40" s="94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97" t="s">
        <v>126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  <c r="CA41" s="1" t="s">
        <v>12</v>
      </c>
    </row>
    <row r="42" spans="1:79" ht="12.75" customHeight="1" x14ac:dyDescent="0.2">
      <c r="A42" s="44">
        <v>2</v>
      </c>
      <c r="B42" s="44"/>
      <c r="C42" s="44"/>
      <c r="D42" s="44"/>
      <c r="E42" s="44"/>
      <c r="F42" s="44"/>
      <c r="G42" s="97" t="s">
        <v>88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9"/>
    </row>
    <row r="43" spans="1:79" ht="12.75" customHeight="1" x14ac:dyDescent="0.2">
      <c r="A43" s="44">
        <v>3</v>
      </c>
      <c r="B43" s="44"/>
      <c r="C43" s="44"/>
      <c r="D43" s="44"/>
      <c r="E43" s="44"/>
      <c r="F43" s="44"/>
      <c r="G43" s="97" t="s">
        <v>241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9"/>
    </row>
    <row r="44" spans="1:79" ht="12.75" customHeight="1" x14ac:dyDescent="0.2">
      <c r="A44" s="44">
        <v>4</v>
      </c>
      <c r="B44" s="44"/>
      <c r="C44" s="44"/>
      <c r="D44" s="44"/>
      <c r="E44" s="44"/>
      <c r="F44" s="44"/>
      <c r="G44" s="97" t="s">
        <v>263</v>
      </c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9"/>
    </row>
    <row r="45" spans="1:79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</row>
    <row r="46" spans="1:79" ht="15.75" customHeight="1" x14ac:dyDescent="0.2">
      <c r="A46" s="86" t="s">
        <v>41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</row>
    <row r="47" spans="1:79" ht="15" customHeight="1" x14ac:dyDescent="0.2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25"/>
      <c r="BB47" s="25"/>
      <c r="BC47" s="25"/>
      <c r="BD47" s="25"/>
      <c r="BE47" s="25"/>
      <c r="BF47" s="25"/>
      <c r="BG47" s="25"/>
      <c r="BH47" s="25"/>
      <c r="BI47" s="26"/>
      <c r="BJ47" s="26"/>
      <c r="BK47" s="26"/>
      <c r="BL47" s="26"/>
    </row>
    <row r="48" spans="1:79" ht="15.95" customHeight="1" x14ac:dyDescent="0.2">
      <c r="A48" s="91" t="s">
        <v>28</v>
      </c>
      <c r="B48" s="91"/>
      <c r="C48" s="91"/>
      <c r="D48" s="102" t="s">
        <v>26</v>
      </c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4"/>
      <c r="AC48" s="91" t="s">
        <v>29</v>
      </c>
      <c r="AD48" s="91"/>
      <c r="AE48" s="91"/>
      <c r="AF48" s="91"/>
      <c r="AG48" s="91"/>
      <c r="AH48" s="91"/>
      <c r="AI48" s="91"/>
      <c r="AJ48" s="91"/>
      <c r="AK48" s="91" t="s">
        <v>30</v>
      </c>
      <c r="AL48" s="91"/>
      <c r="AM48" s="91"/>
      <c r="AN48" s="91"/>
      <c r="AO48" s="91"/>
      <c r="AP48" s="91"/>
      <c r="AQ48" s="91"/>
      <c r="AR48" s="91"/>
      <c r="AS48" s="91" t="s">
        <v>27</v>
      </c>
      <c r="AT48" s="91"/>
      <c r="AU48" s="91"/>
      <c r="AV48" s="91"/>
      <c r="AW48" s="91"/>
      <c r="AX48" s="91"/>
      <c r="AY48" s="91"/>
      <c r="AZ48" s="91"/>
      <c r="BA48" s="27"/>
      <c r="BB48" s="27"/>
      <c r="BC48" s="27"/>
      <c r="BD48" s="27"/>
      <c r="BE48" s="27"/>
      <c r="BF48" s="27"/>
      <c r="BG48" s="27"/>
      <c r="BH48" s="27"/>
    </row>
    <row r="49" spans="1:79" ht="11.25" customHeight="1" x14ac:dyDescent="0.2">
      <c r="A49" s="91"/>
      <c r="B49" s="91"/>
      <c r="C49" s="91"/>
      <c r="D49" s="105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27"/>
      <c r="BB49" s="27"/>
      <c r="BC49" s="27"/>
      <c r="BD49" s="27"/>
      <c r="BE49" s="27"/>
      <c r="BF49" s="27"/>
      <c r="BG49" s="27"/>
      <c r="BH49" s="27"/>
    </row>
    <row r="50" spans="1:79" ht="15.75" x14ac:dyDescent="0.2">
      <c r="A50" s="91">
        <v>1</v>
      </c>
      <c r="B50" s="91"/>
      <c r="C50" s="91"/>
      <c r="D50" s="108">
        <v>2</v>
      </c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10"/>
      <c r="AC50" s="91">
        <v>3</v>
      </c>
      <c r="AD50" s="91"/>
      <c r="AE50" s="91"/>
      <c r="AF50" s="91"/>
      <c r="AG50" s="91"/>
      <c r="AH50" s="91"/>
      <c r="AI50" s="91"/>
      <c r="AJ50" s="91"/>
      <c r="AK50" s="91">
        <v>4</v>
      </c>
      <c r="AL50" s="91"/>
      <c r="AM50" s="91"/>
      <c r="AN50" s="91"/>
      <c r="AO50" s="91"/>
      <c r="AP50" s="91"/>
      <c r="AQ50" s="91"/>
      <c r="AR50" s="91"/>
      <c r="AS50" s="91">
        <v>5</v>
      </c>
      <c r="AT50" s="91"/>
      <c r="AU50" s="91"/>
      <c r="AV50" s="91"/>
      <c r="AW50" s="91"/>
      <c r="AX50" s="91"/>
      <c r="AY50" s="91"/>
      <c r="AZ50" s="91"/>
      <c r="BA50" s="27"/>
      <c r="BB50" s="27"/>
      <c r="BC50" s="27"/>
      <c r="BD50" s="27"/>
      <c r="BE50" s="27"/>
      <c r="BF50" s="27"/>
      <c r="BG50" s="27"/>
      <c r="BH50" s="27"/>
    </row>
    <row r="51" spans="1:79" s="30" customFormat="1" ht="12.75" hidden="1" customHeight="1" x14ac:dyDescent="0.2">
      <c r="A51" s="44" t="s">
        <v>6</v>
      </c>
      <c r="B51" s="44"/>
      <c r="C51" s="44"/>
      <c r="D51" s="70" t="s">
        <v>7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2"/>
      <c r="AC51" s="111" t="s">
        <v>8</v>
      </c>
      <c r="AD51" s="111"/>
      <c r="AE51" s="111"/>
      <c r="AF51" s="111"/>
      <c r="AG51" s="111"/>
      <c r="AH51" s="111"/>
      <c r="AI51" s="111"/>
      <c r="AJ51" s="111"/>
      <c r="AK51" s="111" t="s">
        <v>9</v>
      </c>
      <c r="AL51" s="111"/>
      <c r="AM51" s="111"/>
      <c r="AN51" s="111"/>
      <c r="AO51" s="111"/>
      <c r="AP51" s="111"/>
      <c r="AQ51" s="111"/>
      <c r="AR51" s="111"/>
      <c r="AS51" s="48" t="s">
        <v>10</v>
      </c>
      <c r="AT51" s="111"/>
      <c r="AU51" s="111"/>
      <c r="AV51" s="111"/>
      <c r="AW51" s="111"/>
      <c r="AX51" s="111"/>
      <c r="AY51" s="111"/>
      <c r="AZ51" s="111"/>
      <c r="BA51" s="28"/>
      <c r="BB51" s="29"/>
      <c r="BC51" s="29"/>
      <c r="BD51" s="29"/>
      <c r="BE51" s="29"/>
      <c r="BF51" s="29"/>
      <c r="BG51" s="29"/>
      <c r="BH51" s="29"/>
      <c r="CA51" s="30" t="s">
        <v>13</v>
      </c>
    </row>
    <row r="52" spans="1:79" ht="20.25" customHeight="1" x14ac:dyDescent="0.2">
      <c r="A52" s="44">
        <v>1</v>
      </c>
      <c r="B52" s="44"/>
      <c r="C52" s="44"/>
      <c r="D52" s="97" t="s">
        <v>126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9"/>
      <c r="AC52" s="51">
        <f>65906566+15390+23874-330290-35120+224730-1148+96640+752283-34353-871421+331005</f>
        <v>66078156</v>
      </c>
      <c r="AD52" s="51"/>
      <c r="AE52" s="51"/>
      <c r="AF52" s="51"/>
      <c r="AG52" s="51"/>
      <c r="AH52" s="51"/>
      <c r="AI52" s="51"/>
      <c r="AJ52" s="51"/>
      <c r="AK52" s="51">
        <f>1800807+452+498+1408+2515+360+108274+5813</f>
        <v>1920127</v>
      </c>
      <c r="AL52" s="51"/>
      <c r="AM52" s="51"/>
      <c r="AN52" s="51"/>
      <c r="AO52" s="51"/>
      <c r="AP52" s="51"/>
      <c r="AQ52" s="51"/>
      <c r="AR52" s="51"/>
      <c r="AS52" s="51">
        <f>AC52+AK52</f>
        <v>67998283</v>
      </c>
      <c r="AT52" s="51"/>
      <c r="AU52" s="51"/>
      <c r="AV52" s="51"/>
      <c r="AW52" s="51"/>
      <c r="AX52" s="51"/>
      <c r="AY52" s="51"/>
      <c r="AZ52" s="51"/>
      <c r="BA52" s="31"/>
      <c r="BB52" s="31"/>
      <c r="BC52" s="31"/>
      <c r="BD52" s="31"/>
      <c r="BE52" s="31"/>
      <c r="BF52" s="31"/>
      <c r="BG52" s="31"/>
      <c r="BH52" s="31"/>
      <c r="CA52" s="1" t="s">
        <v>14</v>
      </c>
    </row>
    <row r="53" spans="1:79" ht="12.75" customHeight="1" x14ac:dyDescent="0.2">
      <c r="A53" s="44">
        <v>2</v>
      </c>
      <c r="B53" s="44"/>
      <c r="C53" s="44"/>
      <c r="D53" s="97" t="s">
        <v>89</v>
      </c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9"/>
      <c r="AC53" s="51">
        <v>0</v>
      </c>
      <c r="AD53" s="51"/>
      <c r="AE53" s="51"/>
      <c r="AF53" s="51"/>
      <c r="AG53" s="51"/>
      <c r="AH53" s="51"/>
      <c r="AI53" s="51"/>
      <c r="AJ53" s="51"/>
      <c r="AK53" s="51">
        <f>385045+68500+35120+32536+280656+7755+2121023</f>
        <v>2930635</v>
      </c>
      <c r="AL53" s="51"/>
      <c r="AM53" s="51"/>
      <c r="AN53" s="51"/>
      <c r="AO53" s="51"/>
      <c r="AP53" s="51"/>
      <c r="AQ53" s="51"/>
      <c r="AR53" s="51"/>
      <c r="AS53" s="51">
        <f>AC53+AK53</f>
        <v>2930635</v>
      </c>
      <c r="AT53" s="51"/>
      <c r="AU53" s="51"/>
      <c r="AV53" s="51"/>
      <c r="AW53" s="51"/>
      <c r="AX53" s="51"/>
      <c r="AY53" s="51"/>
      <c r="AZ53" s="51"/>
      <c r="BA53" s="31"/>
      <c r="BB53" s="31"/>
      <c r="BC53" s="31"/>
      <c r="BD53" s="31"/>
      <c r="BE53" s="31"/>
      <c r="BF53" s="31"/>
      <c r="BG53" s="31"/>
      <c r="BH53" s="31"/>
    </row>
    <row r="54" spans="1:79" ht="12.75" customHeight="1" x14ac:dyDescent="0.2">
      <c r="A54" s="44">
        <v>3</v>
      </c>
      <c r="B54" s="44"/>
      <c r="C54" s="44"/>
      <c r="D54" s="97" t="s">
        <v>242</v>
      </c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9"/>
      <c r="AC54" s="51">
        <v>2140429</v>
      </c>
      <c r="AD54" s="51"/>
      <c r="AE54" s="51"/>
      <c r="AF54" s="51"/>
      <c r="AG54" s="51"/>
      <c r="AH54" s="51"/>
      <c r="AI54" s="51"/>
      <c r="AJ54" s="51"/>
      <c r="AK54" s="51">
        <v>0</v>
      </c>
      <c r="AL54" s="51"/>
      <c r="AM54" s="51"/>
      <c r="AN54" s="51"/>
      <c r="AO54" s="51"/>
      <c r="AP54" s="51"/>
      <c r="AQ54" s="51"/>
      <c r="AR54" s="51"/>
      <c r="AS54" s="51">
        <f>AC54+AK54</f>
        <v>2140429</v>
      </c>
      <c r="AT54" s="51"/>
      <c r="AU54" s="51"/>
      <c r="AV54" s="51"/>
      <c r="AW54" s="51"/>
      <c r="AX54" s="51"/>
      <c r="AY54" s="51"/>
      <c r="AZ54" s="51"/>
      <c r="BA54" s="31"/>
      <c r="BB54" s="31"/>
      <c r="BC54" s="31"/>
      <c r="BD54" s="31"/>
      <c r="BE54" s="31"/>
      <c r="BF54" s="31"/>
      <c r="BG54" s="31"/>
      <c r="BH54" s="31"/>
    </row>
    <row r="55" spans="1:79" ht="30" customHeight="1" x14ac:dyDescent="0.2">
      <c r="A55" s="44">
        <v>4</v>
      </c>
      <c r="B55" s="44"/>
      <c r="C55" s="44"/>
      <c r="D55" s="97" t="s">
        <v>261</v>
      </c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9"/>
      <c r="AC55" s="51">
        <v>223895</v>
      </c>
      <c r="AD55" s="51"/>
      <c r="AE55" s="51"/>
      <c r="AF55" s="51"/>
      <c r="AG55" s="51"/>
      <c r="AH55" s="51"/>
      <c r="AI55" s="51"/>
      <c r="AJ55" s="51"/>
      <c r="AK55" s="51">
        <v>0</v>
      </c>
      <c r="AL55" s="51"/>
      <c r="AM55" s="51"/>
      <c r="AN55" s="51"/>
      <c r="AO55" s="51"/>
      <c r="AP55" s="51"/>
      <c r="AQ55" s="51"/>
      <c r="AR55" s="51"/>
      <c r="AS55" s="51">
        <f>AC55+AK55</f>
        <v>223895</v>
      </c>
      <c r="AT55" s="51"/>
      <c r="AU55" s="51"/>
      <c r="AV55" s="51"/>
      <c r="AW55" s="51"/>
      <c r="AX55" s="51"/>
      <c r="AY55" s="51"/>
      <c r="AZ55" s="51"/>
      <c r="BA55" s="31"/>
      <c r="BB55" s="31"/>
      <c r="BC55" s="31"/>
      <c r="BD55" s="31"/>
      <c r="BE55" s="31"/>
      <c r="BF55" s="31"/>
      <c r="BG55" s="31"/>
      <c r="BH55" s="31"/>
    </row>
    <row r="56" spans="1:79" s="30" customFormat="1" x14ac:dyDescent="0.2">
      <c r="A56" s="52"/>
      <c r="B56" s="52"/>
      <c r="C56" s="52"/>
      <c r="D56" s="112" t="s">
        <v>64</v>
      </c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4"/>
      <c r="AC56" s="57">
        <f>SUM(AC52:AC55)</f>
        <v>68442480</v>
      </c>
      <c r="AD56" s="57"/>
      <c r="AE56" s="57"/>
      <c r="AF56" s="57"/>
      <c r="AG56" s="57"/>
      <c r="AH56" s="57"/>
      <c r="AI56" s="57"/>
      <c r="AJ56" s="57"/>
      <c r="AK56" s="57">
        <f>SUM(AK52:AR54)</f>
        <v>4850762</v>
      </c>
      <c r="AL56" s="57"/>
      <c r="AM56" s="57"/>
      <c r="AN56" s="57"/>
      <c r="AO56" s="57"/>
      <c r="AP56" s="57"/>
      <c r="AQ56" s="57"/>
      <c r="AR56" s="57"/>
      <c r="AS56" s="57">
        <f>AC56+AK56</f>
        <v>73293242</v>
      </c>
      <c r="AT56" s="57"/>
      <c r="AU56" s="57"/>
      <c r="AV56" s="57"/>
      <c r="AW56" s="57"/>
      <c r="AX56" s="57"/>
      <c r="AY56" s="57"/>
      <c r="AZ56" s="57"/>
      <c r="BA56" s="32"/>
      <c r="BB56" s="32"/>
      <c r="BC56" s="32"/>
      <c r="BD56" s="32"/>
      <c r="BE56" s="32"/>
      <c r="BF56" s="32"/>
      <c r="BG56" s="32"/>
      <c r="BH56" s="32"/>
    </row>
    <row r="58" spans="1:79" ht="15.75" customHeight="1" x14ac:dyDescent="0.2">
      <c r="A58" s="63" t="s">
        <v>42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</row>
    <row r="59" spans="1:79" ht="15" customHeight="1" x14ac:dyDescent="0.2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pans="1:79" ht="15.95" customHeight="1" x14ac:dyDescent="0.2">
      <c r="A60" s="91" t="s">
        <v>28</v>
      </c>
      <c r="B60" s="91"/>
      <c r="C60" s="91"/>
      <c r="D60" s="102" t="s">
        <v>34</v>
      </c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4"/>
      <c r="AB60" s="91" t="s">
        <v>29</v>
      </c>
      <c r="AC60" s="91"/>
      <c r="AD60" s="91"/>
      <c r="AE60" s="91"/>
      <c r="AF60" s="91"/>
      <c r="AG60" s="91"/>
      <c r="AH60" s="91"/>
      <c r="AI60" s="91"/>
      <c r="AJ60" s="91" t="s">
        <v>30</v>
      </c>
      <c r="AK60" s="91"/>
      <c r="AL60" s="91"/>
      <c r="AM60" s="91"/>
      <c r="AN60" s="91"/>
      <c r="AO60" s="91"/>
      <c r="AP60" s="91"/>
      <c r="AQ60" s="91"/>
      <c r="AR60" s="91" t="s">
        <v>27</v>
      </c>
      <c r="AS60" s="91"/>
      <c r="AT60" s="91"/>
      <c r="AU60" s="91"/>
      <c r="AV60" s="91"/>
      <c r="AW60" s="91"/>
      <c r="AX60" s="91"/>
      <c r="AY60" s="91"/>
    </row>
    <row r="61" spans="1:79" ht="12" customHeight="1" x14ac:dyDescent="0.2">
      <c r="A61" s="91"/>
      <c r="B61" s="91"/>
      <c r="C61" s="91"/>
      <c r="D61" s="105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7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</row>
    <row r="62" spans="1:79" ht="12.75" customHeight="1" x14ac:dyDescent="0.2">
      <c r="A62" s="91">
        <v>1</v>
      </c>
      <c r="B62" s="91"/>
      <c r="C62" s="91"/>
      <c r="D62" s="108">
        <v>2</v>
      </c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10"/>
      <c r="AB62" s="91">
        <v>3</v>
      </c>
      <c r="AC62" s="91"/>
      <c r="AD62" s="91"/>
      <c r="AE62" s="91"/>
      <c r="AF62" s="91"/>
      <c r="AG62" s="91"/>
      <c r="AH62" s="91"/>
      <c r="AI62" s="91"/>
      <c r="AJ62" s="91">
        <v>4</v>
      </c>
      <c r="AK62" s="91"/>
      <c r="AL62" s="91"/>
      <c r="AM62" s="91"/>
      <c r="AN62" s="91"/>
      <c r="AO62" s="91"/>
      <c r="AP62" s="91"/>
      <c r="AQ62" s="91"/>
      <c r="AR62" s="91">
        <v>5</v>
      </c>
      <c r="AS62" s="91"/>
      <c r="AT62" s="91"/>
      <c r="AU62" s="91"/>
      <c r="AV62" s="91"/>
      <c r="AW62" s="91"/>
      <c r="AX62" s="91"/>
      <c r="AY62" s="91"/>
    </row>
    <row r="63" spans="1:79" ht="12.75" hidden="1" customHeight="1" x14ac:dyDescent="0.2">
      <c r="A63" s="44" t="s">
        <v>6</v>
      </c>
      <c r="B63" s="44"/>
      <c r="C63" s="44"/>
      <c r="D63" s="94" t="s">
        <v>7</v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6"/>
      <c r="AB63" s="111" t="s">
        <v>8</v>
      </c>
      <c r="AC63" s="111"/>
      <c r="AD63" s="111"/>
      <c r="AE63" s="111"/>
      <c r="AF63" s="111"/>
      <c r="AG63" s="111"/>
      <c r="AH63" s="111"/>
      <c r="AI63" s="111"/>
      <c r="AJ63" s="111" t="s">
        <v>9</v>
      </c>
      <c r="AK63" s="111"/>
      <c r="AL63" s="111"/>
      <c r="AM63" s="111"/>
      <c r="AN63" s="111"/>
      <c r="AO63" s="111"/>
      <c r="AP63" s="111"/>
      <c r="AQ63" s="111"/>
      <c r="AR63" s="111" t="s">
        <v>10</v>
      </c>
      <c r="AS63" s="111"/>
      <c r="AT63" s="111"/>
      <c r="AU63" s="111"/>
      <c r="AV63" s="111"/>
      <c r="AW63" s="111"/>
      <c r="AX63" s="111"/>
      <c r="AY63" s="111"/>
      <c r="CA63" s="1" t="s">
        <v>15</v>
      </c>
    </row>
    <row r="64" spans="1:79" ht="25.5" customHeight="1" x14ac:dyDescent="0.2">
      <c r="A64" s="44">
        <v>1</v>
      </c>
      <c r="B64" s="44"/>
      <c r="C64" s="44"/>
      <c r="D64" s="97" t="s">
        <v>90</v>
      </c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9"/>
      <c r="AB64" s="51">
        <v>2140429</v>
      </c>
      <c r="AC64" s="51"/>
      <c r="AD64" s="51"/>
      <c r="AE64" s="51"/>
      <c r="AF64" s="51"/>
      <c r="AG64" s="51"/>
      <c r="AH64" s="51"/>
      <c r="AI64" s="51"/>
      <c r="AJ64" s="51">
        <f>219105+68500+35120+32536+7755</f>
        <v>363016</v>
      </c>
      <c r="AK64" s="51"/>
      <c r="AL64" s="51"/>
      <c r="AM64" s="51"/>
      <c r="AN64" s="51"/>
      <c r="AO64" s="51"/>
      <c r="AP64" s="51"/>
      <c r="AQ64" s="51"/>
      <c r="AR64" s="51">
        <f>AB64+AJ64</f>
        <v>2503445</v>
      </c>
      <c r="AS64" s="51"/>
      <c r="AT64" s="51"/>
      <c r="AU64" s="51"/>
      <c r="AV64" s="51"/>
      <c r="AW64" s="51"/>
      <c r="AX64" s="51"/>
      <c r="AY64" s="51"/>
      <c r="CA64" s="1" t="s">
        <v>16</v>
      </c>
    </row>
    <row r="65" spans="1:79" ht="25.5" customHeight="1" x14ac:dyDescent="0.2">
      <c r="A65" s="44">
        <v>2</v>
      </c>
      <c r="B65" s="44"/>
      <c r="C65" s="44"/>
      <c r="D65" s="97" t="s">
        <v>157</v>
      </c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9"/>
      <c r="AB65" s="51">
        <v>15390</v>
      </c>
      <c r="AC65" s="51"/>
      <c r="AD65" s="51"/>
      <c r="AE65" s="51"/>
      <c r="AF65" s="51"/>
      <c r="AG65" s="51"/>
      <c r="AH65" s="51"/>
      <c r="AI65" s="51"/>
      <c r="AJ65" s="51">
        <v>0</v>
      </c>
      <c r="AK65" s="51"/>
      <c r="AL65" s="51"/>
      <c r="AM65" s="51"/>
      <c r="AN65" s="51"/>
      <c r="AO65" s="51"/>
      <c r="AP65" s="51"/>
      <c r="AQ65" s="51"/>
      <c r="AR65" s="51">
        <f>AB65+AJ65</f>
        <v>15390</v>
      </c>
      <c r="AS65" s="51"/>
      <c r="AT65" s="51"/>
      <c r="AU65" s="51"/>
      <c r="AV65" s="51"/>
      <c r="AW65" s="51"/>
      <c r="AX65" s="51"/>
      <c r="AY65" s="51"/>
    </row>
    <row r="66" spans="1:79" ht="25.5" customHeight="1" x14ac:dyDescent="0.2">
      <c r="A66" s="44">
        <v>3</v>
      </c>
      <c r="B66" s="44"/>
      <c r="C66" s="44"/>
      <c r="D66" s="97" t="s">
        <v>262</v>
      </c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9"/>
      <c r="AB66" s="51">
        <v>223895</v>
      </c>
      <c r="AC66" s="51"/>
      <c r="AD66" s="51"/>
      <c r="AE66" s="51"/>
      <c r="AF66" s="51"/>
      <c r="AG66" s="51"/>
      <c r="AH66" s="51"/>
      <c r="AI66" s="51"/>
      <c r="AJ66" s="51">
        <v>0</v>
      </c>
      <c r="AK66" s="51"/>
      <c r="AL66" s="51"/>
      <c r="AM66" s="51"/>
      <c r="AN66" s="51"/>
      <c r="AO66" s="51"/>
      <c r="AP66" s="51"/>
      <c r="AQ66" s="51"/>
      <c r="AR66" s="51">
        <f>AB66+AJ66</f>
        <v>223895</v>
      </c>
      <c r="AS66" s="51"/>
      <c r="AT66" s="51"/>
      <c r="AU66" s="51"/>
      <c r="AV66" s="51"/>
      <c r="AW66" s="51"/>
      <c r="AX66" s="51"/>
      <c r="AY66" s="51"/>
    </row>
    <row r="67" spans="1:79" s="30" customFormat="1" ht="12.75" customHeight="1" x14ac:dyDescent="0.2">
      <c r="A67" s="52"/>
      <c r="B67" s="52"/>
      <c r="C67" s="52"/>
      <c r="D67" s="112" t="s">
        <v>27</v>
      </c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4"/>
      <c r="AB67" s="57">
        <f>SUM(AB64:AB66)</f>
        <v>2379714</v>
      </c>
      <c r="AC67" s="57"/>
      <c r="AD67" s="57"/>
      <c r="AE67" s="57"/>
      <c r="AF67" s="57"/>
      <c r="AG67" s="57"/>
      <c r="AH67" s="57"/>
      <c r="AI67" s="57"/>
      <c r="AJ67" s="57">
        <f t="shared" ref="AJ67" si="0">SUM(AJ64:AJ66)</f>
        <v>363016</v>
      </c>
      <c r="AK67" s="57"/>
      <c r="AL67" s="57"/>
      <c r="AM67" s="57"/>
      <c r="AN67" s="57"/>
      <c r="AO67" s="57"/>
      <c r="AP67" s="57"/>
      <c r="AQ67" s="57"/>
      <c r="AR67" s="57">
        <f t="shared" ref="AR67" si="1">SUM(AR64:AR66)</f>
        <v>2742730</v>
      </c>
      <c r="AS67" s="57"/>
      <c r="AT67" s="57"/>
      <c r="AU67" s="57"/>
      <c r="AV67" s="57"/>
      <c r="AW67" s="57"/>
      <c r="AX67" s="57"/>
      <c r="AY67" s="57"/>
    </row>
    <row r="69" spans="1:79" ht="15.75" customHeight="1" x14ac:dyDescent="0.2">
      <c r="A69" s="86" t="s">
        <v>43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</row>
    <row r="70" spans="1:79" ht="33.75" customHeight="1" x14ac:dyDescent="0.2">
      <c r="A70" s="91" t="s">
        <v>28</v>
      </c>
      <c r="B70" s="91"/>
      <c r="C70" s="91"/>
      <c r="D70" s="91"/>
      <c r="E70" s="91"/>
      <c r="F70" s="91"/>
      <c r="G70" s="108" t="s">
        <v>44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91" t="s">
        <v>2</v>
      </c>
      <c r="AA70" s="91"/>
      <c r="AB70" s="91"/>
      <c r="AC70" s="91"/>
      <c r="AD70" s="91"/>
      <c r="AE70" s="91" t="s">
        <v>1</v>
      </c>
      <c r="AF70" s="91"/>
      <c r="AG70" s="91"/>
      <c r="AH70" s="91"/>
      <c r="AI70" s="91"/>
      <c r="AJ70" s="91"/>
      <c r="AK70" s="91"/>
      <c r="AL70" s="91"/>
      <c r="AM70" s="91"/>
      <c r="AN70" s="91"/>
      <c r="AO70" s="108" t="s">
        <v>29</v>
      </c>
      <c r="AP70" s="109"/>
      <c r="AQ70" s="109"/>
      <c r="AR70" s="109"/>
      <c r="AS70" s="109"/>
      <c r="AT70" s="109"/>
      <c r="AU70" s="109"/>
      <c r="AV70" s="110"/>
      <c r="AW70" s="108" t="s">
        <v>30</v>
      </c>
      <c r="AX70" s="109"/>
      <c r="AY70" s="109"/>
      <c r="AZ70" s="109"/>
      <c r="BA70" s="109"/>
      <c r="BB70" s="109"/>
      <c r="BC70" s="109"/>
      <c r="BD70" s="110"/>
      <c r="BE70" s="108" t="s">
        <v>27</v>
      </c>
      <c r="BF70" s="109"/>
      <c r="BG70" s="109"/>
      <c r="BH70" s="109"/>
      <c r="BI70" s="109"/>
      <c r="BJ70" s="109"/>
      <c r="BK70" s="109"/>
      <c r="BL70" s="110"/>
    </row>
    <row r="71" spans="1:79" ht="15.75" customHeight="1" x14ac:dyDescent="0.2">
      <c r="A71" s="91">
        <v>1</v>
      </c>
      <c r="B71" s="91"/>
      <c r="C71" s="91"/>
      <c r="D71" s="91"/>
      <c r="E71" s="91"/>
      <c r="F71" s="91"/>
      <c r="G71" s="108">
        <v>2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91">
        <v>3</v>
      </c>
      <c r="AA71" s="91"/>
      <c r="AB71" s="91"/>
      <c r="AC71" s="91"/>
      <c r="AD71" s="91"/>
      <c r="AE71" s="91">
        <v>4</v>
      </c>
      <c r="AF71" s="91"/>
      <c r="AG71" s="91"/>
      <c r="AH71" s="91"/>
      <c r="AI71" s="91"/>
      <c r="AJ71" s="91"/>
      <c r="AK71" s="91"/>
      <c r="AL71" s="91"/>
      <c r="AM71" s="91"/>
      <c r="AN71" s="91"/>
      <c r="AO71" s="91">
        <v>5</v>
      </c>
      <c r="AP71" s="91"/>
      <c r="AQ71" s="91"/>
      <c r="AR71" s="91"/>
      <c r="AS71" s="91"/>
      <c r="AT71" s="91"/>
      <c r="AU71" s="91"/>
      <c r="AV71" s="91"/>
      <c r="AW71" s="91">
        <v>6</v>
      </c>
      <c r="AX71" s="91"/>
      <c r="AY71" s="91"/>
      <c r="AZ71" s="91"/>
      <c r="BA71" s="91"/>
      <c r="BB71" s="91"/>
      <c r="BC71" s="91"/>
      <c r="BD71" s="91"/>
      <c r="BE71" s="91">
        <v>7</v>
      </c>
      <c r="BF71" s="91"/>
      <c r="BG71" s="91"/>
      <c r="BH71" s="91"/>
      <c r="BI71" s="91"/>
      <c r="BJ71" s="91"/>
      <c r="BK71" s="91"/>
      <c r="BL71" s="91"/>
    </row>
    <row r="72" spans="1:79" x14ac:dyDescent="0.2">
      <c r="A72" s="70" t="s">
        <v>126</v>
      </c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2"/>
      <c r="CA72" s="1" t="s">
        <v>17</v>
      </c>
    </row>
    <row r="73" spans="1:79" s="30" customFormat="1" ht="12.75" customHeight="1" x14ac:dyDescent="0.2">
      <c r="A73" s="52">
        <v>1</v>
      </c>
      <c r="B73" s="52"/>
      <c r="C73" s="52"/>
      <c r="D73" s="52"/>
      <c r="E73" s="52"/>
      <c r="F73" s="52"/>
      <c r="G73" s="73" t="s">
        <v>65</v>
      </c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5"/>
      <c r="Z73" s="56"/>
      <c r="AA73" s="56"/>
      <c r="AB73" s="56"/>
      <c r="AC73" s="56"/>
      <c r="AD73" s="56"/>
      <c r="AE73" s="59"/>
      <c r="AF73" s="59"/>
      <c r="AG73" s="59"/>
      <c r="AH73" s="59"/>
      <c r="AI73" s="59"/>
      <c r="AJ73" s="59"/>
      <c r="AK73" s="59"/>
      <c r="AL73" s="59"/>
      <c r="AM73" s="59"/>
      <c r="AN73" s="60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CA73" s="30" t="s">
        <v>18</v>
      </c>
    </row>
    <row r="74" spans="1:79" ht="12.75" customHeight="1" x14ac:dyDescent="0.2">
      <c r="A74" s="44"/>
      <c r="B74" s="44"/>
      <c r="C74" s="44"/>
      <c r="D74" s="44"/>
      <c r="E74" s="44"/>
      <c r="F74" s="44"/>
      <c r="G74" s="45" t="s">
        <v>68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69</v>
      </c>
      <c r="AA74" s="48"/>
      <c r="AB74" s="48"/>
      <c r="AC74" s="48"/>
      <c r="AD74" s="48"/>
      <c r="AE74" s="49" t="s">
        <v>70</v>
      </c>
      <c r="AF74" s="49"/>
      <c r="AG74" s="49"/>
      <c r="AH74" s="49"/>
      <c r="AI74" s="49"/>
      <c r="AJ74" s="49"/>
      <c r="AK74" s="49"/>
      <c r="AL74" s="49"/>
      <c r="AM74" s="49"/>
      <c r="AN74" s="50"/>
      <c r="AO74" s="51">
        <f>65906566+15390+23874-330290+224730-35120-1148+96640+752283-34353-871421+331005</f>
        <v>66078156</v>
      </c>
      <c r="AP74" s="51"/>
      <c r="AQ74" s="51"/>
      <c r="AR74" s="51"/>
      <c r="AS74" s="51"/>
      <c r="AT74" s="51"/>
      <c r="AU74" s="51"/>
      <c r="AV74" s="51"/>
      <c r="AW74" s="51">
        <f>1803165+2515+360+108274+5813</f>
        <v>1920127</v>
      </c>
      <c r="AX74" s="51"/>
      <c r="AY74" s="51"/>
      <c r="AZ74" s="51"/>
      <c r="BA74" s="51"/>
      <c r="BB74" s="51"/>
      <c r="BC74" s="51"/>
      <c r="BD74" s="51"/>
      <c r="BE74" s="51">
        <f t="shared" ref="BE74:BE81" si="2">AO74+AW74</f>
        <v>67998283</v>
      </c>
      <c r="BF74" s="51"/>
      <c r="BG74" s="51"/>
      <c r="BH74" s="51"/>
      <c r="BI74" s="51"/>
      <c r="BJ74" s="51"/>
      <c r="BK74" s="51"/>
      <c r="BL74" s="51"/>
    </row>
    <row r="75" spans="1:79" ht="12.75" customHeight="1" x14ac:dyDescent="0.2">
      <c r="A75" s="44"/>
      <c r="B75" s="44"/>
      <c r="C75" s="44"/>
      <c r="D75" s="44"/>
      <c r="E75" s="44"/>
      <c r="F75" s="44"/>
      <c r="G75" s="45" t="s">
        <v>128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8" t="s">
        <v>66</v>
      </c>
      <c r="AA75" s="48"/>
      <c r="AB75" s="48"/>
      <c r="AC75" s="48"/>
      <c r="AD75" s="48"/>
      <c r="AE75" s="49" t="s">
        <v>97</v>
      </c>
      <c r="AF75" s="49"/>
      <c r="AG75" s="49"/>
      <c r="AH75" s="49"/>
      <c r="AI75" s="49"/>
      <c r="AJ75" s="49"/>
      <c r="AK75" s="49"/>
      <c r="AL75" s="49"/>
      <c r="AM75" s="49"/>
      <c r="AN75" s="50"/>
      <c r="AO75" s="51">
        <v>9</v>
      </c>
      <c r="AP75" s="51"/>
      <c r="AQ75" s="51"/>
      <c r="AR75" s="51"/>
      <c r="AS75" s="51"/>
      <c r="AT75" s="51"/>
      <c r="AU75" s="51"/>
      <c r="AV75" s="51"/>
      <c r="AW75" s="51">
        <v>0</v>
      </c>
      <c r="AX75" s="51"/>
      <c r="AY75" s="51"/>
      <c r="AZ75" s="51"/>
      <c r="BA75" s="51"/>
      <c r="BB75" s="51"/>
      <c r="BC75" s="51"/>
      <c r="BD75" s="51"/>
      <c r="BE75" s="51">
        <f t="shared" si="2"/>
        <v>9</v>
      </c>
      <c r="BF75" s="51"/>
      <c r="BG75" s="51"/>
      <c r="BH75" s="51"/>
      <c r="BI75" s="51"/>
      <c r="BJ75" s="51"/>
      <c r="BK75" s="51"/>
      <c r="BL75" s="51"/>
    </row>
    <row r="76" spans="1:79" ht="25.5" customHeight="1" x14ac:dyDescent="0.2">
      <c r="A76" s="44"/>
      <c r="B76" s="44"/>
      <c r="C76" s="44"/>
      <c r="D76" s="44"/>
      <c r="E76" s="44"/>
      <c r="F76" s="44"/>
      <c r="G76" s="45" t="s">
        <v>129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 t="s">
        <v>66</v>
      </c>
      <c r="AA76" s="48"/>
      <c r="AB76" s="48"/>
      <c r="AC76" s="48"/>
      <c r="AD76" s="48"/>
      <c r="AE76" s="49" t="s">
        <v>97</v>
      </c>
      <c r="AF76" s="49"/>
      <c r="AG76" s="49"/>
      <c r="AH76" s="49"/>
      <c r="AI76" s="49"/>
      <c r="AJ76" s="49"/>
      <c r="AK76" s="49"/>
      <c r="AL76" s="49"/>
      <c r="AM76" s="49"/>
      <c r="AN76" s="50"/>
      <c r="AO76" s="51">
        <v>10</v>
      </c>
      <c r="AP76" s="51"/>
      <c r="AQ76" s="51"/>
      <c r="AR76" s="51"/>
      <c r="AS76" s="51"/>
      <c r="AT76" s="51"/>
      <c r="AU76" s="51"/>
      <c r="AV76" s="51"/>
      <c r="AW76" s="51">
        <v>0</v>
      </c>
      <c r="AX76" s="51"/>
      <c r="AY76" s="51"/>
      <c r="AZ76" s="51"/>
      <c r="BA76" s="51"/>
      <c r="BB76" s="51"/>
      <c r="BC76" s="51"/>
      <c r="BD76" s="51"/>
      <c r="BE76" s="51">
        <f t="shared" si="2"/>
        <v>10</v>
      </c>
      <c r="BF76" s="51"/>
      <c r="BG76" s="51"/>
      <c r="BH76" s="51"/>
      <c r="BI76" s="51"/>
      <c r="BJ76" s="51"/>
      <c r="BK76" s="51"/>
      <c r="BL76" s="51"/>
    </row>
    <row r="77" spans="1:79" ht="12.75" customHeight="1" x14ac:dyDescent="0.2">
      <c r="A77" s="44"/>
      <c r="B77" s="44"/>
      <c r="C77" s="44"/>
      <c r="D77" s="44"/>
      <c r="E77" s="44"/>
      <c r="F77" s="44"/>
      <c r="G77" s="45" t="s">
        <v>130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 t="s">
        <v>66</v>
      </c>
      <c r="AA77" s="48"/>
      <c r="AB77" s="48"/>
      <c r="AC77" s="48"/>
      <c r="AD77" s="48"/>
      <c r="AE77" s="49" t="s">
        <v>97</v>
      </c>
      <c r="AF77" s="49"/>
      <c r="AG77" s="49"/>
      <c r="AH77" s="49"/>
      <c r="AI77" s="49"/>
      <c r="AJ77" s="49"/>
      <c r="AK77" s="49"/>
      <c r="AL77" s="49"/>
      <c r="AM77" s="49"/>
      <c r="AN77" s="50"/>
      <c r="AO77" s="51">
        <v>2</v>
      </c>
      <c r="AP77" s="51"/>
      <c r="AQ77" s="51"/>
      <c r="AR77" s="51"/>
      <c r="AS77" s="51"/>
      <c r="AT77" s="51"/>
      <c r="AU77" s="51"/>
      <c r="AV77" s="51"/>
      <c r="AW77" s="51">
        <v>0</v>
      </c>
      <c r="AX77" s="51"/>
      <c r="AY77" s="51"/>
      <c r="AZ77" s="51"/>
      <c r="BA77" s="51"/>
      <c r="BB77" s="51"/>
      <c r="BC77" s="51"/>
      <c r="BD77" s="51"/>
      <c r="BE77" s="51">
        <f t="shared" si="2"/>
        <v>2</v>
      </c>
      <c r="BF77" s="51"/>
      <c r="BG77" s="51"/>
      <c r="BH77" s="51"/>
      <c r="BI77" s="51"/>
      <c r="BJ77" s="51"/>
      <c r="BK77" s="51"/>
      <c r="BL77" s="51"/>
    </row>
    <row r="78" spans="1:79" ht="12.75" customHeight="1" x14ac:dyDescent="0.2">
      <c r="A78" s="44"/>
      <c r="B78" s="44"/>
      <c r="C78" s="44"/>
      <c r="D78" s="44"/>
      <c r="E78" s="44"/>
      <c r="F78" s="44"/>
      <c r="G78" s="45" t="s">
        <v>131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66</v>
      </c>
      <c r="AA78" s="48"/>
      <c r="AB78" s="48"/>
      <c r="AC78" s="48"/>
      <c r="AD78" s="48"/>
      <c r="AE78" s="49" t="s">
        <v>97</v>
      </c>
      <c r="AF78" s="49"/>
      <c r="AG78" s="49"/>
      <c r="AH78" s="49"/>
      <c r="AI78" s="49"/>
      <c r="AJ78" s="49"/>
      <c r="AK78" s="49"/>
      <c r="AL78" s="49"/>
      <c r="AM78" s="49"/>
      <c r="AN78" s="50"/>
      <c r="AO78" s="51">
        <v>158</v>
      </c>
      <c r="AP78" s="51"/>
      <c r="AQ78" s="51"/>
      <c r="AR78" s="51"/>
      <c r="AS78" s="51"/>
      <c r="AT78" s="51"/>
      <c r="AU78" s="51"/>
      <c r="AV78" s="51"/>
      <c r="AW78" s="51">
        <v>0</v>
      </c>
      <c r="AX78" s="51"/>
      <c r="AY78" s="51"/>
      <c r="AZ78" s="51"/>
      <c r="BA78" s="51"/>
      <c r="BB78" s="51"/>
      <c r="BC78" s="51"/>
      <c r="BD78" s="51"/>
      <c r="BE78" s="51">
        <f t="shared" si="2"/>
        <v>158</v>
      </c>
      <c r="BF78" s="51"/>
      <c r="BG78" s="51"/>
      <c r="BH78" s="51"/>
      <c r="BI78" s="51"/>
      <c r="BJ78" s="51"/>
      <c r="BK78" s="51"/>
      <c r="BL78" s="51"/>
    </row>
    <row r="79" spans="1:79" ht="25.5" customHeight="1" x14ac:dyDescent="0.2">
      <c r="A79" s="44"/>
      <c r="B79" s="44"/>
      <c r="C79" s="44"/>
      <c r="D79" s="44"/>
      <c r="E79" s="44"/>
      <c r="F79" s="44"/>
      <c r="G79" s="45" t="s">
        <v>132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48" t="s">
        <v>66</v>
      </c>
      <c r="AA79" s="48"/>
      <c r="AB79" s="48"/>
      <c r="AC79" s="48"/>
      <c r="AD79" s="48"/>
      <c r="AE79" s="49" t="s">
        <v>97</v>
      </c>
      <c r="AF79" s="49"/>
      <c r="AG79" s="49"/>
      <c r="AH79" s="49"/>
      <c r="AI79" s="49"/>
      <c r="AJ79" s="49"/>
      <c r="AK79" s="49"/>
      <c r="AL79" s="49"/>
      <c r="AM79" s="49"/>
      <c r="AN79" s="50"/>
      <c r="AO79" s="51">
        <v>77</v>
      </c>
      <c r="AP79" s="51"/>
      <c r="AQ79" s="51"/>
      <c r="AR79" s="51"/>
      <c r="AS79" s="51"/>
      <c r="AT79" s="51"/>
      <c r="AU79" s="51"/>
      <c r="AV79" s="51"/>
      <c r="AW79" s="51">
        <v>0</v>
      </c>
      <c r="AX79" s="51"/>
      <c r="AY79" s="51"/>
      <c r="AZ79" s="51"/>
      <c r="BA79" s="51"/>
      <c r="BB79" s="51"/>
      <c r="BC79" s="51"/>
      <c r="BD79" s="51"/>
      <c r="BE79" s="51">
        <f t="shared" si="2"/>
        <v>77</v>
      </c>
      <c r="BF79" s="51"/>
      <c r="BG79" s="51"/>
      <c r="BH79" s="51"/>
      <c r="BI79" s="51"/>
      <c r="BJ79" s="51"/>
      <c r="BK79" s="51"/>
      <c r="BL79" s="51"/>
    </row>
    <row r="80" spans="1:79" ht="12.75" customHeight="1" x14ac:dyDescent="0.2">
      <c r="A80" s="44"/>
      <c r="B80" s="44"/>
      <c r="C80" s="44"/>
      <c r="D80" s="44"/>
      <c r="E80" s="44"/>
      <c r="F80" s="44"/>
      <c r="G80" s="45" t="s">
        <v>133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8" t="s">
        <v>66</v>
      </c>
      <c r="AA80" s="48"/>
      <c r="AB80" s="48"/>
      <c r="AC80" s="48"/>
      <c r="AD80" s="48"/>
      <c r="AE80" s="49" t="s">
        <v>97</v>
      </c>
      <c r="AF80" s="49"/>
      <c r="AG80" s="49"/>
      <c r="AH80" s="49"/>
      <c r="AI80" s="49"/>
      <c r="AJ80" s="49"/>
      <c r="AK80" s="49"/>
      <c r="AL80" s="49"/>
      <c r="AM80" s="49"/>
      <c r="AN80" s="50"/>
      <c r="AO80" s="51">
        <v>19</v>
      </c>
      <c r="AP80" s="51"/>
      <c r="AQ80" s="51"/>
      <c r="AR80" s="51"/>
      <c r="AS80" s="51"/>
      <c r="AT80" s="51"/>
      <c r="AU80" s="51"/>
      <c r="AV80" s="51"/>
      <c r="AW80" s="51">
        <v>0</v>
      </c>
      <c r="AX80" s="51"/>
      <c r="AY80" s="51"/>
      <c r="AZ80" s="51"/>
      <c r="BA80" s="51"/>
      <c r="BB80" s="51"/>
      <c r="BC80" s="51"/>
      <c r="BD80" s="51"/>
      <c r="BE80" s="51">
        <f t="shared" si="2"/>
        <v>19</v>
      </c>
      <c r="BF80" s="51"/>
      <c r="BG80" s="51"/>
      <c r="BH80" s="51"/>
      <c r="BI80" s="51"/>
      <c r="BJ80" s="51"/>
      <c r="BK80" s="51"/>
      <c r="BL80" s="51"/>
    </row>
    <row r="81" spans="1:64" ht="25.5" customHeight="1" x14ac:dyDescent="0.2">
      <c r="A81" s="44"/>
      <c r="B81" s="44"/>
      <c r="C81" s="44"/>
      <c r="D81" s="44"/>
      <c r="E81" s="44"/>
      <c r="F81" s="44"/>
      <c r="G81" s="45" t="s">
        <v>134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48" t="s">
        <v>66</v>
      </c>
      <c r="AA81" s="48"/>
      <c r="AB81" s="48"/>
      <c r="AC81" s="48"/>
      <c r="AD81" s="48"/>
      <c r="AE81" s="49" t="s">
        <v>97</v>
      </c>
      <c r="AF81" s="49"/>
      <c r="AG81" s="49"/>
      <c r="AH81" s="49"/>
      <c r="AI81" s="49"/>
      <c r="AJ81" s="49"/>
      <c r="AK81" s="49"/>
      <c r="AL81" s="49"/>
      <c r="AM81" s="49"/>
      <c r="AN81" s="50"/>
      <c r="AO81" s="51">
        <v>11</v>
      </c>
      <c r="AP81" s="51"/>
      <c r="AQ81" s="51"/>
      <c r="AR81" s="51"/>
      <c r="AS81" s="51"/>
      <c r="AT81" s="51"/>
      <c r="AU81" s="51"/>
      <c r="AV81" s="51"/>
      <c r="AW81" s="51">
        <v>0</v>
      </c>
      <c r="AX81" s="51"/>
      <c r="AY81" s="51"/>
      <c r="AZ81" s="51"/>
      <c r="BA81" s="51"/>
      <c r="BB81" s="51"/>
      <c r="BC81" s="51"/>
      <c r="BD81" s="51"/>
      <c r="BE81" s="51">
        <f t="shared" si="2"/>
        <v>11</v>
      </c>
      <c r="BF81" s="51"/>
      <c r="BG81" s="51"/>
      <c r="BH81" s="51"/>
      <c r="BI81" s="51"/>
      <c r="BJ81" s="51"/>
      <c r="BK81" s="51"/>
      <c r="BL81" s="51"/>
    </row>
    <row r="82" spans="1:64" s="30" customFormat="1" ht="12.75" customHeight="1" x14ac:dyDescent="0.2">
      <c r="A82" s="52"/>
      <c r="B82" s="52"/>
      <c r="C82" s="52"/>
      <c r="D82" s="52"/>
      <c r="E82" s="52"/>
      <c r="F82" s="52"/>
      <c r="G82" s="53" t="s">
        <v>127</v>
      </c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5"/>
      <c r="Z82" s="56"/>
      <c r="AA82" s="56"/>
      <c r="AB82" s="56"/>
      <c r="AC82" s="56"/>
      <c r="AD82" s="56"/>
      <c r="AE82" s="59"/>
      <c r="AF82" s="59"/>
      <c r="AG82" s="59"/>
      <c r="AH82" s="59"/>
      <c r="AI82" s="59"/>
      <c r="AJ82" s="59"/>
      <c r="AK82" s="59"/>
      <c r="AL82" s="59"/>
      <c r="AM82" s="59"/>
      <c r="AN82" s="60"/>
      <c r="AO82" s="57">
        <v>352.05</v>
      </c>
      <c r="AP82" s="57"/>
      <c r="AQ82" s="57"/>
      <c r="AR82" s="57"/>
      <c r="AS82" s="57"/>
      <c r="AT82" s="57"/>
      <c r="AU82" s="57"/>
      <c r="AV82" s="57"/>
      <c r="AW82" s="57">
        <v>0</v>
      </c>
      <c r="AX82" s="57"/>
      <c r="AY82" s="57"/>
      <c r="AZ82" s="57"/>
      <c r="BA82" s="57"/>
      <c r="BB82" s="57"/>
      <c r="BC82" s="57"/>
      <c r="BD82" s="57"/>
      <c r="BE82" s="57">
        <f t="shared" ref="BE82:BE106" si="3">AO82+AW82</f>
        <v>352.05</v>
      </c>
      <c r="BF82" s="57"/>
      <c r="BG82" s="57"/>
      <c r="BH82" s="57"/>
      <c r="BI82" s="57"/>
      <c r="BJ82" s="57"/>
      <c r="BK82" s="57"/>
      <c r="BL82" s="57"/>
    </row>
    <row r="83" spans="1:64" ht="26.25" customHeight="1" x14ac:dyDescent="0.2">
      <c r="A83" s="44"/>
      <c r="B83" s="44"/>
      <c r="C83" s="44"/>
      <c r="D83" s="44"/>
      <c r="E83" s="44"/>
      <c r="F83" s="44"/>
      <c r="G83" s="45" t="s">
        <v>101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7"/>
      <c r="Z83" s="48" t="s">
        <v>66</v>
      </c>
      <c r="AA83" s="48"/>
      <c r="AB83" s="48"/>
      <c r="AC83" s="48"/>
      <c r="AD83" s="48"/>
      <c r="AE83" s="49" t="s">
        <v>154</v>
      </c>
      <c r="AF83" s="49"/>
      <c r="AG83" s="49"/>
      <c r="AH83" s="49"/>
      <c r="AI83" s="49"/>
      <c r="AJ83" s="49"/>
      <c r="AK83" s="49"/>
      <c r="AL83" s="49"/>
      <c r="AM83" s="49"/>
      <c r="AN83" s="50"/>
      <c r="AO83" s="51">
        <v>269.3</v>
      </c>
      <c r="AP83" s="51"/>
      <c r="AQ83" s="51"/>
      <c r="AR83" s="51"/>
      <c r="AS83" s="51"/>
      <c r="AT83" s="51"/>
      <c r="AU83" s="51"/>
      <c r="AV83" s="51"/>
      <c r="AW83" s="51">
        <v>0</v>
      </c>
      <c r="AX83" s="51"/>
      <c r="AY83" s="51"/>
      <c r="AZ83" s="51"/>
      <c r="BA83" s="51"/>
      <c r="BB83" s="51"/>
      <c r="BC83" s="51"/>
      <c r="BD83" s="51"/>
      <c r="BE83" s="51">
        <f t="shared" ref="BE83:BE84" si="4">AO83+AW83</f>
        <v>269.3</v>
      </c>
      <c r="BF83" s="51"/>
      <c r="BG83" s="51"/>
      <c r="BH83" s="51"/>
      <c r="BI83" s="51"/>
      <c r="BJ83" s="51"/>
      <c r="BK83" s="51"/>
      <c r="BL83" s="51"/>
    </row>
    <row r="84" spans="1:64" ht="25.5" customHeight="1" x14ac:dyDescent="0.2">
      <c r="A84" s="44"/>
      <c r="B84" s="44"/>
      <c r="C84" s="44"/>
      <c r="D84" s="44"/>
      <c r="E84" s="44"/>
      <c r="F84" s="44"/>
      <c r="G84" s="45" t="s">
        <v>99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7"/>
      <c r="Z84" s="48" t="s">
        <v>66</v>
      </c>
      <c r="AA84" s="48"/>
      <c r="AB84" s="48"/>
      <c r="AC84" s="48"/>
      <c r="AD84" s="48"/>
      <c r="AE84" s="49" t="s">
        <v>154</v>
      </c>
      <c r="AF84" s="49"/>
      <c r="AG84" s="49"/>
      <c r="AH84" s="49"/>
      <c r="AI84" s="49"/>
      <c r="AJ84" s="49"/>
      <c r="AK84" s="49"/>
      <c r="AL84" s="49"/>
      <c r="AM84" s="49"/>
      <c r="AN84" s="50"/>
      <c r="AO84" s="51">
        <v>82.75</v>
      </c>
      <c r="AP84" s="51"/>
      <c r="AQ84" s="51"/>
      <c r="AR84" s="51"/>
      <c r="AS84" s="51"/>
      <c r="AT84" s="51"/>
      <c r="AU84" s="51"/>
      <c r="AV84" s="51"/>
      <c r="AW84" s="51">
        <v>0</v>
      </c>
      <c r="AX84" s="51"/>
      <c r="AY84" s="51"/>
      <c r="AZ84" s="51"/>
      <c r="BA84" s="51"/>
      <c r="BB84" s="51"/>
      <c r="BC84" s="51"/>
      <c r="BD84" s="51"/>
      <c r="BE84" s="51">
        <f t="shared" si="4"/>
        <v>82.75</v>
      </c>
      <c r="BF84" s="51"/>
      <c r="BG84" s="51"/>
      <c r="BH84" s="51"/>
      <c r="BI84" s="51"/>
      <c r="BJ84" s="51"/>
      <c r="BK84" s="51"/>
      <c r="BL84" s="51"/>
    </row>
    <row r="85" spans="1:64" s="30" customFormat="1" ht="12.75" customHeight="1" x14ac:dyDescent="0.2">
      <c r="A85" s="52"/>
      <c r="B85" s="52"/>
      <c r="C85" s="52"/>
      <c r="D85" s="52"/>
      <c r="E85" s="52"/>
      <c r="F85" s="52"/>
      <c r="G85" s="53" t="s">
        <v>92</v>
      </c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5"/>
      <c r="Z85" s="56"/>
      <c r="AA85" s="56"/>
      <c r="AB85" s="56"/>
      <c r="AC85" s="56"/>
      <c r="AD85" s="56"/>
      <c r="AE85" s="59"/>
      <c r="AF85" s="59"/>
      <c r="AG85" s="59"/>
      <c r="AH85" s="59"/>
      <c r="AI85" s="59"/>
      <c r="AJ85" s="59"/>
      <c r="AK85" s="59"/>
      <c r="AL85" s="59"/>
      <c r="AM85" s="59"/>
      <c r="AN85" s="60"/>
      <c r="AO85" s="57">
        <v>21.8</v>
      </c>
      <c r="AP85" s="57"/>
      <c r="AQ85" s="57"/>
      <c r="AR85" s="57"/>
      <c r="AS85" s="57"/>
      <c r="AT85" s="57"/>
      <c r="AU85" s="57"/>
      <c r="AV85" s="57"/>
      <c r="AW85" s="57">
        <v>0</v>
      </c>
      <c r="AX85" s="57"/>
      <c r="AY85" s="57"/>
      <c r="AZ85" s="57"/>
      <c r="BA85" s="57"/>
      <c r="BB85" s="57"/>
      <c r="BC85" s="57"/>
      <c r="BD85" s="57"/>
      <c r="BE85" s="57">
        <f t="shared" si="3"/>
        <v>21.8</v>
      </c>
      <c r="BF85" s="57"/>
      <c r="BG85" s="57"/>
      <c r="BH85" s="57"/>
      <c r="BI85" s="57"/>
      <c r="BJ85" s="57"/>
      <c r="BK85" s="57"/>
      <c r="BL85" s="57"/>
    </row>
    <row r="86" spans="1:64" ht="22.5" customHeight="1" x14ac:dyDescent="0.2">
      <c r="A86" s="44"/>
      <c r="B86" s="44"/>
      <c r="C86" s="44"/>
      <c r="D86" s="44"/>
      <c r="E86" s="44"/>
      <c r="F86" s="44"/>
      <c r="G86" s="45" t="s">
        <v>101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7"/>
      <c r="Z86" s="48" t="s">
        <v>66</v>
      </c>
      <c r="AA86" s="48"/>
      <c r="AB86" s="48"/>
      <c r="AC86" s="48"/>
      <c r="AD86" s="48"/>
      <c r="AE86" s="49" t="s">
        <v>154</v>
      </c>
      <c r="AF86" s="49"/>
      <c r="AG86" s="49"/>
      <c r="AH86" s="49"/>
      <c r="AI86" s="49"/>
      <c r="AJ86" s="49"/>
      <c r="AK86" s="49"/>
      <c r="AL86" s="49"/>
      <c r="AM86" s="49"/>
      <c r="AN86" s="50"/>
      <c r="AO86" s="51">
        <v>21.8</v>
      </c>
      <c r="AP86" s="51"/>
      <c r="AQ86" s="51"/>
      <c r="AR86" s="51"/>
      <c r="AS86" s="51"/>
      <c r="AT86" s="51"/>
      <c r="AU86" s="51"/>
      <c r="AV86" s="51"/>
      <c r="AW86" s="51">
        <v>0</v>
      </c>
      <c r="AX86" s="51"/>
      <c r="AY86" s="51"/>
      <c r="AZ86" s="51"/>
      <c r="BA86" s="51"/>
      <c r="BB86" s="51"/>
      <c r="BC86" s="51"/>
      <c r="BD86" s="51"/>
      <c r="BE86" s="51">
        <f t="shared" ref="BE86" si="5">AO86+AW86</f>
        <v>21.8</v>
      </c>
      <c r="BF86" s="51"/>
      <c r="BG86" s="51"/>
      <c r="BH86" s="51"/>
      <c r="BI86" s="51"/>
      <c r="BJ86" s="51"/>
      <c r="BK86" s="51"/>
      <c r="BL86" s="51"/>
    </row>
    <row r="87" spans="1:64" s="30" customFormat="1" ht="12.75" customHeight="1" x14ac:dyDescent="0.2">
      <c r="A87" s="52"/>
      <c r="B87" s="52"/>
      <c r="C87" s="52"/>
      <c r="D87" s="52"/>
      <c r="E87" s="52"/>
      <c r="F87" s="52"/>
      <c r="G87" s="53" t="s">
        <v>94</v>
      </c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5"/>
      <c r="Z87" s="56"/>
      <c r="AA87" s="56"/>
      <c r="AB87" s="56"/>
      <c r="AC87" s="56"/>
      <c r="AD87" s="56"/>
      <c r="AE87" s="59"/>
      <c r="AF87" s="59"/>
      <c r="AG87" s="59"/>
      <c r="AH87" s="59"/>
      <c r="AI87" s="59"/>
      <c r="AJ87" s="59"/>
      <c r="AK87" s="59"/>
      <c r="AL87" s="59"/>
      <c r="AM87" s="59"/>
      <c r="AN87" s="60"/>
      <c r="AO87" s="57">
        <v>54.5</v>
      </c>
      <c r="AP87" s="57"/>
      <c r="AQ87" s="57"/>
      <c r="AR87" s="57"/>
      <c r="AS87" s="57"/>
      <c r="AT87" s="57"/>
      <c r="AU87" s="57"/>
      <c r="AV87" s="57"/>
      <c r="AW87" s="57">
        <v>0</v>
      </c>
      <c r="AX87" s="57"/>
      <c r="AY87" s="57"/>
      <c r="AZ87" s="57"/>
      <c r="BA87" s="57"/>
      <c r="BB87" s="57"/>
      <c r="BC87" s="57"/>
      <c r="BD87" s="57"/>
      <c r="BE87" s="57">
        <f t="shared" si="3"/>
        <v>54.5</v>
      </c>
      <c r="BF87" s="57"/>
      <c r="BG87" s="57"/>
      <c r="BH87" s="57"/>
      <c r="BI87" s="57"/>
      <c r="BJ87" s="57"/>
      <c r="BK87" s="57"/>
      <c r="BL87" s="57"/>
    </row>
    <row r="88" spans="1:64" ht="24" customHeight="1" x14ac:dyDescent="0.2">
      <c r="A88" s="44"/>
      <c r="B88" s="44"/>
      <c r="C88" s="44"/>
      <c r="D88" s="44"/>
      <c r="E88" s="44"/>
      <c r="F88" s="44"/>
      <c r="G88" s="45" t="s">
        <v>101</v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7"/>
      <c r="Z88" s="48" t="s">
        <v>66</v>
      </c>
      <c r="AA88" s="48"/>
      <c r="AB88" s="48"/>
      <c r="AC88" s="48"/>
      <c r="AD88" s="48"/>
      <c r="AE88" s="49" t="s">
        <v>154</v>
      </c>
      <c r="AF88" s="49"/>
      <c r="AG88" s="49"/>
      <c r="AH88" s="49"/>
      <c r="AI88" s="49"/>
      <c r="AJ88" s="49"/>
      <c r="AK88" s="49"/>
      <c r="AL88" s="49"/>
      <c r="AM88" s="49"/>
      <c r="AN88" s="50"/>
      <c r="AO88" s="51">
        <v>53.5</v>
      </c>
      <c r="AP88" s="51"/>
      <c r="AQ88" s="51"/>
      <c r="AR88" s="51"/>
      <c r="AS88" s="51"/>
      <c r="AT88" s="51"/>
      <c r="AU88" s="51"/>
      <c r="AV88" s="51"/>
      <c r="AW88" s="51">
        <v>0</v>
      </c>
      <c r="AX88" s="51"/>
      <c r="AY88" s="51"/>
      <c r="AZ88" s="51"/>
      <c r="BA88" s="51"/>
      <c r="BB88" s="51"/>
      <c r="BC88" s="51"/>
      <c r="BD88" s="51"/>
      <c r="BE88" s="51">
        <f t="shared" ref="BE88:BE89" si="6">AO88+AW88</f>
        <v>53.5</v>
      </c>
      <c r="BF88" s="51"/>
      <c r="BG88" s="51"/>
      <c r="BH88" s="51"/>
      <c r="BI88" s="51"/>
      <c r="BJ88" s="51"/>
      <c r="BK88" s="51"/>
      <c r="BL88" s="51"/>
    </row>
    <row r="89" spans="1:64" ht="25.5" customHeight="1" x14ac:dyDescent="0.2">
      <c r="A89" s="44"/>
      <c r="B89" s="44"/>
      <c r="C89" s="44"/>
      <c r="D89" s="44"/>
      <c r="E89" s="44"/>
      <c r="F89" s="44"/>
      <c r="G89" s="45" t="s">
        <v>99</v>
      </c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7"/>
      <c r="Z89" s="48" t="s">
        <v>66</v>
      </c>
      <c r="AA89" s="48"/>
      <c r="AB89" s="48"/>
      <c r="AC89" s="48"/>
      <c r="AD89" s="48"/>
      <c r="AE89" s="49" t="s">
        <v>154</v>
      </c>
      <c r="AF89" s="49"/>
      <c r="AG89" s="49"/>
      <c r="AH89" s="49"/>
      <c r="AI89" s="49"/>
      <c r="AJ89" s="49"/>
      <c r="AK89" s="49"/>
      <c r="AL89" s="49"/>
      <c r="AM89" s="49"/>
      <c r="AN89" s="50"/>
      <c r="AO89" s="51">
        <v>1</v>
      </c>
      <c r="AP89" s="51"/>
      <c r="AQ89" s="51"/>
      <c r="AR89" s="51"/>
      <c r="AS89" s="51"/>
      <c r="AT89" s="51"/>
      <c r="AU89" s="51"/>
      <c r="AV89" s="51"/>
      <c r="AW89" s="51">
        <v>0</v>
      </c>
      <c r="AX89" s="51"/>
      <c r="AY89" s="51"/>
      <c r="AZ89" s="51"/>
      <c r="BA89" s="51"/>
      <c r="BB89" s="51"/>
      <c r="BC89" s="51"/>
      <c r="BD89" s="51"/>
      <c r="BE89" s="51">
        <f t="shared" si="6"/>
        <v>1</v>
      </c>
      <c r="BF89" s="51"/>
      <c r="BG89" s="51"/>
      <c r="BH89" s="51"/>
      <c r="BI89" s="51"/>
      <c r="BJ89" s="51"/>
      <c r="BK89" s="51"/>
      <c r="BL89" s="51"/>
    </row>
    <row r="90" spans="1:64" s="30" customFormat="1" ht="12.75" customHeight="1" x14ac:dyDescent="0.2">
      <c r="A90" s="52"/>
      <c r="B90" s="52"/>
      <c r="C90" s="52"/>
      <c r="D90" s="52"/>
      <c r="E90" s="52"/>
      <c r="F90" s="52"/>
      <c r="G90" s="53" t="s">
        <v>95</v>
      </c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5"/>
      <c r="Z90" s="56"/>
      <c r="AA90" s="56"/>
      <c r="AB90" s="56"/>
      <c r="AC90" s="56"/>
      <c r="AD90" s="56"/>
      <c r="AE90" s="59"/>
      <c r="AF90" s="59"/>
      <c r="AG90" s="59"/>
      <c r="AH90" s="59"/>
      <c r="AI90" s="59"/>
      <c r="AJ90" s="59"/>
      <c r="AK90" s="59"/>
      <c r="AL90" s="59"/>
      <c r="AM90" s="59"/>
      <c r="AN90" s="60"/>
      <c r="AO90" s="57">
        <v>275.75</v>
      </c>
      <c r="AP90" s="57"/>
      <c r="AQ90" s="57"/>
      <c r="AR90" s="57"/>
      <c r="AS90" s="57"/>
      <c r="AT90" s="57"/>
      <c r="AU90" s="57"/>
      <c r="AV90" s="57"/>
      <c r="AW90" s="57">
        <v>0</v>
      </c>
      <c r="AX90" s="57"/>
      <c r="AY90" s="57"/>
      <c r="AZ90" s="57"/>
      <c r="BA90" s="57"/>
      <c r="BB90" s="57"/>
      <c r="BC90" s="57"/>
      <c r="BD90" s="57"/>
      <c r="BE90" s="57">
        <f t="shared" si="3"/>
        <v>275.75</v>
      </c>
      <c r="BF90" s="57"/>
      <c r="BG90" s="57"/>
      <c r="BH90" s="57"/>
      <c r="BI90" s="57"/>
      <c r="BJ90" s="57"/>
      <c r="BK90" s="57"/>
      <c r="BL90" s="57"/>
    </row>
    <row r="91" spans="1:64" ht="29.25" customHeight="1" x14ac:dyDescent="0.2">
      <c r="A91" s="44"/>
      <c r="B91" s="44"/>
      <c r="C91" s="44"/>
      <c r="D91" s="44"/>
      <c r="E91" s="44"/>
      <c r="F91" s="44"/>
      <c r="G91" s="45" t="s">
        <v>101</v>
      </c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7"/>
      <c r="Z91" s="48" t="s">
        <v>66</v>
      </c>
      <c r="AA91" s="48"/>
      <c r="AB91" s="48"/>
      <c r="AC91" s="48"/>
      <c r="AD91" s="48"/>
      <c r="AE91" s="49" t="s">
        <v>154</v>
      </c>
      <c r="AF91" s="49"/>
      <c r="AG91" s="49"/>
      <c r="AH91" s="49"/>
      <c r="AI91" s="49"/>
      <c r="AJ91" s="49"/>
      <c r="AK91" s="49"/>
      <c r="AL91" s="49"/>
      <c r="AM91" s="49"/>
      <c r="AN91" s="50"/>
      <c r="AO91" s="51">
        <v>194</v>
      </c>
      <c r="AP91" s="51"/>
      <c r="AQ91" s="51"/>
      <c r="AR91" s="51"/>
      <c r="AS91" s="51"/>
      <c r="AT91" s="51"/>
      <c r="AU91" s="51"/>
      <c r="AV91" s="51"/>
      <c r="AW91" s="51">
        <v>0</v>
      </c>
      <c r="AX91" s="51"/>
      <c r="AY91" s="51"/>
      <c r="AZ91" s="51"/>
      <c r="BA91" s="51"/>
      <c r="BB91" s="51"/>
      <c r="BC91" s="51"/>
      <c r="BD91" s="51"/>
      <c r="BE91" s="51">
        <f t="shared" si="3"/>
        <v>194</v>
      </c>
      <c r="BF91" s="51"/>
      <c r="BG91" s="51"/>
      <c r="BH91" s="51"/>
      <c r="BI91" s="51"/>
      <c r="BJ91" s="51"/>
      <c r="BK91" s="51"/>
      <c r="BL91" s="51"/>
    </row>
    <row r="92" spans="1:64" ht="27" customHeight="1" x14ac:dyDescent="0.2">
      <c r="A92" s="44"/>
      <c r="B92" s="44"/>
      <c r="C92" s="44"/>
      <c r="D92" s="44"/>
      <c r="E92" s="44"/>
      <c r="F92" s="44"/>
      <c r="G92" s="45" t="s">
        <v>135</v>
      </c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7"/>
      <c r="Z92" s="48" t="s">
        <v>66</v>
      </c>
      <c r="AA92" s="48"/>
      <c r="AB92" s="48"/>
      <c r="AC92" s="48"/>
      <c r="AD92" s="48"/>
      <c r="AE92" s="49" t="s">
        <v>154</v>
      </c>
      <c r="AF92" s="49"/>
      <c r="AG92" s="49"/>
      <c r="AH92" s="49"/>
      <c r="AI92" s="49"/>
      <c r="AJ92" s="49"/>
      <c r="AK92" s="49"/>
      <c r="AL92" s="49"/>
      <c r="AM92" s="49"/>
      <c r="AN92" s="50"/>
      <c r="AO92" s="51">
        <v>81.75</v>
      </c>
      <c r="AP92" s="51"/>
      <c r="AQ92" s="51"/>
      <c r="AR92" s="51"/>
      <c r="AS92" s="51"/>
      <c r="AT92" s="51"/>
      <c r="AU92" s="51"/>
      <c r="AV92" s="51"/>
      <c r="AW92" s="51">
        <v>0</v>
      </c>
      <c r="AX92" s="51"/>
      <c r="AY92" s="51"/>
      <c r="AZ92" s="51"/>
      <c r="BA92" s="51"/>
      <c r="BB92" s="51"/>
      <c r="BC92" s="51"/>
      <c r="BD92" s="51"/>
      <c r="BE92" s="51">
        <f t="shared" si="3"/>
        <v>81.75</v>
      </c>
      <c r="BF92" s="51"/>
      <c r="BG92" s="51"/>
      <c r="BH92" s="51"/>
      <c r="BI92" s="51"/>
      <c r="BJ92" s="51"/>
      <c r="BK92" s="51"/>
      <c r="BL92" s="51"/>
    </row>
    <row r="93" spans="1:64" s="30" customFormat="1" ht="12.75" customHeight="1" x14ac:dyDescent="0.2">
      <c r="A93" s="52">
        <v>2</v>
      </c>
      <c r="B93" s="52"/>
      <c r="C93" s="52"/>
      <c r="D93" s="52"/>
      <c r="E93" s="52"/>
      <c r="F93" s="52"/>
      <c r="G93" s="53" t="s">
        <v>71</v>
      </c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5"/>
      <c r="Z93" s="56"/>
      <c r="AA93" s="56"/>
      <c r="AB93" s="56"/>
      <c r="AC93" s="56"/>
      <c r="AD93" s="56"/>
      <c r="AE93" s="59"/>
      <c r="AF93" s="59"/>
      <c r="AG93" s="59"/>
      <c r="AH93" s="59"/>
      <c r="AI93" s="59"/>
      <c r="AJ93" s="59"/>
      <c r="AK93" s="59"/>
      <c r="AL93" s="59"/>
      <c r="AM93" s="59"/>
      <c r="AN93" s="60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</row>
    <row r="94" spans="1:64" s="30" customFormat="1" ht="12.75" customHeight="1" x14ac:dyDescent="0.2">
      <c r="A94" s="52"/>
      <c r="B94" s="52"/>
      <c r="C94" s="52"/>
      <c r="D94" s="52"/>
      <c r="E94" s="52"/>
      <c r="F94" s="52"/>
      <c r="G94" s="53" t="s">
        <v>136</v>
      </c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5"/>
      <c r="Z94" s="56"/>
      <c r="AA94" s="56"/>
      <c r="AB94" s="56"/>
      <c r="AC94" s="56"/>
      <c r="AD94" s="56"/>
      <c r="AE94" s="59"/>
      <c r="AF94" s="59"/>
      <c r="AG94" s="59"/>
      <c r="AH94" s="59"/>
      <c r="AI94" s="59"/>
      <c r="AJ94" s="59"/>
      <c r="AK94" s="59"/>
      <c r="AL94" s="59"/>
      <c r="AM94" s="59"/>
      <c r="AN94" s="60"/>
      <c r="AO94" s="57">
        <v>4744</v>
      </c>
      <c r="AP94" s="57"/>
      <c r="AQ94" s="57"/>
      <c r="AR94" s="57"/>
      <c r="AS94" s="57"/>
      <c r="AT94" s="57"/>
      <c r="AU94" s="57"/>
      <c r="AV94" s="57"/>
      <c r="AW94" s="57">
        <v>0</v>
      </c>
      <c r="AX94" s="57"/>
      <c r="AY94" s="57"/>
      <c r="AZ94" s="57"/>
      <c r="BA94" s="57"/>
      <c r="BB94" s="57"/>
      <c r="BC94" s="57"/>
      <c r="BD94" s="57"/>
      <c r="BE94" s="57">
        <f t="shared" si="3"/>
        <v>4744</v>
      </c>
      <c r="BF94" s="57"/>
      <c r="BG94" s="57"/>
      <c r="BH94" s="57"/>
      <c r="BI94" s="57"/>
      <c r="BJ94" s="57"/>
      <c r="BK94" s="57"/>
      <c r="BL94" s="57"/>
    </row>
    <row r="95" spans="1:64" ht="12.75" customHeight="1" x14ac:dyDescent="0.2">
      <c r="A95" s="44"/>
      <c r="B95" s="44"/>
      <c r="C95" s="44"/>
      <c r="D95" s="44"/>
      <c r="E95" s="44"/>
      <c r="F95" s="44"/>
      <c r="G95" s="45" t="s">
        <v>138</v>
      </c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7"/>
      <c r="Z95" s="48" t="s">
        <v>105</v>
      </c>
      <c r="AA95" s="48"/>
      <c r="AB95" s="48"/>
      <c r="AC95" s="48"/>
      <c r="AD95" s="48"/>
      <c r="AE95" s="49" t="s">
        <v>188</v>
      </c>
      <c r="AF95" s="49"/>
      <c r="AG95" s="49"/>
      <c r="AH95" s="49"/>
      <c r="AI95" s="49"/>
      <c r="AJ95" s="49"/>
      <c r="AK95" s="49"/>
      <c r="AL95" s="49"/>
      <c r="AM95" s="49"/>
      <c r="AN95" s="50"/>
      <c r="AO95" s="51">
        <v>2297</v>
      </c>
      <c r="AP95" s="51"/>
      <c r="AQ95" s="51"/>
      <c r="AR95" s="51"/>
      <c r="AS95" s="51"/>
      <c r="AT95" s="51"/>
      <c r="AU95" s="51"/>
      <c r="AV95" s="51"/>
      <c r="AW95" s="51">
        <v>0</v>
      </c>
      <c r="AX95" s="51"/>
      <c r="AY95" s="51"/>
      <c r="AZ95" s="51"/>
      <c r="BA95" s="51"/>
      <c r="BB95" s="51"/>
      <c r="BC95" s="51"/>
      <c r="BD95" s="51"/>
      <c r="BE95" s="51">
        <f t="shared" ref="BE95:BE96" si="7">AO95+AW95</f>
        <v>2297</v>
      </c>
      <c r="BF95" s="51"/>
      <c r="BG95" s="51"/>
      <c r="BH95" s="51"/>
      <c r="BI95" s="51"/>
      <c r="BJ95" s="51"/>
      <c r="BK95" s="51"/>
      <c r="BL95" s="51"/>
    </row>
    <row r="96" spans="1:64" ht="12.75" customHeight="1" x14ac:dyDescent="0.2">
      <c r="A96" s="44"/>
      <c r="B96" s="44"/>
      <c r="C96" s="44"/>
      <c r="D96" s="44"/>
      <c r="E96" s="44"/>
      <c r="F96" s="44"/>
      <c r="G96" s="45" t="s">
        <v>107</v>
      </c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7"/>
      <c r="Z96" s="48" t="s">
        <v>105</v>
      </c>
      <c r="AA96" s="48"/>
      <c r="AB96" s="48"/>
      <c r="AC96" s="48"/>
      <c r="AD96" s="48"/>
      <c r="AE96" s="49" t="s">
        <v>188</v>
      </c>
      <c r="AF96" s="49"/>
      <c r="AG96" s="49"/>
      <c r="AH96" s="49"/>
      <c r="AI96" s="49"/>
      <c r="AJ96" s="49"/>
      <c r="AK96" s="49"/>
      <c r="AL96" s="49"/>
      <c r="AM96" s="49"/>
      <c r="AN96" s="50"/>
      <c r="AO96" s="51">
        <v>2447</v>
      </c>
      <c r="AP96" s="51"/>
      <c r="AQ96" s="51"/>
      <c r="AR96" s="51"/>
      <c r="AS96" s="51"/>
      <c r="AT96" s="51"/>
      <c r="AU96" s="51"/>
      <c r="AV96" s="51"/>
      <c r="AW96" s="51">
        <v>0</v>
      </c>
      <c r="AX96" s="51"/>
      <c r="AY96" s="51"/>
      <c r="AZ96" s="51"/>
      <c r="BA96" s="51"/>
      <c r="BB96" s="51"/>
      <c r="BC96" s="51"/>
      <c r="BD96" s="51"/>
      <c r="BE96" s="51">
        <f t="shared" si="7"/>
        <v>2447</v>
      </c>
      <c r="BF96" s="51"/>
      <c r="BG96" s="51"/>
      <c r="BH96" s="51"/>
      <c r="BI96" s="51"/>
      <c r="BJ96" s="51"/>
      <c r="BK96" s="51"/>
      <c r="BL96" s="51"/>
    </row>
    <row r="97" spans="1:79" s="30" customFormat="1" ht="12.75" customHeight="1" x14ac:dyDescent="0.2">
      <c r="A97" s="52"/>
      <c r="B97" s="52"/>
      <c r="C97" s="52"/>
      <c r="D97" s="52"/>
      <c r="E97" s="52"/>
      <c r="F97" s="52"/>
      <c r="G97" s="53" t="s">
        <v>137</v>
      </c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5"/>
      <c r="Z97" s="56"/>
      <c r="AA97" s="56"/>
      <c r="AB97" s="56"/>
      <c r="AC97" s="56"/>
      <c r="AD97" s="56"/>
      <c r="AE97" s="59"/>
      <c r="AF97" s="59"/>
      <c r="AG97" s="59"/>
      <c r="AH97" s="59"/>
      <c r="AI97" s="59"/>
      <c r="AJ97" s="59"/>
      <c r="AK97" s="59"/>
      <c r="AL97" s="59"/>
      <c r="AM97" s="59"/>
      <c r="AN97" s="60"/>
      <c r="AO97" s="57">
        <v>150</v>
      </c>
      <c r="AP97" s="57"/>
      <c r="AQ97" s="57"/>
      <c r="AR97" s="57"/>
      <c r="AS97" s="57"/>
      <c r="AT97" s="57"/>
      <c r="AU97" s="57"/>
      <c r="AV97" s="57"/>
      <c r="AW97" s="57">
        <v>0</v>
      </c>
      <c r="AX97" s="57"/>
      <c r="AY97" s="57"/>
      <c r="AZ97" s="57"/>
      <c r="BA97" s="57"/>
      <c r="BB97" s="57"/>
      <c r="BC97" s="57"/>
      <c r="BD97" s="57"/>
      <c r="BE97" s="57">
        <f t="shared" si="3"/>
        <v>150</v>
      </c>
      <c r="BF97" s="57"/>
      <c r="BG97" s="57"/>
      <c r="BH97" s="57"/>
      <c r="BI97" s="57"/>
      <c r="BJ97" s="57"/>
      <c r="BK97" s="57"/>
      <c r="BL97" s="57"/>
    </row>
    <row r="98" spans="1:79" ht="12.75" customHeight="1" x14ac:dyDescent="0.2">
      <c r="A98" s="44"/>
      <c r="B98" s="44"/>
      <c r="C98" s="44"/>
      <c r="D98" s="44"/>
      <c r="E98" s="44"/>
      <c r="F98" s="44"/>
      <c r="G98" s="45" t="s">
        <v>139</v>
      </c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7"/>
      <c r="Z98" s="48" t="s">
        <v>105</v>
      </c>
      <c r="AA98" s="48"/>
      <c r="AB98" s="48"/>
      <c r="AC98" s="48"/>
      <c r="AD98" s="48"/>
      <c r="AE98" s="49" t="s">
        <v>97</v>
      </c>
      <c r="AF98" s="49"/>
      <c r="AG98" s="49"/>
      <c r="AH98" s="49"/>
      <c r="AI98" s="49"/>
      <c r="AJ98" s="49"/>
      <c r="AK98" s="49"/>
      <c r="AL98" s="49"/>
      <c r="AM98" s="49"/>
      <c r="AN98" s="50"/>
      <c r="AO98" s="51">
        <v>77</v>
      </c>
      <c r="AP98" s="51"/>
      <c r="AQ98" s="51"/>
      <c r="AR98" s="51"/>
      <c r="AS98" s="51"/>
      <c r="AT98" s="51"/>
      <c r="AU98" s="51"/>
      <c r="AV98" s="51"/>
      <c r="AW98" s="51">
        <v>0</v>
      </c>
      <c r="AX98" s="51"/>
      <c r="AY98" s="51"/>
      <c r="AZ98" s="51"/>
      <c r="BA98" s="51"/>
      <c r="BB98" s="51"/>
      <c r="BC98" s="51"/>
      <c r="BD98" s="51"/>
      <c r="BE98" s="51">
        <f t="shared" si="3"/>
        <v>77</v>
      </c>
      <c r="BF98" s="51"/>
      <c r="BG98" s="51"/>
      <c r="BH98" s="51"/>
      <c r="BI98" s="51"/>
      <c r="BJ98" s="51"/>
      <c r="BK98" s="51"/>
      <c r="BL98" s="51"/>
    </row>
    <row r="99" spans="1:79" ht="12.75" customHeight="1" x14ac:dyDescent="0.2">
      <c r="A99" s="44"/>
      <c r="B99" s="44"/>
      <c r="C99" s="44"/>
      <c r="D99" s="44"/>
      <c r="E99" s="44"/>
      <c r="F99" s="44"/>
      <c r="G99" s="45" t="s">
        <v>140</v>
      </c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7"/>
      <c r="Z99" s="48" t="s">
        <v>105</v>
      </c>
      <c r="AA99" s="48"/>
      <c r="AB99" s="48"/>
      <c r="AC99" s="48"/>
      <c r="AD99" s="48"/>
      <c r="AE99" s="49" t="s">
        <v>97</v>
      </c>
      <c r="AF99" s="49"/>
      <c r="AG99" s="49"/>
      <c r="AH99" s="49"/>
      <c r="AI99" s="49"/>
      <c r="AJ99" s="49"/>
      <c r="AK99" s="49"/>
      <c r="AL99" s="49"/>
      <c r="AM99" s="49"/>
      <c r="AN99" s="50"/>
      <c r="AO99" s="51">
        <v>73</v>
      </c>
      <c r="AP99" s="51"/>
      <c r="AQ99" s="51"/>
      <c r="AR99" s="51"/>
      <c r="AS99" s="51"/>
      <c r="AT99" s="51"/>
      <c r="AU99" s="51"/>
      <c r="AV99" s="51"/>
      <c r="AW99" s="51">
        <v>0</v>
      </c>
      <c r="AX99" s="51"/>
      <c r="AY99" s="51"/>
      <c r="AZ99" s="51"/>
      <c r="BA99" s="51"/>
      <c r="BB99" s="51"/>
      <c r="BC99" s="51"/>
      <c r="BD99" s="51"/>
      <c r="BE99" s="51">
        <f t="shared" si="3"/>
        <v>73</v>
      </c>
      <c r="BF99" s="51"/>
      <c r="BG99" s="51"/>
      <c r="BH99" s="51"/>
      <c r="BI99" s="51"/>
      <c r="BJ99" s="51"/>
      <c r="BK99" s="51"/>
      <c r="BL99" s="51"/>
    </row>
    <row r="100" spans="1:79" s="30" customFormat="1" ht="12.75" customHeight="1" x14ac:dyDescent="0.2">
      <c r="A100" s="52">
        <v>3</v>
      </c>
      <c r="B100" s="52"/>
      <c r="C100" s="52"/>
      <c r="D100" s="52"/>
      <c r="E100" s="52"/>
      <c r="F100" s="52"/>
      <c r="G100" s="53" t="s">
        <v>72</v>
      </c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5"/>
      <c r="Z100" s="56"/>
      <c r="AA100" s="56"/>
      <c r="AB100" s="56"/>
      <c r="AC100" s="56"/>
      <c r="AD100" s="56"/>
      <c r="AE100" s="53"/>
      <c r="AF100" s="54"/>
      <c r="AG100" s="54"/>
      <c r="AH100" s="54"/>
      <c r="AI100" s="54"/>
      <c r="AJ100" s="54"/>
      <c r="AK100" s="54"/>
      <c r="AL100" s="54"/>
      <c r="AM100" s="54"/>
      <c r="AN100" s="55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</row>
    <row r="101" spans="1:79" ht="12.75" customHeight="1" x14ac:dyDescent="0.2">
      <c r="A101" s="44"/>
      <c r="B101" s="44"/>
      <c r="C101" s="44"/>
      <c r="D101" s="44"/>
      <c r="E101" s="44"/>
      <c r="F101" s="44"/>
      <c r="G101" s="45" t="s">
        <v>143</v>
      </c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7"/>
      <c r="Z101" s="48" t="s">
        <v>69</v>
      </c>
      <c r="AA101" s="48"/>
      <c r="AB101" s="48"/>
      <c r="AC101" s="48"/>
      <c r="AD101" s="48"/>
      <c r="AE101" s="45" t="s">
        <v>73</v>
      </c>
      <c r="AF101" s="46"/>
      <c r="AG101" s="46"/>
      <c r="AH101" s="46"/>
      <c r="AI101" s="46"/>
      <c r="AJ101" s="46"/>
      <c r="AK101" s="46"/>
      <c r="AL101" s="46"/>
      <c r="AM101" s="46"/>
      <c r="AN101" s="47"/>
      <c r="AO101" s="51">
        <f>13466.81+3.14-62.61+38.74-0.23+19.75+153.72-7.02-178.06+67.63</f>
        <v>13501.869999999997</v>
      </c>
      <c r="AP101" s="51"/>
      <c r="AQ101" s="51"/>
      <c r="AR101" s="51"/>
      <c r="AS101" s="51"/>
      <c r="AT101" s="51"/>
      <c r="AU101" s="51"/>
      <c r="AV101" s="51"/>
      <c r="AW101" s="51">
        <v>0</v>
      </c>
      <c r="AX101" s="51"/>
      <c r="AY101" s="51"/>
      <c r="AZ101" s="51"/>
      <c r="BA101" s="51"/>
      <c r="BB101" s="51"/>
      <c r="BC101" s="51"/>
      <c r="BD101" s="51"/>
      <c r="BE101" s="51">
        <f t="shared" si="3"/>
        <v>13501.869999999997</v>
      </c>
      <c r="BF101" s="51"/>
      <c r="BG101" s="51"/>
      <c r="BH101" s="51"/>
      <c r="BI101" s="51"/>
      <c r="BJ101" s="51"/>
      <c r="BK101" s="51"/>
      <c r="BL101" s="51"/>
    </row>
    <row r="102" spans="1:79" ht="12.75" customHeight="1" x14ac:dyDescent="0.2">
      <c r="A102" s="44"/>
      <c r="B102" s="44"/>
      <c r="C102" s="44"/>
      <c r="D102" s="44"/>
      <c r="E102" s="44"/>
      <c r="F102" s="44"/>
      <c r="G102" s="45" t="s">
        <v>144</v>
      </c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7"/>
      <c r="Z102" s="48" t="s">
        <v>114</v>
      </c>
      <c r="AA102" s="48"/>
      <c r="AB102" s="48"/>
      <c r="AC102" s="48"/>
      <c r="AD102" s="48"/>
      <c r="AE102" s="45" t="s">
        <v>73</v>
      </c>
      <c r="AF102" s="46"/>
      <c r="AG102" s="46"/>
      <c r="AH102" s="46"/>
      <c r="AI102" s="46"/>
      <c r="AJ102" s="46"/>
      <c r="AK102" s="46"/>
      <c r="AL102" s="46"/>
      <c r="AM102" s="46"/>
      <c r="AN102" s="47"/>
      <c r="AO102" s="51">
        <v>726625</v>
      </c>
      <c r="AP102" s="51"/>
      <c r="AQ102" s="51"/>
      <c r="AR102" s="51"/>
      <c r="AS102" s="51"/>
      <c r="AT102" s="51"/>
      <c r="AU102" s="51"/>
      <c r="AV102" s="51"/>
      <c r="AW102" s="51">
        <v>0</v>
      </c>
      <c r="AX102" s="51"/>
      <c r="AY102" s="51"/>
      <c r="AZ102" s="51"/>
      <c r="BA102" s="51"/>
      <c r="BB102" s="51"/>
      <c r="BC102" s="51"/>
      <c r="BD102" s="51"/>
      <c r="BE102" s="51">
        <f t="shared" si="3"/>
        <v>726625</v>
      </c>
      <c r="BF102" s="51"/>
      <c r="BG102" s="51"/>
      <c r="BH102" s="51"/>
      <c r="BI102" s="51"/>
      <c r="BJ102" s="51"/>
      <c r="BK102" s="51"/>
      <c r="BL102" s="51"/>
    </row>
    <row r="103" spans="1:79" ht="12.75" customHeight="1" x14ac:dyDescent="0.2">
      <c r="A103" s="44"/>
      <c r="B103" s="44"/>
      <c r="C103" s="44"/>
      <c r="D103" s="44"/>
      <c r="E103" s="44"/>
      <c r="F103" s="44"/>
      <c r="G103" s="45" t="s">
        <v>145</v>
      </c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7"/>
      <c r="Z103" s="48" t="s">
        <v>114</v>
      </c>
      <c r="AA103" s="48"/>
      <c r="AB103" s="48"/>
      <c r="AC103" s="48"/>
      <c r="AD103" s="48"/>
      <c r="AE103" s="45" t="s">
        <v>73</v>
      </c>
      <c r="AF103" s="46"/>
      <c r="AG103" s="46"/>
      <c r="AH103" s="46"/>
      <c r="AI103" s="46"/>
      <c r="AJ103" s="46"/>
      <c r="AK103" s="46"/>
      <c r="AL103" s="46"/>
      <c r="AM103" s="46"/>
      <c r="AN103" s="47"/>
      <c r="AO103" s="51">
        <v>24088</v>
      </c>
      <c r="AP103" s="51"/>
      <c r="AQ103" s="51"/>
      <c r="AR103" s="51"/>
      <c r="AS103" s="51"/>
      <c r="AT103" s="51"/>
      <c r="AU103" s="51"/>
      <c r="AV103" s="51"/>
      <c r="AW103" s="51">
        <v>0</v>
      </c>
      <c r="AX103" s="51"/>
      <c r="AY103" s="51"/>
      <c r="AZ103" s="51"/>
      <c r="BA103" s="51"/>
      <c r="BB103" s="51"/>
      <c r="BC103" s="51"/>
      <c r="BD103" s="51"/>
      <c r="BE103" s="51">
        <f t="shared" si="3"/>
        <v>24088</v>
      </c>
      <c r="BF103" s="51"/>
      <c r="BG103" s="51"/>
      <c r="BH103" s="51"/>
      <c r="BI103" s="51"/>
      <c r="BJ103" s="51"/>
      <c r="BK103" s="51"/>
      <c r="BL103" s="51"/>
    </row>
    <row r="104" spans="1:79" s="30" customFormat="1" ht="12.75" customHeight="1" x14ac:dyDescent="0.2">
      <c r="A104" s="52">
        <v>4</v>
      </c>
      <c r="B104" s="52"/>
      <c r="C104" s="52"/>
      <c r="D104" s="52"/>
      <c r="E104" s="52"/>
      <c r="F104" s="52"/>
      <c r="G104" s="53" t="s">
        <v>75</v>
      </c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5"/>
      <c r="Z104" s="56"/>
      <c r="AA104" s="56"/>
      <c r="AB104" s="56"/>
      <c r="AC104" s="56"/>
      <c r="AD104" s="56"/>
      <c r="AE104" s="53"/>
      <c r="AF104" s="54"/>
      <c r="AG104" s="54"/>
      <c r="AH104" s="54"/>
      <c r="AI104" s="54"/>
      <c r="AJ104" s="54"/>
      <c r="AK104" s="54"/>
      <c r="AL104" s="54"/>
      <c r="AM104" s="54"/>
      <c r="AN104" s="55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</row>
    <row r="105" spans="1:79" ht="12.75" customHeight="1" x14ac:dyDescent="0.2">
      <c r="A105" s="44"/>
      <c r="B105" s="44"/>
      <c r="C105" s="44"/>
      <c r="D105" s="44"/>
      <c r="E105" s="44"/>
      <c r="F105" s="44"/>
      <c r="G105" s="45" t="s">
        <v>146</v>
      </c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7"/>
      <c r="Z105" s="48" t="s">
        <v>114</v>
      </c>
      <c r="AA105" s="48"/>
      <c r="AB105" s="48"/>
      <c r="AC105" s="48"/>
      <c r="AD105" s="48"/>
      <c r="AE105" s="45" t="s">
        <v>73</v>
      </c>
      <c r="AF105" s="46"/>
      <c r="AG105" s="46"/>
      <c r="AH105" s="46"/>
      <c r="AI105" s="46"/>
      <c r="AJ105" s="46"/>
      <c r="AK105" s="46"/>
      <c r="AL105" s="46"/>
      <c r="AM105" s="46"/>
      <c r="AN105" s="47"/>
      <c r="AO105" s="51">
        <v>153.19999999999999</v>
      </c>
      <c r="AP105" s="51"/>
      <c r="AQ105" s="51"/>
      <c r="AR105" s="51"/>
      <c r="AS105" s="51"/>
      <c r="AT105" s="51"/>
      <c r="AU105" s="51"/>
      <c r="AV105" s="51"/>
      <c r="AW105" s="51">
        <v>0</v>
      </c>
      <c r="AX105" s="51"/>
      <c r="AY105" s="51"/>
      <c r="AZ105" s="51"/>
      <c r="BA105" s="51"/>
      <c r="BB105" s="51"/>
      <c r="BC105" s="51"/>
      <c r="BD105" s="51"/>
      <c r="BE105" s="51">
        <f t="shared" si="3"/>
        <v>153.19999999999999</v>
      </c>
      <c r="BF105" s="51"/>
      <c r="BG105" s="51"/>
      <c r="BH105" s="51"/>
      <c r="BI105" s="51"/>
      <c r="BJ105" s="51"/>
      <c r="BK105" s="51"/>
      <c r="BL105" s="51"/>
    </row>
    <row r="106" spans="1:79" ht="25.5" customHeight="1" x14ac:dyDescent="0.2">
      <c r="A106" s="44"/>
      <c r="B106" s="44"/>
      <c r="C106" s="44"/>
      <c r="D106" s="44"/>
      <c r="E106" s="44"/>
      <c r="F106" s="44"/>
      <c r="G106" s="45" t="s">
        <v>147</v>
      </c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7"/>
      <c r="Z106" s="48" t="s">
        <v>114</v>
      </c>
      <c r="AA106" s="48"/>
      <c r="AB106" s="48"/>
      <c r="AC106" s="48"/>
      <c r="AD106" s="48"/>
      <c r="AE106" s="45" t="s">
        <v>73</v>
      </c>
      <c r="AF106" s="46"/>
      <c r="AG106" s="46"/>
      <c r="AH106" s="46"/>
      <c r="AI106" s="46"/>
      <c r="AJ106" s="46"/>
      <c r="AK106" s="46"/>
      <c r="AL106" s="46"/>
      <c r="AM106" s="46"/>
      <c r="AN106" s="47"/>
      <c r="AO106" s="51">
        <v>160.6</v>
      </c>
      <c r="AP106" s="51"/>
      <c r="AQ106" s="51"/>
      <c r="AR106" s="51"/>
      <c r="AS106" s="51"/>
      <c r="AT106" s="51"/>
      <c r="AU106" s="51"/>
      <c r="AV106" s="51"/>
      <c r="AW106" s="51">
        <v>0</v>
      </c>
      <c r="AX106" s="51"/>
      <c r="AY106" s="51"/>
      <c r="AZ106" s="51"/>
      <c r="BA106" s="51"/>
      <c r="BB106" s="51"/>
      <c r="BC106" s="51"/>
      <c r="BD106" s="51"/>
      <c r="BE106" s="51">
        <f t="shared" si="3"/>
        <v>160.6</v>
      </c>
      <c r="BF106" s="51"/>
      <c r="BG106" s="51"/>
      <c r="BH106" s="51"/>
      <c r="BI106" s="51"/>
      <c r="BJ106" s="51"/>
      <c r="BK106" s="51"/>
      <c r="BL106" s="51"/>
    </row>
    <row r="107" spans="1:79" ht="12.75" customHeight="1" x14ac:dyDescent="0.2">
      <c r="A107" s="70" t="s">
        <v>89</v>
      </c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2"/>
      <c r="CA107" s="1" t="s">
        <v>17</v>
      </c>
    </row>
    <row r="108" spans="1:79" s="30" customFormat="1" ht="12.75" customHeight="1" x14ac:dyDescent="0.2">
      <c r="A108" s="52">
        <v>1</v>
      </c>
      <c r="B108" s="52"/>
      <c r="C108" s="52"/>
      <c r="D108" s="52"/>
      <c r="E108" s="52"/>
      <c r="F108" s="52"/>
      <c r="G108" s="73" t="s">
        <v>65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5"/>
      <c r="Z108" s="56"/>
      <c r="AA108" s="56"/>
      <c r="AB108" s="56"/>
      <c r="AC108" s="56"/>
      <c r="AD108" s="56"/>
      <c r="AE108" s="59"/>
      <c r="AF108" s="59"/>
      <c r="AG108" s="59"/>
      <c r="AH108" s="59"/>
      <c r="AI108" s="59"/>
      <c r="AJ108" s="59"/>
      <c r="AK108" s="59"/>
      <c r="AL108" s="59"/>
      <c r="AM108" s="59"/>
      <c r="AN108" s="60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CA108" s="30" t="s">
        <v>18</v>
      </c>
    </row>
    <row r="109" spans="1:79" ht="12.75" customHeight="1" x14ac:dyDescent="0.2">
      <c r="A109" s="44"/>
      <c r="B109" s="44"/>
      <c r="C109" s="44"/>
      <c r="D109" s="44"/>
      <c r="E109" s="44"/>
      <c r="F109" s="44"/>
      <c r="G109" s="45" t="s">
        <v>102</v>
      </c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7"/>
      <c r="Z109" s="48" t="s">
        <v>69</v>
      </c>
      <c r="AA109" s="48"/>
      <c r="AB109" s="48"/>
      <c r="AC109" s="48"/>
      <c r="AD109" s="48"/>
      <c r="AE109" s="127" t="s">
        <v>70</v>
      </c>
      <c r="AF109" s="127"/>
      <c r="AG109" s="127"/>
      <c r="AH109" s="127"/>
      <c r="AI109" s="127"/>
      <c r="AJ109" s="127"/>
      <c r="AK109" s="127"/>
      <c r="AL109" s="127"/>
      <c r="AM109" s="127"/>
      <c r="AN109" s="128"/>
      <c r="AO109" s="51">
        <v>0</v>
      </c>
      <c r="AP109" s="51"/>
      <c r="AQ109" s="51"/>
      <c r="AR109" s="51"/>
      <c r="AS109" s="51"/>
      <c r="AT109" s="51"/>
      <c r="AU109" s="51"/>
      <c r="AV109" s="51"/>
      <c r="AW109" s="51">
        <f>219105+165940+68500+35120+32536+280656+7755+2121023</f>
        <v>2930635</v>
      </c>
      <c r="AX109" s="51"/>
      <c r="AY109" s="51"/>
      <c r="AZ109" s="51"/>
      <c r="BA109" s="51"/>
      <c r="BB109" s="51"/>
      <c r="BC109" s="51"/>
      <c r="BD109" s="51"/>
      <c r="BE109" s="51">
        <f t="shared" ref="BE109:BE123" si="8">AO109+AW109</f>
        <v>2930635</v>
      </c>
      <c r="BF109" s="51"/>
      <c r="BG109" s="51"/>
      <c r="BH109" s="51"/>
      <c r="BI109" s="51"/>
      <c r="BJ109" s="51"/>
      <c r="BK109" s="51"/>
      <c r="BL109" s="51"/>
    </row>
    <row r="110" spans="1:79" ht="12.75" customHeight="1" x14ac:dyDescent="0.2">
      <c r="A110" s="44"/>
      <c r="B110" s="44"/>
      <c r="C110" s="44"/>
      <c r="D110" s="44"/>
      <c r="E110" s="44"/>
      <c r="F110" s="44"/>
      <c r="G110" s="45" t="s">
        <v>191</v>
      </c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7"/>
      <c r="Z110" s="48"/>
      <c r="AA110" s="48"/>
      <c r="AB110" s="48"/>
      <c r="AC110" s="48"/>
      <c r="AD110" s="48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8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</row>
    <row r="111" spans="1:79" ht="12.75" customHeight="1" x14ac:dyDescent="0.2">
      <c r="A111" s="44"/>
      <c r="B111" s="44"/>
      <c r="C111" s="44"/>
      <c r="D111" s="44"/>
      <c r="E111" s="44"/>
      <c r="F111" s="44"/>
      <c r="G111" s="45" t="s">
        <v>192</v>
      </c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7"/>
      <c r="Z111" s="48" t="s">
        <v>69</v>
      </c>
      <c r="AA111" s="48"/>
      <c r="AB111" s="48"/>
      <c r="AC111" s="48"/>
      <c r="AD111" s="48"/>
      <c r="AE111" s="127" t="s">
        <v>193</v>
      </c>
      <c r="AF111" s="127"/>
      <c r="AG111" s="127"/>
      <c r="AH111" s="127"/>
      <c r="AI111" s="127"/>
      <c r="AJ111" s="127"/>
      <c r="AK111" s="127"/>
      <c r="AL111" s="127"/>
      <c r="AM111" s="127"/>
      <c r="AN111" s="128"/>
      <c r="AO111" s="51">
        <v>0</v>
      </c>
      <c r="AP111" s="51"/>
      <c r="AQ111" s="51"/>
      <c r="AR111" s="51"/>
      <c r="AS111" s="51"/>
      <c r="AT111" s="51"/>
      <c r="AU111" s="51"/>
      <c r="AV111" s="51"/>
      <c r="AW111" s="51">
        <f>165940+280656+289648</f>
        <v>736244</v>
      </c>
      <c r="AX111" s="51"/>
      <c r="AY111" s="51"/>
      <c r="AZ111" s="51"/>
      <c r="BA111" s="51"/>
      <c r="BB111" s="51"/>
      <c r="BC111" s="51"/>
      <c r="BD111" s="51"/>
      <c r="BE111" s="51">
        <f t="shared" ref="BE111" si="9">AO111+AW111</f>
        <v>736244</v>
      </c>
      <c r="BF111" s="51"/>
      <c r="BG111" s="51"/>
      <c r="BH111" s="51"/>
      <c r="BI111" s="51"/>
      <c r="BJ111" s="51"/>
      <c r="BK111" s="51"/>
      <c r="BL111" s="51"/>
    </row>
    <row r="112" spans="1:79" s="30" customFormat="1" ht="12.75" customHeight="1" x14ac:dyDescent="0.2">
      <c r="A112" s="52">
        <v>2</v>
      </c>
      <c r="B112" s="52"/>
      <c r="C112" s="52"/>
      <c r="D112" s="52"/>
      <c r="E112" s="52"/>
      <c r="F112" s="52"/>
      <c r="G112" s="53" t="s">
        <v>71</v>
      </c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5"/>
      <c r="Z112" s="56"/>
      <c r="AA112" s="56"/>
      <c r="AB112" s="56"/>
      <c r="AC112" s="56"/>
      <c r="AD112" s="56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6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</row>
    <row r="113" spans="1:79" ht="25.5" customHeight="1" x14ac:dyDescent="0.2">
      <c r="A113" s="44"/>
      <c r="B113" s="44"/>
      <c r="C113" s="44"/>
      <c r="D113" s="44"/>
      <c r="E113" s="44"/>
      <c r="F113" s="44"/>
      <c r="G113" s="45" t="s">
        <v>141</v>
      </c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7"/>
      <c r="Z113" s="48" t="s">
        <v>66</v>
      </c>
      <c r="AA113" s="48"/>
      <c r="AB113" s="48"/>
      <c r="AC113" s="48"/>
      <c r="AD113" s="48"/>
      <c r="AE113" s="119" t="s">
        <v>111</v>
      </c>
      <c r="AF113" s="120"/>
      <c r="AG113" s="120"/>
      <c r="AH113" s="120"/>
      <c r="AI113" s="120"/>
      <c r="AJ113" s="120"/>
      <c r="AK113" s="120"/>
      <c r="AL113" s="120"/>
      <c r="AM113" s="120"/>
      <c r="AN113" s="121"/>
      <c r="AO113" s="51">
        <v>0</v>
      </c>
      <c r="AP113" s="51"/>
      <c r="AQ113" s="51"/>
      <c r="AR113" s="51"/>
      <c r="AS113" s="51"/>
      <c r="AT113" s="51"/>
      <c r="AU113" s="51"/>
      <c r="AV113" s="51"/>
      <c r="AW113" s="51">
        <f>18+3+2+1+1+1</f>
        <v>26</v>
      </c>
      <c r="AX113" s="51"/>
      <c r="AY113" s="51"/>
      <c r="AZ113" s="51"/>
      <c r="BA113" s="51"/>
      <c r="BB113" s="51"/>
      <c r="BC113" s="51"/>
      <c r="BD113" s="51"/>
      <c r="BE113" s="51">
        <f t="shared" si="8"/>
        <v>26</v>
      </c>
      <c r="BF113" s="51"/>
      <c r="BG113" s="51"/>
      <c r="BH113" s="51"/>
      <c r="BI113" s="51"/>
      <c r="BJ113" s="51"/>
      <c r="BK113" s="51"/>
      <c r="BL113" s="51"/>
    </row>
    <row r="114" spans="1:79" ht="25.5" customHeight="1" x14ac:dyDescent="0.2">
      <c r="A114" s="44"/>
      <c r="B114" s="44"/>
      <c r="C114" s="44"/>
      <c r="D114" s="44"/>
      <c r="E114" s="44"/>
      <c r="F114" s="44"/>
      <c r="G114" s="45" t="s">
        <v>142</v>
      </c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7"/>
      <c r="Z114" s="48" t="s">
        <v>66</v>
      </c>
      <c r="AA114" s="48"/>
      <c r="AB114" s="48"/>
      <c r="AC114" s="48"/>
      <c r="AD114" s="48"/>
      <c r="AE114" s="119" t="s">
        <v>111</v>
      </c>
      <c r="AF114" s="120"/>
      <c r="AG114" s="120"/>
      <c r="AH114" s="120"/>
      <c r="AI114" s="120"/>
      <c r="AJ114" s="120"/>
      <c r="AK114" s="120"/>
      <c r="AL114" s="120"/>
      <c r="AM114" s="120"/>
      <c r="AN114" s="121"/>
      <c r="AO114" s="51">
        <v>0</v>
      </c>
      <c r="AP114" s="51"/>
      <c r="AQ114" s="51"/>
      <c r="AR114" s="51"/>
      <c r="AS114" s="51"/>
      <c r="AT114" s="51"/>
      <c r="AU114" s="51"/>
      <c r="AV114" s="51"/>
      <c r="AW114" s="51">
        <f>7+1+1+1</f>
        <v>10</v>
      </c>
      <c r="AX114" s="51"/>
      <c r="AY114" s="51"/>
      <c r="AZ114" s="51"/>
      <c r="BA114" s="51"/>
      <c r="BB114" s="51"/>
      <c r="BC114" s="51"/>
      <c r="BD114" s="51"/>
      <c r="BE114" s="51">
        <f t="shared" si="8"/>
        <v>10</v>
      </c>
      <c r="BF114" s="51"/>
      <c r="BG114" s="51"/>
      <c r="BH114" s="51"/>
      <c r="BI114" s="51"/>
      <c r="BJ114" s="51"/>
      <c r="BK114" s="51"/>
      <c r="BL114" s="51"/>
    </row>
    <row r="115" spans="1:79" ht="25.5" customHeight="1" x14ac:dyDescent="0.2">
      <c r="A115" s="44"/>
      <c r="B115" s="44"/>
      <c r="C115" s="44"/>
      <c r="D115" s="44"/>
      <c r="E115" s="44"/>
      <c r="F115" s="44"/>
      <c r="G115" s="45" t="s">
        <v>194</v>
      </c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7"/>
      <c r="Z115" s="48" t="s">
        <v>66</v>
      </c>
      <c r="AA115" s="48"/>
      <c r="AB115" s="48"/>
      <c r="AC115" s="48"/>
      <c r="AD115" s="48"/>
      <c r="AE115" s="119" t="s">
        <v>111</v>
      </c>
      <c r="AF115" s="120"/>
      <c r="AG115" s="120"/>
      <c r="AH115" s="120"/>
      <c r="AI115" s="120"/>
      <c r="AJ115" s="120"/>
      <c r="AK115" s="120"/>
      <c r="AL115" s="120"/>
      <c r="AM115" s="120"/>
      <c r="AN115" s="121"/>
      <c r="AO115" s="51">
        <v>0</v>
      </c>
      <c r="AP115" s="51"/>
      <c r="AQ115" s="51"/>
      <c r="AR115" s="51"/>
      <c r="AS115" s="51"/>
      <c r="AT115" s="51"/>
      <c r="AU115" s="51"/>
      <c r="AV115" s="51"/>
      <c r="AW115" s="51">
        <f>4925+5557+6309</f>
        <v>16791</v>
      </c>
      <c r="AX115" s="51"/>
      <c r="AY115" s="51"/>
      <c r="AZ115" s="51"/>
      <c r="BA115" s="51"/>
      <c r="BB115" s="51"/>
      <c r="BC115" s="51"/>
      <c r="BD115" s="51"/>
      <c r="BE115" s="51">
        <f t="shared" si="8"/>
        <v>16791</v>
      </c>
      <c r="BF115" s="51"/>
      <c r="BG115" s="51"/>
      <c r="BH115" s="51"/>
      <c r="BI115" s="51"/>
      <c r="BJ115" s="51"/>
      <c r="BK115" s="51"/>
      <c r="BL115" s="51"/>
    </row>
    <row r="116" spans="1:79" ht="25.5" customHeight="1" x14ac:dyDescent="0.2">
      <c r="A116" s="44"/>
      <c r="B116" s="44"/>
      <c r="C116" s="44"/>
      <c r="D116" s="44"/>
      <c r="E116" s="44"/>
      <c r="F116" s="44"/>
      <c r="G116" s="45" t="s">
        <v>195</v>
      </c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7"/>
      <c r="Z116" s="48" t="s">
        <v>66</v>
      </c>
      <c r="AA116" s="48"/>
      <c r="AB116" s="48"/>
      <c r="AC116" s="48"/>
      <c r="AD116" s="48"/>
      <c r="AE116" s="119" t="s">
        <v>111</v>
      </c>
      <c r="AF116" s="120"/>
      <c r="AG116" s="120"/>
      <c r="AH116" s="120"/>
      <c r="AI116" s="120"/>
      <c r="AJ116" s="120"/>
      <c r="AK116" s="120"/>
      <c r="AL116" s="120"/>
      <c r="AM116" s="120"/>
      <c r="AN116" s="121"/>
      <c r="AO116" s="51">
        <v>0</v>
      </c>
      <c r="AP116" s="51"/>
      <c r="AQ116" s="51"/>
      <c r="AR116" s="51"/>
      <c r="AS116" s="51"/>
      <c r="AT116" s="51"/>
      <c r="AU116" s="51"/>
      <c r="AV116" s="51"/>
      <c r="AW116" s="51">
        <v>19</v>
      </c>
      <c r="AX116" s="51"/>
      <c r="AY116" s="51"/>
      <c r="AZ116" s="51"/>
      <c r="BA116" s="51"/>
      <c r="BB116" s="51"/>
      <c r="BC116" s="51"/>
      <c r="BD116" s="51"/>
      <c r="BE116" s="51">
        <f t="shared" si="8"/>
        <v>19</v>
      </c>
      <c r="BF116" s="51"/>
      <c r="BG116" s="51"/>
      <c r="BH116" s="51"/>
      <c r="BI116" s="51"/>
      <c r="BJ116" s="51"/>
      <c r="BK116" s="51"/>
      <c r="BL116" s="51"/>
    </row>
    <row r="117" spans="1:79" s="30" customFormat="1" ht="12.75" customHeight="1" x14ac:dyDescent="0.2">
      <c r="A117" s="52">
        <v>3</v>
      </c>
      <c r="B117" s="52"/>
      <c r="C117" s="52"/>
      <c r="D117" s="52"/>
      <c r="E117" s="52"/>
      <c r="F117" s="52"/>
      <c r="G117" s="53" t="s">
        <v>72</v>
      </c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5"/>
      <c r="Z117" s="56"/>
      <c r="AA117" s="56"/>
      <c r="AB117" s="56"/>
      <c r="AC117" s="56"/>
      <c r="AD117" s="56"/>
      <c r="AE117" s="122"/>
      <c r="AF117" s="123"/>
      <c r="AG117" s="123"/>
      <c r="AH117" s="123"/>
      <c r="AI117" s="123"/>
      <c r="AJ117" s="123"/>
      <c r="AK117" s="123"/>
      <c r="AL117" s="123"/>
      <c r="AM117" s="123"/>
      <c r="AN117" s="124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</row>
    <row r="118" spans="1:79" ht="12.75" customHeight="1" x14ac:dyDescent="0.2">
      <c r="A118" s="44"/>
      <c r="B118" s="44"/>
      <c r="C118" s="44"/>
      <c r="D118" s="44"/>
      <c r="E118" s="44"/>
      <c r="F118" s="44"/>
      <c r="G118" s="45" t="s">
        <v>116</v>
      </c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7"/>
      <c r="Z118" s="48" t="s">
        <v>69</v>
      </c>
      <c r="AA118" s="48"/>
      <c r="AB118" s="48"/>
      <c r="AC118" s="48"/>
      <c r="AD118" s="48"/>
      <c r="AE118" s="97" t="s">
        <v>73</v>
      </c>
      <c r="AF118" s="98"/>
      <c r="AG118" s="98"/>
      <c r="AH118" s="98"/>
      <c r="AI118" s="98"/>
      <c r="AJ118" s="98"/>
      <c r="AK118" s="98"/>
      <c r="AL118" s="98"/>
      <c r="AM118" s="98"/>
      <c r="AN118" s="99"/>
      <c r="AO118" s="51">
        <v>0</v>
      </c>
      <c r="AP118" s="51"/>
      <c r="AQ118" s="51"/>
      <c r="AR118" s="51"/>
      <c r="AS118" s="51"/>
      <c r="AT118" s="51"/>
      <c r="AU118" s="51"/>
      <c r="AV118" s="51"/>
      <c r="AW118" s="51">
        <v>84399.65</v>
      </c>
      <c r="AX118" s="51"/>
      <c r="AY118" s="51"/>
      <c r="AZ118" s="51"/>
      <c r="BA118" s="51"/>
      <c r="BB118" s="51"/>
      <c r="BC118" s="51"/>
      <c r="BD118" s="51"/>
      <c r="BE118" s="51">
        <f t="shared" si="8"/>
        <v>84399.65</v>
      </c>
      <c r="BF118" s="51"/>
      <c r="BG118" s="51"/>
      <c r="BH118" s="51"/>
      <c r="BI118" s="51"/>
      <c r="BJ118" s="51"/>
      <c r="BK118" s="51"/>
      <c r="BL118" s="51"/>
    </row>
    <row r="119" spans="1:79" ht="12.75" customHeight="1" x14ac:dyDescent="0.2">
      <c r="A119" s="44"/>
      <c r="B119" s="44"/>
      <c r="C119" s="44"/>
      <c r="D119" s="44"/>
      <c r="E119" s="44"/>
      <c r="F119" s="44"/>
      <c r="G119" s="45" t="s">
        <v>117</v>
      </c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7"/>
      <c r="Z119" s="48" t="s">
        <v>69</v>
      </c>
      <c r="AA119" s="48"/>
      <c r="AB119" s="48"/>
      <c r="AC119" s="48"/>
      <c r="AD119" s="48"/>
      <c r="AE119" s="97" t="s">
        <v>73</v>
      </c>
      <c r="AF119" s="98"/>
      <c r="AG119" s="98"/>
      <c r="AH119" s="98"/>
      <c r="AI119" s="98"/>
      <c r="AJ119" s="98"/>
      <c r="AK119" s="98"/>
      <c r="AL119" s="98"/>
      <c r="AM119" s="98"/>
      <c r="AN119" s="99"/>
      <c r="AO119" s="51">
        <v>0</v>
      </c>
      <c r="AP119" s="51"/>
      <c r="AQ119" s="51"/>
      <c r="AR119" s="51"/>
      <c r="AS119" s="51"/>
      <c r="AT119" s="51"/>
      <c r="AU119" s="51"/>
      <c r="AV119" s="51"/>
      <c r="AW119" s="51">
        <v>219439.1</v>
      </c>
      <c r="AX119" s="51"/>
      <c r="AY119" s="51"/>
      <c r="AZ119" s="51"/>
      <c r="BA119" s="51"/>
      <c r="BB119" s="51"/>
      <c r="BC119" s="51"/>
      <c r="BD119" s="51"/>
      <c r="BE119" s="51">
        <f t="shared" si="8"/>
        <v>219439.1</v>
      </c>
      <c r="BF119" s="51"/>
      <c r="BG119" s="51"/>
      <c r="BH119" s="51"/>
      <c r="BI119" s="51"/>
      <c r="BJ119" s="51"/>
      <c r="BK119" s="51"/>
      <c r="BL119" s="51"/>
    </row>
    <row r="120" spans="1:79" ht="12.75" customHeight="1" x14ac:dyDescent="0.2">
      <c r="A120" s="44"/>
      <c r="B120" s="44"/>
      <c r="C120" s="44"/>
      <c r="D120" s="44"/>
      <c r="E120" s="44"/>
      <c r="F120" s="44"/>
      <c r="G120" s="45" t="s">
        <v>196</v>
      </c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7"/>
      <c r="Z120" s="48" t="s">
        <v>69</v>
      </c>
      <c r="AA120" s="48"/>
      <c r="AB120" s="48"/>
      <c r="AC120" s="48"/>
      <c r="AD120" s="48"/>
      <c r="AE120" s="97" t="s">
        <v>73</v>
      </c>
      <c r="AF120" s="98"/>
      <c r="AG120" s="98"/>
      <c r="AH120" s="98"/>
      <c r="AI120" s="98"/>
      <c r="AJ120" s="98"/>
      <c r="AK120" s="98"/>
      <c r="AL120" s="98"/>
      <c r="AM120" s="98"/>
      <c r="AN120" s="99"/>
      <c r="AO120" s="51">
        <v>0</v>
      </c>
      <c r="AP120" s="51"/>
      <c r="AQ120" s="51"/>
      <c r="AR120" s="51"/>
      <c r="AS120" s="51"/>
      <c r="AT120" s="51"/>
      <c r="AU120" s="51"/>
      <c r="AV120" s="51"/>
      <c r="AW120" s="51">
        <v>43.85</v>
      </c>
      <c r="AX120" s="51"/>
      <c r="AY120" s="51"/>
      <c r="AZ120" s="51"/>
      <c r="BA120" s="51"/>
      <c r="BB120" s="51"/>
      <c r="BC120" s="51"/>
      <c r="BD120" s="51"/>
      <c r="BE120" s="51">
        <f t="shared" si="8"/>
        <v>43.85</v>
      </c>
      <c r="BF120" s="51"/>
      <c r="BG120" s="51"/>
      <c r="BH120" s="51"/>
      <c r="BI120" s="51"/>
      <c r="BJ120" s="51"/>
      <c r="BK120" s="51"/>
      <c r="BL120" s="51"/>
    </row>
    <row r="121" spans="1:79" ht="12.75" customHeight="1" x14ac:dyDescent="0.2">
      <c r="A121" s="44"/>
      <c r="B121" s="44"/>
      <c r="C121" s="44"/>
      <c r="D121" s="44"/>
      <c r="E121" s="44"/>
      <c r="F121" s="44"/>
      <c r="G121" s="45" t="s">
        <v>197</v>
      </c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7"/>
      <c r="Z121" s="48" t="s">
        <v>69</v>
      </c>
      <c r="AA121" s="48"/>
      <c r="AB121" s="48"/>
      <c r="AC121" s="48"/>
      <c r="AD121" s="48"/>
      <c r="AE121" s="97" t="s">
        <v>73</v>
      </c>
      <c r="AF121" s="98"/>
      <c r="AG121" s="98"/>
      <c r="AH121" s="98"/>
      <c r="AI121" s="98"/>
      <c r="AJ121" s="98"/>
      <c r="AK121" s="98"/>
      <c r="AL121" s="98"/>
      <c r="AM121" s="98"/>
      <c r="AN121" s="99"/>
      <c r="AO121" s="51">
        <v>0</v>
      </c>
      <c r="AP121" s="51"/>
      <c r="AQ121" s="51"/>
      <c r="AR121" s="51"/>
      <c r="AS121" s="51"/>
      <c r="AT121" s="51"/>
      <c r="AU121" s="51"/>
      <c r="AV121" s="51"/>
      <c r="AW121" s="51">
        <v>38749.68</v>
      </c>
      <c r="AX121" s="51"/>
      <c r="AY121" s="51"/>
      <c r="AZ121" s="51"/>
      <c r="BA121" s="51"/>
      <c r="BB121" s="51"/>
      <c r="BC121" s="51"/>
      <c r="BD121" s="51"/>
      <c r="BE121" s="51">
        <f t="shared" si="8"/>
        <v>38749.68</v>
      </c>
      <c r="BF121" s="51"/>
      <c r="BG121" s="51"/>
      <c r="BH121" s="51"/>
      <c r="BI121" s="51"/>
      <c r="BJ121" s="51"/>
      <c r="BK121" s="51"/>
      <c r="BL121" s="51"/>
    </row>
    <row r="122" spans="1:79" s="30" customFormat="1" ht="12.75" customHeight="1" x14ac:dyDescent="0.2">
      <c r="A122" s="52">
        <v>4</v>
      </c>
      <c r="B122" s="52"/>
      <c r="C122" s="52"/>
      <c r="D122" s="52"/>
      <c r="E122" s="52"/>
      <c r="F122" s="52"/>
      <c r="G122" s="53" t="s">
        <v>75</v>
      </c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5"/>
      <c r="Z122" s="56"/>
      <c r="AA122" s="56"/>
      <c r="AB122" s="56"/>
      <c r="AC122" s="56"/>
      <c r="AD122" s="56"/>
      <c r="AE122" s="112"/>
      <c r="AF122" s="113"/>
      <c r="AG122" s="113"/>
      <c r="AH122" s="113"/>
      <c r="AI122" s="113"/>
      <c r="AJ122" s="113"/>
      <c r="AK122" s="113"/>
      <c r="AL122" s="113"/>
      <c r="AM122" s="113"/>
      <c r="AN122" s="114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</row>
    <row r="123" spans="1:79" ht="25.5" customHeight="1" x14ac:dyDescent="0.2">
      <c r="A123" s="44"/>
      <c r="B123" s="44"/>
      <c r="C123" s="44"/>
      <c r="D123" s="44"/>
      <c r="E123" s="44"/>
      <c r="F123" s="44"/>
      <c r="G123" s="45" t="s">
        <v>148</v>
      </c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7"/>
      <c r="Z123" s="48" t="s">
        <v>76</v>
      </c>
      <c r="AA123" s="48"/>
      <c r="AB123" s="48"/>
      <c r="AC123" s="48"/>
      <c r="AD123" s="48"/>
      <c r="AE123" s="97" t="s">
        <v>73</v>
      </c>
      <c r="AF123" s="98"/>
      <c r="AG123" s="98"/>
      <c r="AH123" s="98"/>
      <c r="AI123" s="98"/>
      <c r="AJ123" s="98"/>
      <c r="AK123" s="98"/>
      <c r="AL123" s="98"/>
      <c r="AM123" s="98"/>
      <c r="AN123" s="99"/>
      <c r="AO123" s="51">
        <v>0</v>
      </c>
      <c r="AP123" s="51"/>
      <c r="AQ123" s="51"/>
      <c r="AR123" s="51"/>
      <c r="AS123" s="51"/>
      <c r="AT123" s="51"/>
      <c r="AU123" s="51"/>
      <c r="AV123" s="51"/>
      <c r="AW123" s="51">
        <v>53.3</v>
      </c>
      <c r="AX123" s="51"/>
      <c r="AY123" s="51"/>
      <c r="AZ123" s="51"/>
      <c r="BA123" s="51"/>
      <c r="BB123" s="51"/>
      <c r="BC123" s="51"/>
      <c r="BD123" s="51"/>
      <c r="BE123" s="51">
        <f t="shared" si="8"/>
        <v>53.3</v>
      </c>
      <c r="BF123" s="51"/>
      <c r="BG123" s="51"/>
      <c r="BH123" s="51"/>
      <c r="BI123" s="51"/>
      <c r="BJ123" s="51"/>
      <c r="BK123" s="51"/>
      <c r="BL123" s="51"/>
    </row>
    <row r="124" spans="1:79" ht="12.75" customHeight="1" x14ac:dyDescent="0.2">
      <c r="A124" s="70" t="s">
        <v>241</v>
      </c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2"/>
      <c r="CA124" s="1" t="s">
        <v>17</v>
      </c>
    </row>
    <row r="125" spans="1:79" s="30" customFormat="1" ht="12.75" customHeight="1" x14ac:dyDescent="0.2">
      <c r="A125" s="52">
        <v>1</v>
      </c>
      <c r="B125" s="52"/>
      <c r="C125" s="52"/>
      <c r="D125" s="52"/>
      <c r="E125" s="52"/>
      <c r="F125" s="52"/>
      <c r="G125" s="73" t="s">
        <v>65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5"/>
      <c r="Z125" s="56"/>
      <c r="AA125" s="56"/>
      <c r="AB125" s="56"/>
      <c r="AC125" s="56"/>
      <c r="AD125" s="56"/>
      <c r="AE125" s="59"/>
      <c r="AF125" s="59"/>
      <c r="AG125" s="59"/>
      <c r="AH125" s="59"/>
      <c r="AI125" s="59"/>
      <c r="AJ125" s="59"/>
      <c r="AK125" s="59"/>
      <c r="AL125" s="59"/>
      <c r="AM125" s="59"/>
      <c r="AN125" s="60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CA125" s="30" t="s">
        <v>18</v>
      </c>
    </row>
    <row r="126" spans="1:79" ht="12.75" customHeight="1" x14ac:dyDescent="0.2">
      <c r="A126" s="44"/>
      <c r="B126" s="44"/>
      <c r="C126" s="44"/>
      <c r="D126" s="44"/>
      <c r="E126" s="44"/>
      <c r="F126" s="44"/>
      <c r="G126" s="45" t="s">
        <v>187</v>
      </c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7"/>
      <c r="Z126" s="48" t="s">
        <v>69</v>
      </c>
      <c r="AA126" s="48"/>
      <c r="AB126" s="48"/>
      <c r="AC126" s="48"/>
      <c r="AD126" s="48"/>
      <c r="AE126" s="127" t="s">
        <v>243</v>
      </c>
      <c r="AF126" s="127"/>
      <c r="AG126" s="127"/>
      <c r="AH126" s="127"/>
      <c r="AI126" s="127"/>
      <c r="AJ126" s="127"/>
      <c r="AK126" s="127"/>
      <c r="AL126" s="127"/>
      <c r="AM126" s="127"/>
      <c r="AN126" s="128"/>
      <c r="AO126" s="51">
        <v>2140429</v>
      </c>
      <c r="AP126" s="51"/>
      <c r="AQ126" s="51"/>
      <c r="AR126" s="51"/>
      <c r="AS126" s="51"/>
      <c r="AT126" s="51"/>
      <c r="AU126" s="51"/>
      <c r="AV126" s="51"/>
      <c r="AW126" s="51">
        <v>0</v>
      </c>
      <c r="AX126" s="51"/>
      <c r="AY126" s="51"/>
      <c r="AZ126" s="51"/>
      <c r="BA126" s="51"/>
      <c r="BB126" s="51"/>
      <c r="BC126" s="51"/>
      <c r="BD126" s="51"/>
      <c r="BE126" s="51">
        <f t="shared" ref="BE126" si="10">AO126+AW126</f>
        <v>2140429</v>
      </c>
      <c r="BF126" s="51"/>
      <c r="BG126" s="51"/>
      <c r="BH126" s="51"/>
      <c r="BI126" s="51"/>
      <c r="BJ126" s="51"/>
      <c r="BK126" s="51"/>
      <c r="BL126" s="51"/>
    </row>
    <row r="127" spans="1:79" s="30" customFormat="1" ht="12.75" customHeight="1" x14ac:dyDescent="0.2">
      <c r="A127" s="52">
        <v>2</v>
      </c>
      <c r="B127" s="52"/>
      <c r="C127" s="52"/>
      <c r="D127" s="52"/>
      <c r="E127" s="52"/>
      <c r="F127" s="52"/>
      <c r="G127" s="53" t="s">
        <v>71</v>
      </c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5"/>
      <c r="Z127" s="56"/>
      <c r="AA127" s="56"/>
      <c r="AB127" s="56"/>
      <c r="AC127" s="56"/>
      <c r="AD127" s="56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6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</row>
    <row r="128" spans="1:79" ht="16.5" customHeight="1" x14ac:dyDescent="0.2">
      <c r="A128" s="44"/>
      <c r="B128" s="44"/>
      <c r="C128" s="44"/>
      <c r="D128" s="44"/>
      <c r="E128" s="44"/>
      <c r="F128" s="44"/>
      <c r="G128" s="45" t="s">
        <v>244</v>
      </c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7"/>
      <c r="Z128" s="48" t="s">
        <v>245</v>
      </c>
      <c r="AA128" s="48"/>
      <c r="AB128" s="48"/>
      <c r="AC128" s="48"/>
      <c r="AD128" s="48"/>
      <c r="AE128" s="119" t="s">
        <v>246</v>
      </c>
      <c r="AF128" s="120"/>
      <c r="AG128" s="120"/>
      <c r="AH128" s="120"/>
      <c r="AI128" s="120"/>
      <c r="AJ128" s="120"/>
      <c r="AK128" s="120"/>
      <c r="AL128" s="120"/>
      <c r="AM128" s="120"/>
      <c r="AN128" s="121"/>
      <c r="AO128" s="129">
        <v>588.1</v>
      </c>
      <c r="AP128" s="129"/>
      <c r="AQ128" s="129"/>
      <c r="AR128" s="129"/>
      <c r="AS128" s="129"/>
      <c r="AT128" s="129"/>
      <c r="AU128" s="129"/>
      <c r="AV128" s="129"/>
      <c r="AW128" s="129">
        <v>0</v>
      </c>
      <c r="AX128" s="129"/>
      <c r="AY128" s="129"/>
      <c r="AZ128" s="129"/>
      <c r="BA128" s="129"/>
      <c r="BB128" s="129"/>
      <c r="BC128" s="129"/>
      <c r="BD128" s="129"/>
      <c r="BE128" s="129">
        <f t="shared" ref="BE128:BE129" si="11">AO128+AW128</f>
        <v>588.1</v>
      </c>
      <c r="BF128" s="129"/>
      <c r="BG128" s="129"/>
      <c r="BH128" s="129"/>
      <c r="BI128" s="129"/>
      <c r="BJ128" s="129"/>
      <c r="BK128" s="129"/>
      <c r="BL128" s="129"/>
    </row>
    <row r="129" spans="1:79" x14ac:dyDescent="0.2">
      <c r="A129" s="70"/>
      <c r="B129" s="71"/>
      <c r="C129" s="71"/>
      <c r="D129" s="71"/>
      <c r="E129" s="71"/>
      <c r="F129" s="72"/>
      <c r="G129" s="45" t="s">
        <v>247</v>
      </c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1"/>
      <c r="Z129" s="132" t="s">
        <v>66</v>
      </c>
      <c r="AA129" s="133"/>
      <c r="AB129" s="133"/>
      <c r="AC129" s="133"/>
      <c r="AD129" s="134"/>
      <c r="AE129" s="119" t="s">
        <v>158</v>
      </c>
      <c r="AF129" s="135"/>
      <c r="AG129" s="135"/>
      <c r="AH129" s="135"/>
      <c r="AI129" s="135"/>
      <c r="AJ129" s="135"/>
      <c r="AK129" s="135"/>
      <c r="AL129" s="135"/>
      <c r="AM129" s="135"/>
      <c r="AN129" s="136"/>
      <c r="AO129" s="137">
        <v>1</v>
      </c>
      <c r="AP129" s="138"/>
      <c r="AQ129" s="138"/>
      <c r="AR129" s="138"/>
      <c r="AS129" s="138"/>
      <c r="AT129" s="138"/>
      <c r="AU129" s="138"/>
      <c r="AV129" s="139"/>
      <c r="AW129" s="137">
        <v>0</v>
      </c>
      <c r="AX129" s="138"/>
      <c r="AY129" s="138"/>
      <c r="AZ129" s="138"/>
      <c r="BA129" s="138"/>
      <c r="BB129" s="138"/>
      <c r="BC129" s="138"/>
      <c r="BD129" s="139"/>
      <c r="BE129" s="137">
        <f t="shared" si="11"/>
        <v>1</v>
      </c>
      <c r="BF129" s="138"/>
      <c r="BG129" s="138"/>
      <c r="BH129" s="138"/>
      <c r="BI129" s="138"/>
      <c r="BJ129" s="138"/>
      <c r="BK129" s="138"/>
      <c r="BL129" s="139"/>
    </row>
    <row r="130" spans="1:79" s="30" customFormat="1" ht="12.75" customHeight="1" x14ac:dyDescent="0.2">
      <c r="A130" s="52">
        <v>3</v>
      </c>
      <c r="B130" s="52"/>
      <c r="C130" s="52"/>
      <c r="D130" s="52"/>
      <c r="E130" s="52"/>
      <c r="F130" s="52"/>
      <c r="G130" s="53" t="s">
        <v>72</v>
      </c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5"/>
      <c r="Z130" s="56"/>
      <c r="AA130" s="56"/>
      <c r="AB130" s="56"/>
      <c r="AC130" s="56"/>
      <c r="AD130" s="56"/>
      <c r="AE130" s="122"/>
      <c r="AF130" s="123"/>
      <c r="AG130" s="123"/>
      <c r="AH130" s="123"/>
      <c r="AI130" s="123"/>
      <c r="AJ130" s="123"/>
      <c r="AK130" s="123"/>
      <c r="AL130" s="123"/>
      <c r="AM130" s="123"/>
      <c r="AN130" s="124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</row>
    <row r="131" spans="1:79" ht="12.75" customHeight="1" x14ac:dyDescent="0.2">
      <c r="A131" s="44"/>
      <c r="B131" s="44"/>
      <c r="C131" s="44"/>
      <c r="D131" s="44"/>
      <c r="E131" s="44"/>
      <c r="F131" s="44"/>
      <c r="G131" s="45" t="s">
        <v>249</v>
      </c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7"/>
      <c r="Z131" s="48" t="s">
        <v>69</v>
      </c>
      <c r="AA131" s="48"/>
      <c r="AB131" s="48"/>
      <c r="AC131" s="48"/>
      <c r="AD131" s="48"/>
      <c r="AE131" s="97" t="s">
        <v>73</v>
      </c>
      <c r="AF131" s="98"/>
      <c r="AG131" s="98"/>
      <c r="AH131" s="98"/>
      <c r="AI131" s="98"/>
      <c r="AJ131" s="98"/>
      <c r="AK131" s="98"/>
      <c r="AL131" s="98"/>
      <c r="AM131" s="98"/>
      <c r="AN131" s="99"/>
      <c r="AO131" s="51">
        <v>3639.57</v>
      </c>
      <c r="AP131" s="51"/>
      <c r="AQ131" s="51"/>
      <c r="AR131" s="51"/>
      <c r="AS131" s="51"/>
      <c r="AT131" s="51"/>
      <c r="AU131" s="51"/>
      <c r="AV131" s="51"/>
      <c r="AW131" s="51">
        <v>0</v>
      </c>
      <c r="AX131" s="51"/>
      <c r="AY131" s="51"/>
      <c r="AZ131" s="51"/>
      <c r="BA131" s="51"/>
      <c r="BB131" s="51"/>
      <c r="BC131" s="51"/>
      <c r="BD131" s="51"/>
      <c r="BE131" s="51">
        <f t="shared" ref="BE131:BE132" si="12">AO131+AW131</f>
        <v>3639.57</v>
      </c>
      <c r="BF131" s="51"/>
      <c r="BG131" s="51"/>
      <c r="BH131" s="51"/>
      <c r="BI131" s="51"/>
      <c r="BJ131" s="51"/>
      <c r="BK131" s="51"/>
      <c r="BL131" s="51"/>
    </row>
    <row r="132" spans="1:79" ht="12.75" customHeight="1" x14ac:dyDescent="0.2">
      <c r="A132" s="44"/>
      <c r="B132" s="44"/>
      <c r="C132" s="44"/>
      <c r="D132" s="44"/>
      <c r="E132" s="44"/>
      <c r="F132" s="44"/>
      <c r="G132" s="45" t="s">
        <v>248</v>
      </c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7"/>
      <c r="Z132" s="48" t="s">
        <v>69</v>
      </c>
      <c r="AA132" s="48"/>
      <c r="AB132" s="48"/>
      <c r="AC132" s="48"/>
      <c r="AD132" s="48"/>
      <c r="AE132" s="97" t="s">
        <v>73</v>
      </c>
      <c r="AF132" s="98"/>
      <c r="AG132" s="98"/>
      <c r="AH132" s="98"/>
      <c r="AI132" s="98"/>
      <c r="AJ132" s="98"/>
      <c r="AK132" s="98"/>
      <c r="AL132" s="98"/>
      <c r="AM132" s="98"/>
      <c r="AN132" s="99"/>
      <c r="AO132" s="51">
        <v>2140429</v>
      </c>
      <c r="AP132" s="51"/>
      <c r="AQ132" s="51"/>
      <c r="AR132" s="51"/>
      <c r="AS132" s="51"/>
      <c r="AT132" s="51"/>
      <c r="AU132" s="51"/>
      <c r="AV132" s="51"/>
      <c r="AW132" s="51">
        <v>0</v>
      </c>
      <c r="AX132" s="51"/>
      <c r="AY132" s="51"/>
      <c r="AZ132" s="51"/>
      <c r="BA132" s="51"/>
      <c r="BB132" s="51"/>
      <c r="BC132" s="51"/>
      <c r="BD132" s="51"/>
      <c r="BE132" s="51">
        <f t="shared" si="12"/>
        <v>2140429</v>
      </c>
      <c r="BF132" s="51"/>
      <c r="BG132" s="51"/>
      <c r="BH132" s="51"/>
      <c r="BI132" s="51"/>
      <c r="BJ132" s="51"/>
      <c r="BK132" s="51"/>
      <c r="BL132" s="51"/>
    </row>
    <row r="133" spans="1:79" ht="12.75" customHeight="1" x14ac:dyDescent="0.2">
      <c r="A133" s="70" t="s">
        <v>263</v>
      </c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71"/>
      <c r="BK133" s="71"/>
      <c r="BL133" s="72"/>
      <c r="CA133" s="1" t="s">
        <v>17</v>
      </c>
    </row>
    <row r="134" spans="1:79" s="30" customFormat="1" ht="12.75" customHeight="1" x14ac:dyDescent="0.2">
      <c r="A134" s="52">
        <v>1</v>
      </c>
      <c r="B134" s="52"/>
      <c r="C134" s="52"/>
      <c r="D134" s="52"/>
      <c r="E134" s="52"/>
      <c r="F134" s="52"/>
      <c r="G134" s="73" t="s">
        <v>65</v>
      </c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5"/>
      <c r="Z134" s="56"/>
      <c r="AA134" s="56"/>
      <c r="AB134" s="56"/>
      <c r="AC134" s="56"/>
      <c r="AD134" s="56"/>
      <c r="AE134" s="59"/>
      <c r="AF134" s="59"/>
      <c r="AG134" s="59"/>
      <c r="AH134" s="59"/>
      <c r="AI134" s="59"/>
      <c r="AJ134" s="59"/>
      <c r="AK134" s="59"/>
      <c r="AL134" s="59"/>
      <c r="AM134" s="59"/>
      <c r="AN134" s="60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57"/>
      <c r="BL134" s="57"/>
      <c r="CA134" s="30" t="s">
        <v>18</v>
      </c>
    </row>
    <row r="135" spans="1:79" ht="12.75" customHeight="1" x14ac:dyDescent="0.2">
      <c r="A135" s="44"/>
      <c r="B135" s="44"/>
      <c r="C135" s="44"/>
      <c r="D135" s="44"/>
      <c r="E135" s="44"/>
      <c r="F135" s="44"/>
      <c r="G135" s="45" t="s">
        <v>187</v>
      </c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7"/>
      <c r="Z135" s="48" t="s">
        <v>69</v>
      </c>
      <c r="AA135" s="48"/>
      <c r="AB135" s="48"/>
      <c r="AC135" s="48"/>
      <c r="AD135" s="48"/>
      <c r="AE135" s="127" t="s">
        <v>243</v>
      </c>
      <c r="AF135" s="127"/>
      <c r="AG135" s="127"/>
      <c r="AH135" s="127"/>
      <c r="AI135" s="127"/>
      <c r="AJ135" s="127"/>
      <c r="AK135" s="127"/>
      <c r="AL135" s="127"/>
      <c r="AM135" s="127"/>
      <c r="AN135" s="128"/>
      <c r="AO135" s="51">
        <v>223895</v>
      </c>
      <c r="AP135" s="51"/>
      <c r="AQ135" s="51"/>
      <c r="AR135" s="51"/>
      <c r="AS135" s="51"/>
      <c r="AT135" s="51"/>
      <c r="AU135" s="51"/>
      <c r="AV135" s="51"/>
      <c r="AW135" s="51">
        <v>0</v>
      </c>
      <c r="AX135" s="51"/>
      <c r="AY135" s="51"/>
      <c r="AZ135" s="51"/>
      <c r="BA135" s="51"/>
      <c r="BB135" s="51"/>
      <c r="BC135" s="51"/>
      <c r="BD135" s="51"/>
      <c r="BE135" s="51">
        <f t="shared" ref="BE135" si="13">AO135+AW135</f>
        <v>223895</v>
      </c>
      <c r="BF135" s="51"/>
      <c r="BG135" s="51"/>
      <c r="BH135" s="51"/>
      <c r="BI135" s="51"/>
      <c r="BJ135" s="51"/>
      <c r="BK135" s="51"/>
      <c r="BL135" s="51"/>
    </row>
    <row r="136" spans="1:79" s="30" customFormat="1" ht="12.75" customHeight="1" x14ac:dyDescent="0.2">
      <c r="A136" s="52">
        <v>2</v>
      </c>
      <c r="B136" s="52"/>
      <c r="C136" s="52"/>
      <c r="D136" s="52"/>
      <c r="E136" s="52"/>
      <c r="F136" s="52"/>
      <c r="G136" s="53" t="s">
        <v>71</v>
      </c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5"/>
      <c r="Z136" s="56"/>
      <c r="AA136" s="56"/>
      <c r="AB136" s="56"/>
      <c r="AC136" s="56"/>
      <c r="AD136" s="56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6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  <c r="BI136" s="57"/>
      <c r="BJ136" s="57"/>
      <c r="BK136" s="57"/>
      <c r="BL136" s="57"/>
    </row>
    <row r="137" spans="1:79" ht="16.5" customHeight="1" x14ac:dyDescent="0.2">
      <c r="A137" s="44"/>
      <c r="B137" s="44"/>
      <c r="C137" s="44"/>
      <c r="D137" s="44"/>
      <c r="E137" s="44"/>
      <c r="F137" s="44"/>
      <c r="G137" s="45" t="s">
        <v>264</v>
      </c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7"/>
      <c r="Z137" s="48" t="s">
        <v>265</v>
      </c>
      <c r="AA137" s="48"/>
      <c r="AB137" s="48"/>
      <c r="AC137" s="48"/>
      <c r="AD137" s="48"/>
      <c r="AE137" s="119" t="s">
        <v>246</v>
      </c>
      <c r="AF137" s="120"/>
      <c r="AG137" s="120"/>
      <c r="AH137" s="120"/>
      <c r="AI137" s="120"/>
      <c r="AJ137" s="120"/>
      <c r="AK137" s="120"/>
      <c r="AL137" s="120"/>
      <c r="AM137" s="120"/>
      <c r="AN137" s="121"/>
      <c r="AO137" s="129">
        <v>126</v>
      </c>
      <c r="AP137" s="129"/>
      <c r="AQ137" s="129"/>
      <c r="AR137" s="129"/>
      <c r="AS137" s="129"/>
      <c r="AT137" s="129"/>
      <c r="AU137" s="129"/>
      <c r="AV137" s="129"/>
      <c r="AW137" s="129">
        <v>0</v>
      </c>
      <c r="AX137" s="129"/>
      <c r="AY137" s="129"/>
      <c r="AZ137" s="129"/>
      <c r="BA137" s="129"/>
      <c r="BB137" s="129"/>
      <c r="BC137" s="129"/>
      <c r="BD137" s="129"/>
      <c r="BE137" s="129">
        <f t="shared" ref="BE137:BE138" si="14">AO137+AW137</f>
        <v>126</v>
      </c>
      <c r="BF137" s="129"/>
      <c r="BG137" s="129"/>
      <c r="BH137" s="129"/>
      <c r="BI137" s="129"/>
      <c r="BJ137" s="129"/>
      <c r="BK137" s="129"/>
      <c r="BL137" s="129"/>
    </row>
    <row r="138" spans="1:79" x14ac:dyDescent="0.2">
      <c r="A138" s="70"/>
      <c r="B138" s="71"/>
      <c r="C138" s="71"/>
      <c r="D138" s="71"/>
      <c r="E138" s="71"/>
      <c r="F138" s="72"/>
      <c r="G138" s="45" t="s">
        <v>247</v>
      </c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1"/>
      <c r="Z138" s="132" t="s">
        <v>66</v>
      </c>
      <c r="AA138" s="133"/>
      <c r="AB138" s="133"/>
      <c r="AC138" s="133"/>
      <c r="AD138" s="134"/>
      <c r="AE138" s="119" t="s">
        <v>158</v>
      </c>
      <c r="AF138" s="135"/>
      <c r="AG138" s="135"/>
      <c r="AH138" s="135"/>
      <c r="AI138" s="135"/>
      <c r="AJ138" s="135"/>
      <c r="AK138" s="135"/>
      <c r="AL138" s="135"/>
      <c r="AM138" s="135"/>
      <c r="AN138" s="136"/>
      <c r="AO138" s="137">
        <v>1</v>
      </c>
      <c r="AP138" s="138"/>
      <c r="AQ138" s="138"/>
      <c r="AR138" s="138"/>
      <c r="AS138" s="138"/>
      <c r="AT138" s="138"/>
      <c r="AU138" s="138"/>
      <c r="AV138" s="139"/>
      <c r="AW138" s="137">
        <v>0</v>
      </c>
      <c r="AX138" s="138"/>
      <c r="AY138" s="138"/>
      <c r="AZ138" s="138"/>
      <c r="BA138" s="138"/>
      <c r="BB138" s="138"/>
      <c r="BC138" s="138"/>
      <c r="BD138" s="139"/>
      <c r="BE138" s="137">
        <f t="shared" si="14"/>
        <v>1</v>
      </c>
      <c r="BF138" s="138"/>
      <c r="BG138" s="138"/>
      <c r="BH138" s="138"/>
      <c r="BI138" s="138"/>
      <c r="BJ138" s="138"/>
      <c r="BK138" s="138"/>
      <c r="BL138" s="139"/>
    </row>
    <row r="139" spans="1:79" s="30" customFormat="1" ht="12.75" customHeight="1" x14ac:dyDescent="0.2">
      <c r="A139" s="52">
        <v>3</v>
      </c>
      <c r="B139" s="52"/>
      <c r="C139" s="52"/>
      <c r="D139" s="52"/>
      <c r="E139" s="52"/>
      <c r="F139" s="52"/>
      <c r="G139" s="53" t="s">
        <v>72</v>
      </c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5"/>
      <c r="Z139" s="56"/>
      <c r="AA139" s="56"/>
      <c r="AB139" s="56"/>
      <c r="AC139" s="56"/>
      <c r="AD139" s="56"/>
      <c r="AE139" s="122"/>
      <c r="AF139" s="123"/>
      <c r="AG139" s="123"/>
      <c r="AH139" s="123"/>
      <c r="AI139" s="123"/>
      <c r="AJ139" s="123"/>
      <c r="AK139" s="123"/>
      <c r="AL139" s="123"/>
      <c r="AM139" s="123"/>
      <c r="AN139" s="124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  <c r="BJ139" s="57"/>
      <c r="BK139" s="57"/>
      <c r="BL139" s="57"/>
    </row>
    <row r="140" spans="1:79" ht="12.75" customHeight="1" x14ac:dyDescent="0.2">
      <c r="A140" s="44"/>
      <c r="B140" s="44"/>
      <c r="C140" s="44"/>
      <c r="D140" s="44"/>
      <c r="E140" s="44"/>
      <c r="F140" s="44"/>
      <c r="G140" s="45" t="s">
        <v>266</v>
      </c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7"/>
      <c r="Z140" s="48" t="s">
        <v>69</v>
      </c>
      <c r="AA140" s="48"/>
      <c r="AB140" s="48"/>
      <c r="AC140" s="48"/>
      <c r="AD140" s="48"/>
      <c r="AE140" s="97" t="s">
        <v>73</v>
      </c>
      <c r="AF140" s="98"/>
      <c r="AG140" s="98"/>
      <c r="AH140" s="98"/>
      <c r="AI140" s="98"/>
      <c r="AJ140" s="98"/>
      <c r="AK140" s="98"/>
      <c r="AL140" s="98"/>
      <c r="AM140" s="98"/>
      <c r="AN140" s="99"/>
      <c r="AO140" s="51">
        <v>1776.94</v>
      </c>
      <c r="AP140" s="51"/>
      <c r="AQ140" s="51"/>
      <c r="AR140" s="51"/>
      <c r="AS140" s="51"/>
      <c r="AT140" s="51"/>
      <c r="AU140" s="51"/>
      <c r="AV140" s="51"/>
      <c r="AW140" s="51">
        <v>0</v>
      </c>
      <c r="AX140" s="51"/>
      <c r="AY140" s="51"/>
      <c r="AZ140" s="51"/>
      <c r="BA140" s="51"/>
      <c r="BB140" s="51"/>
      <c r="BC140" s="51"/>
      <c r="BD140" s="51"/>
      <c r="BE140" s="51">
        <f t="shared" ref="BE140:BE141" si="15">AO140+AW140</f>
        <v>1776.94</v>
      </c>
      <c r="BF140" s="51"/>
      <c r="BG140" s="51"/>
      <c r="BH140" s="51"/>
      <c r="BI140" s="51"/>
      <c r="BJ140" s="51"/>
      <c r="BK140" s="51"/>
      <c r="BL140" s="51"/>
    </row>
    <row r="141" spans="1:79" ht="12.75" customHeight="1" x14ac:dyDescent="0.2">
      <c r="A141" s="44"/>
      <c r="B141" s="44"/>
      <c r="C141" s="44"/>
      <c r="D141" s="44"/>
      <c r="E141" s="44"/>
      <c r="F141" s="44"/>
      <c r="G141" s="45" t="s">
        <v>248</v>
      </c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7"/>
      <c r="Z141" s="48" t="s">
        <v>69</v>
      </c>
      <c r="AA141" s="48"/>
      <c r="AB141" s="48"/>
      <c r="AC141" s="48"/>
      <c r="AD141" s="48"/>
      <c r="AE141" s="97" t="s">
        <v>73</v>
      </c>
      <c r="AF141" s="98"/>
      <c r="AG141" s="98"/>
      <c r="AH141" s="98"/>
      <c r="AI141" s="98"/>
      <c r="AJ141" s="98"/>
      <c r="AK141" s="98"/>
      <c r="AL141" s="98"/>
      <c r="AM141" s="98"/>
      <c r="AN141" s="99"/>
      <c r="AO141" s="51">
        <v>223895</v>
      </c>
      <c r="AP141" s="51"/>
      <c r="AQ141" s="51"/>
      <c r="AR141" s="51"/>
      <c r="AS141" s="51"/>
      <c r="AT141" s="51"/>
      <c r="AU141" s="51"/>
      <c r="AV141" s="51"/>
      <c r="AW141" s="51">
        <v>0</v>
      </c>
      <c r="AX141" s="51"/>
      <c r="AY141" s="51"/>
      <c r="AZ141" s="51"/>
      <c r="BA141" s="51"/>
      <c r="BB141" s="51"/>
      <c r="BC141" s="51"/>
      <c r="BD141" s="51"/>
      <c r="BE141" s="51">
        <f t="shared" si="15"/>
        <v>223895</v>
      </c>
      <c r="BF141" s="51"/>
      <c r="BG141" s="51"/>
      <c r="BH141" s="51"/>
      <c r="BI141" s="51"/>
      <c r="BJ141" s="51"/>
      <c r="BK141" s="51"/>
      <c r="BL141" s="51"/>
    </row>
    <row r="142" spans="1:79" x14ac:dyDescent="0.2"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</row>
    <row r="143" spans="1:79" ht="16.5" customHeight="1" x14ac:dyDescent="0.2">
      <c r="A143" s="58" t="s">
        <v>80</v>
      </c>
      <c r="B143" s="117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18"/>
      <c r="X143" s="118"/>
      <c r="Y143" s="118"/>
      <c r="Z143" s="118"/>
      <c r="AA143" s="118"/>
      <c r="AB143" s="118"/>
      <c r="AC143" s="118"/>
      <c r="AD143" s="118"/>
      <c r="AE143" s="118"/>
      <c r="AF143" s="118"/>
      <c r="AG143" s="118"/>
      <c r="AH143" s="118"/>
      <c r="AI143" s="118"/>
      <c r="AJ143" s="118"/>
      <c r="AK143" s="118"/>
      <c r="AL143" s="118"/>
      <c r="AM143" s="118"/>
      <c r="AN143" s="34"/>
      <c r="AO143" s="81" t="s">
        <v>223</v>
      </c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</row>
    <row r="144" spans="1:79" x14ac:dyDescent="0.2">
      <c r="W144" s="43" t="s">
        <v>5</v>
      </c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O144" s="43" t="s">
        <v>52</v>
      </c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</row>
    <row r="145" spans="1:59" ht="15.75" customHeight="1" x14ac:dyDescent="0.2">
      <c r="A145" s="61" t="s">
        <v>3</v>
      </c>
      <c r="B145" s="61"/>
      <c r="C145" s="61"/>
      <c r="D145" s="61"/>
      <c r="E145" s="61"/>
      <c r="F145" s="61"/>
    </row>
    <row r="146" spans="1:59" ht="13.15" customHeight="1" x14ac:dyDescent="0.2">
      <c r="A146" s="64" t="s">
        <v>79</v>
      </c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</row>
    <row r="147" spans="1:59" x14ac:dyDescent="0.2">
      <c r="A147" s="116" t="s">
        <v>47</v>
      </c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</row>
    <row r="148" spans="1:59" ht="10.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59" ht="15.75" customHeight="1" x14ac:dyDescent="0.2">
      <c r="A149" s="58" t="s">
        <v>81</v>
      </c>
      <c r="B149" s="117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4"/>
      <c r="AO149" s="36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</row>
    <row r="150" spans="1:59" ht="15.75" customHeight="1" x14ac:dyDescent="0.2">
      <c r="A150" s="58" t="s">
        <v>186</v>
      </c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118"/>
      <c r="X150" s="118"/>
      <c r="Y150" s="118"/>
      <c r="Z150" s="118"/>
      <c r="AA150" s="118"/>
      <c r="AB150" s="118"/>
      <c r="AC150" s="118"/>
      <c r="AD150" s="118"/>
      <c r="AE150" s="118"/>
      <c r="AF150" s="118"/>
      <c r="AG150" s="118"/>
      <c r="AH150" s="118"/>
      <c r="AI150" s="118"/>
      <c r="AJ150" s="118"/>
      <c r="AK150" s="118"/>
      <c r="AL150" s="118"/>
      <c r="AM150" s="118"/>
      <c r="AN150" s="34"/>
      <c r="AO150" s="81" t="s">
        <v>190</v>
      </c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</row>
    <row r="151" spans="1:59" x14ac:dyDescent="0.2">
      <c r="W151" s="43" t="s">
        <v>5</v>
      </c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O151" s="43" t="s">
        <v>52</v>
      </c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</row>
    <row r="152" spans="1:59" x14ac:dyDescent="0.2">
      <c r="A152" s="115"/>
      <c r="B152" s="115"/>
      <c r="C152" s="115"/>
      <c r="D152" s="115"/>
      <c r="E152" s="115"/>
      <c r="F152" s="115"/>
      <c r="G152" s="115"/>
      <c r="H152" s="115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</row>
    <row r="153" spans="1:59" x14ac:dyDescent="0.2">
      <c r="A153" s="43" t="s">
        <v>45</v>
      </c>
      <c r="B153" s="43"/>
      <c r="C153" s="43"/>
      <c r="D153" s="43"/>
      <c r="E153" s="43"/>
      <c r="F153" s="43"/>
      <c r="G153" s="43"/>
      <c r="H153" s="43"/>
      <c r="I153" s="39"/>
      <c r="J153" s="39"/>
      <c r="K153" s="39"/>
      <c r="L153" s="39"/>
      <c r="M153" s="39"/>
      <c r="N153" s="39"/>
      <c r="O153" s="39"/>
      <c r="P153" s="39"/>
      <c r="Q153" s="39"/>
    </row>
    <row r="154" spans="1:59" x14ac:dyDescent="0.2">
      <c r="A154" s="38" t="s">
        <v>46</v>
      </c>
    </row>
  </sheetData>
  <mergeCells count="644">
    <mergeCell ref="A141:F141"/>
    <mergeCell ref="G141:Y141"/>
    <mergeCell ref="Z141:AD141"/>
    <mergeCell ref="AE141:AN141"/>
    <mergeCell ref="AO141:AV141"/>
    <mergeCell ref="AW141:BD141"/>
    <mergeCell ref="BE141:BL141"/>
    <mergeCell ref="A139:F139"/>
    <mergeCell ref="G139:Y139"/>
    <mergeCell ref="Z139:AD139"/>
    <mergeCell ref="AE139:AN139"/>
    <mergeCell ref="AO139:AV139"/>
    <mergeCell ref="AW139:BD139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7:F137"/>
    <mergeCell ref="G137:Y137"/>
    <mergeCell ref="Z137:AD137"/>
    <mergeCell ref="AE137:AN137"/>
    <mergeCell ref="AO137:AV137"/>
    <mergeCell ref="AW137:BD137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5:F135"/>
    <mergeCell ref="G135:Y135"/>
    <mergeCell ref="Z135:AD135"/>
    <mergeCell ref="AE135:AN135"/>
    <mergeCell ref="AO135:AV135"/>
    <mergeCell ref="AW135:BD135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60:C61"/>
    <mergeCell ref="D60:AA61"/>
    <mergeCell ref="AB60:AI61"/>
    <mergeCell ref="AJ60:AQ61"/>
    <mergeCell ref="A133:BL133"/>
    <mergeCell ref="A134:F134"/>
    <mergeCell ref="G134:Y134"/>
    <mergeCell ref="Z134:AD134"/>
    <mergeCell ref="AE134:AN134"/>
    <mergeCell ref="AO134:AV134"/>
    <mergeCell ref="AW134:BD134"/>
    <mergeCell ref="BE134:BL134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131:F131"/>
    <mergeCell ref="G131:Y131"/>
    <mergeCell ref="Z131:AD131"/>
    <mergeCell ref="AE131:AN131"/>
    <mergeCell ref="AO131:AV131"/>
    <mergeCell ref="AW131:BD131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9:BL129"/>
    <mergeCell ref="A127:F127"/>
    <mergeCell ref="G127:Y127"/>
    <mergeCell ref="Z127:AD127"/>
    <mergeCell ref="AE127:AN127"/>
    <mergeCell ref="AO127:AV127"/>
    <mergeCell ref="AW127:BD127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4:BL124"/>
    <mergeCell ref="A125:F125"/>
    <mergeCell ref="G125:Y125"/>
    <mergeCell ref="Z125:AD125"/>
    <mergeCell ref="AE125:AN125"/>
    <mergeCell ref="AO125:AV125"/>
    <mergeCell ref="AW125:BD125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3:F103"/>
    <mergeCell ref="G103:Y103"/>
    <mergeCell ref="Z103:AD103"/>
    <mergeCell ref="AE103:AN103"/>
    <mergeCell ref="AO103:AV103"/>
    <mergeCell ref="AW103:BD103"/>
    <mergeCell ref="A104:F104"/>
    <mergeCell ref="G104:Y104"/>
    <mergeCell ref="Z104:AD104"/>
    <mergeCell ref="AE104:AN104"/>
    <mergeCell ref="AO104:AV104"/>
    <mergeCell ref="AW104:BD104"/>
    <mergeCell ref="BE104:BL104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8:BL98"/>
    <mergeCell ref="BE99:BL99"/>
    <mergeCell ref="A99:F99"/>
    <mergeCell ref="G99:Y99"/>
    <mergeCell ref="Z99:AD99"/>
    <mergeCell ref="AE99:AN99"/>
    <mergeCell ref="AO99:AV99"/>
    <mergeCell ref="AW99:BD99"/>
    <mergeCell ref="A100:F100"/>
    <mergeCell ref="G100:Y100"/>
    <mergeCell ref="Z100:AD100"/>
    <mergeCell ref="AE100:AN100"/>
    <mergeCell ref="AO100:AV100"/>
    <mergeCell ref="AW100:BD100"/>
    <mergeCell ref="BE100:BL100"/>
    <mergeCell ref="G97:Y97"/>
    <mergeCell ref="Z97:AD97"/>
    <mergeCell ref="AE97:AN97"/>
    <mergeCell ref="AO97:AV97"/>
    <mergeCell ref="AW97:BD97"/>
    <mergeCell ref="A98:F98"/>
    <mergeCell ref="G98:Y98"/>
    <mergeCell ref="Z98:AD98"/>
    <mergeCell ref="AE98:AN98"/>
    <mergeCell ref="AO98:AV98"/>
    <mergeCell ref="AW98:BD98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AE92:AN92"/>
    <mergeCell ref="AE91:AN91"/>
    <mergeCell ref="G89:Y89"/>
    <mergeCell ref="A91:F91"/>
    <mergeCell ref="G91:Y91"/>
    <mergeCell ref="Z91:AD91"/>
    <mergeCell ref="AO91:AV91"/>
    <mergeCell ref="AW91:BD91"/>
    <mergeCell ref="BE91:BL91"/>
    <mergeCell ref="BE92:BL92"/>
    <mergeCell ref="A92:F92"/>
    <mergeCell ref="G92:Y92"/>
    <mergeCell ref="Z92:AD92"/>
    <mergeCell ref="AO92:AV92"/>
    <mergeCell ref="AW92:BD92"/>
    <mergeCell ref="BE79:BL79"/>
    <mergeCell ref="A79:F79"/>
    <mergeCell ref="G79:Y79"/>
    <mergeCell ref="Z79:AD79"/>
    <mergeCell ref="AE79:AN79"/>
    <mergeCell ref="AO79:AV79"/>
    <mergeCell ref="AW79:BD79"/>
    <mergeCell ref="A80:F80"/>
    <mergeCell ref="G80:Y80"/>
    <mergeCell ref="Z80:AD80"/>
    <mergeCell ref="AE80:AN80"/>
    <mergeCell ref="AO80:AV80"/>
    <mergeCell ref="AW80:BD80"/>
    <mergeCell ref="BE80:BL80"/>
    <mergeCell ref="BE87:BL87"/>
    <mergeCell ref="A90:F90"/>
    <mergeCell ref="G90:Y90"/>
    <mergeCell ref="Z90:AD90"/>
    <mergeCell ref="AE90:AN90"/>
    <mergeCell ref="AO90:AV90"/>
    <mergeCell ref="AW90:BD90"/>
    <mergeCell ref="BE90:BL90"/>
    <mergeCell ref="A87:F87"/>
    <mergeCell ref="G87:Y87"/>
    <mergeCell ref="Z87:AD87"/>
    <mergeCell ref="AE87:AN87"/>
    <mergeCell ref="AO87:AV87"/>
    <mergeCell ref="AW87:BD87"/>
    <mergeCell ref="A88:F88"/>
    <mergeCell ref="G88:Y88"/>
    <mergeCell ref="Z88:AD88"/>
    <mergeCell ref="A85:F85"/>
    <mergeCell ref="G85:Y85"/>
    <mergeCell ref="Z85:AD85"/>
    <mergeCell ref="AE85:AN85"/>
    <mergeCell ref="AO85:AV85"/>
    <mergeCell ref="AW85:BD85"/>
    <mergeCell ref="BE85:BL85"/>
    <mergeCell ref="A82:F82"/>
    <mergeCell ref="A84:F84"/>
    <mergeCell ref="G84:Y84"/>
    <mergeCell ref="Z84:AD84"/>
    <mergeCell ref="AE84:AN84"/>
    <mergeCell ref="AO84:AV84"/>
    <mergeCell ref="AW84:BD84"/>
    <mergeCell ref="BE84:BL84"/>
    <mergeCell ref="A73:F73"/>
    <mergeCell ref="G73:Y73"/>
    <mergeCell ref="Z73:AD73"/>
    <mergeCell ref="AE73:AN73"/>
    <mergeCell ref="AO73:AV73"/>
    <mergeCell ref="AW73:BD73"/>
    <mergeCell ref="BE73:BL73"/>
    <mergeCell ref="AR67:AY67"/>
    <mergeCell ref="D56:AB56"/>
    <mergeCell ref="AC56:AJ56"/>
    <mergeCell ref="AK56:AR56"/>
    <mergeCell ref="AS56:AZ56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4:C64"/>
    <mergeCell ref="D64:AA64"/>
    <mergeCell ref="AB64:AI64"/>
    <mergeCell ref="AJ64:AQ64"/>
    <mergeCell ref="AR64:AY64"/>
    <mergeCell ref="A69:BL69"/>
    <mergeCell ref="A67:C67"/>
    <mergeCell ref="D67:AA67"/>
    <mergeCell ref="AB67:AI67"/>
    <mergeCell ref="AJ67:AQ67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AR60:AY61"/>
    <mergeCell ref="A52:C52"/>
    <mergeCell ref="D52:AB52"/>
    <mergeCell ref="AC52:AJ52"/>
    <mergeCell ref="AK52:AR52"/>
    <mergeCell ref="AS52:AZ52"/>
    <mergeCell ref="A58:BL58"/>
    <mergeCell ref="AC53:AJ53"/>
    <mergeCell ref="AK53:AR53"/>
    <mergeCell ref="AS53:AZ53"/>
    <mergeCell ref="A56:C56"/>
    <mergeCell ref="A53:C53"/>
    <mergeCell ref="D53:AB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9:AY5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42:F42"/>
    <mergeCell ref="G42:BL42"/>
    <mergeCell ref="A43:F43"/>
    <mergeCell ref="G43:BL43"/>
    <mergeCell ref="A44:F44"/>
    <mergeCell ref="G44:BL44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76:F76"/>
    <mergeCell ref="G76:Y76"/>
    <mergeCell ref="Z76:AD76"/>
    <mergeCell ref="G82:Y82"/>
    <mergeCell ref="Z82:AD82"/>
    <mergeCell ref="AE82:AN82"/>
    <mergeCell ref="A145:F145"/>
    <mergeCell ref="AO1:BL1"/>
    <mergeCell ref="AO2:BL2"/>
    <mergeCell ref="AO3:BL3"/>
    <mergeCell ref="AO4:BL4"/>
    <mergeCell ref="AO5:BL5"/>
    <mergeCell ref="AO6:BF6"/>
    <mergeCell ref="A72:BL72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B14:L14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E81:AN81"/>
    <mergeCell ref="AO81:AV81"/>
    <mergeCell ref="AW81:BD81"/>
    <mergeCell ref="BE81:BL81"/>
    <mergeCell ref="A83:F83"/>
    <mergeCell ref="G83:Y83"/>
    <mergeCell ref="Z83:AD83"/>
    <mergeCell ref="AE83:AN83"/>
    <mergeCell ref="AO83:AV83"/>
    <mergeCell ref="AW83:BD83"/>
    <mergeCell ref="BE83:BL83"/>
    <mergeCell ref="AO82:AV82"/>
    <mergeCell ref="AW82:BD82"/>
    <mergeCell ref="A81:F81"/>
    <mergeCell ref="G81:Y81"/>
    <mergeCell ref="Z81:AD81"/>
    <mergeCell ref="BE82:BL82"/>
    <mergeCell ref="A86:F86"/>
    <mergeCell ref="G86:Y86"/>
    <mergeCell ref="Z86:AD86"/>
    <mergeCell ref="AE86:AN86"/>
    <mergeCell ref="AO86:AV86"/>
    <mergeCell ref="AW86:BD86"/>
    <mergeCell ref="BE86:BL86"/>
    <mergeCell ref="A95:F95"/>
    <mergeCell ref="G95:Y95"/>
    <mergeCell ref="Z95:AD95"/>
    <mergeCell ref="AE95:AN95"/>
    <mergeCell ref="AO95:AV95"/>
    <mergeCell ref="AW95:BD95"/>
    <mergeCell ref="BE95:BL95"/>
    <mergeCell ref="AE88:AN88"/>
    <mergeCell ref="AO88:AV88"/>
    <mergeCell ref="AW88:BD88"/>
    <mergeCell ref="BE88:BL88"/>
    <mergeCell ref="BE89:BL89"/>
    <mergeCell ref="A89:F89"/>
    <mergeCell ref="Z89:AD89"/>
    <mergeCell ref="AE89:AN89"/>
    <mergeCell ref="AO89:AV89"/>
    <mergeCell ref="AW89:BD89"/>
    <mergeCell ref="A153:H153"/>
    <mergeCell ref="A96:F96"/>
    <mergeCell ref="G96:Y96"/>
    <mergeCell ref="Z96:AD96"/>
    <mergeCell ref="AE96:AN96"/>
    <mergeCell ref="AO96:AV96"/>
    <mergeCell ref="AW96:BD96"/>
    <mergeCell ref="BE96:BL96"/>
    <mergeCell ref="A150:V150"/>
    <mergeCell ref="W151:AM151"/>
    <mergeCell ref="AO151:BG151"/>
    <mergeCell ref="A152:H152"/>
    <mergeCell ref="A146:AS146"/>
    <mergeCell ref="A147:AS147"/>
    <mergeCell ref="A149:V149"/>
    <mergeCell ref="W150:AM150"/>
    <mergeCell ref="AO150:BG150"/>
    <mergeCell ref="A143:V143"/>
    <mergeCell ref="W143:AM143"/>
    <mergeCell ref="AO143:BG143"/>
    <mergeCell ref="W144:AM144"/>
    <mergeCell ref="AO144:BG144"/>
    <mergeCell ref="BE97:BL97"/>
    <mergeCell ref="A97:F97"/>
    <mergeCell ref="A107:BL107"/>
    <mergeCell ref="A108:F108"/>
    <mergeCell ref="G108:Y108"/>
    <mergeCell ref="Z108:AD108"/>
    <mergeCell ref="AE108:AN108"/>
    <mergeCell ref="AO108:AV108"/>
    <mergeCell ref="AW108:BD108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</mergeCells>
  <conditionalFormatting sqref="G73:L73 G129 G132">
    <cfRule type="cellIs" dxfId="365" priority="249" stopIfTrue="1" operator="equal">
      <formula>$G72</formula>
    </cfRule>
  </conditionalFormatting>
  <conditionalFormatting sqref="D52">
    <cfRule type="cellIs" dxfId="364" priority="250" stopIfTrue="1" operator="equal">
      <formula>$D51</formula>
    </cfRule>
  </conditionalFormatting>
  <conditionalFormatting sqref="A73:F73">
    <cfRule type="cellIs" dxfId="363" priority="251" stopIfTrue="1" operator="equal">
      <formula>0</formula>
    </cfRule>
  </conditionalFormatting>
  <conditionalFormatting sqref="D53:D55">
    <cfRule type="cellIs" dxfId="362" priority="248" stopIfTrue="1" operator="equal">
      <formula>$D52</formula>
    </cfRule>
  </conditionalFormatting>
  <conditionalFormatting sqref="D56">
    <cfRule type="cellIs" dxfId="361" priority="247" stopIfTrue="1" operator="equal">
      <formula>$D53</formula>
    </cfRule>
  </conditionalFormatting>
  <conditionalFormatting sqref="G82">
    <cfRule type="cellIs" dxfId="360" priority="244" stopIfTrue="1" operator="equal">
      <formula>$G73</formula>
    </cfRule>
  </conditionalFormatting>
  <conditionalFormatting sqref="A82:F82">
    <cfRule type="cellIs" dxfId="359" priority="245" stopIfTrue="1" operator="equal">
      <formula>0</formula>
    </cfRule>
  </conditionalFormatting>
  <conditionalFormatting sqref="G85">
    <cfRule type="cellIs" dxfId="358" priority="242" stopIfTrue="1" operator="equal">
      <formula>$G82</formula>
    </cfRule>
  </conditionalFormatting>
  <conditionalFormatting sqref="A85:F85">
    <cfRule type="cellIs" dxfId="357" priority="243" stopIfTrue="1" operator="equal">
      <formula>0</formula>
    </cfRule>
  </conditionalFormatting>
  <conditionalFormatting sqref="G87">
    <cfRule type="cellIs" dxfId="356" priority="240" stopIfTrue="1" operator="equal">
      <formula>$G85</formula>
    </cfRule>
  </conditionalFormatting>
  <conditionalFormatting sqref="A87:F87">
    <cfRule type="cellIs" dxfId="355" priority="241" stopIfTrue="1" operator="equal">
      <formula>0</formula>
    </cfRule>
  </conditionalFormatting>
  <conditionalFormatting sqref="G90">
    <cfRule type="cellIs" dxfId="354" priority="238" stopIfTrue="1" operator="equal">
      <formula>$G87</formula>
    </cfRule>
  </conditionalFormatting>
  <conditionalFormatting sqref="A90:F90">
    <cfRule type="cellIs" dxfId="353" priority="239" stopIfTrue="1" operator="equal">
      <formula>0</formula>
    </cfRule>
  </conditionalFormatting>
  <conditionalFormatting sqref="G92">
    <cfRule type="cellIs" dxfId="352" priority="208" stopIfTrue="1" operator="equal">
      <formula>$G91</formula>
    </cfRule>
  </conditionalFormatting>
  <conditionalFormatting sqref="A91:F91">
    <cfRule type="cellIs" dxfId="351" priority="211" stopIfTrue="1" operator="equal">
      <formula>0</formula>
    </cfRule>
  </conditionalFormatting>
  <conditionalFormatting sqref="A92:F92">
    <cfRule type="cellIs" dxfId="350" priority="209" stopIfTrue="1" operator="equal">
      <formula>0</formula>
    </cfRule>
  </conditionalFormatting>
  <conditionalFormatting sqref="G91">
    <cfRule type="cellIs" dxfId="349" priority="210" stopIfTrue="1" operator="equal">
      <formula>#REF!</formula>
    </cfRule>
  </conditionalFormatting>
  <conditionalFormatting sqref="A93:F93">
    <cfRule type="cellIs" dxfId="348" priority="205" stopIfTrue="1" operator="equal">
      <formula>0</formula>
    </cfRule>
  </conditionalFormatting>
  <conditionalFormatting sqref="G93">
    <cfRule type="cellIs" dxfId="347" priority="204" stopIfTrue="1" operator="equal">
      <formula>#REF!</formula>
    </cfRule>
  </conditionalFormatting>
  <conditionalFormatting sqref="G94">
    <cfRule type="cellIs" dxfId="346" priority="202" stopIfTrue="1" operator="equal">
      <formula>$G93</formula>
    </cfRule>
  </conditionalFormatting>
  <conditionalFormatting sqref="A94:F94">
    <cfRule type="cellIs" dxfId="345" priority="203" stopIfTrue="1" operator="equal">
      <formula>0</formula>
    </cfRule>
  </conditionalFormatting>
  <conditionalFormatting sqref="G97">
    <cfRule type="cellIs" dxfId="344" priority="200" stopIfTrue="1" operator="equal">
      <formula>$G94</formula>
    </cfRule>
  </conditionalFormatting>
  <conditionalFormatting sqref="A97:F97">
    <cfRule type="cellIs" dxfId="343" priority="201" stopIfTrue="1" operator="equal">
      <formula>0</formula>
    </cfRule>
  </conditionalFormatting>
  <conditionalFormatting sqref="G98">
    <cfRule type="cellIs" dxfId="342" priority="194" stopIfTrue="1" operator="equal">
      <formula>#REF!</formula>
    </cfRule>
  </conditionalFormatting>
  <conditionalFormatting sqref="A98:F98">
    <cfRule type="cellIs" dxfId="341" priority="195" stopIfTrue="1" operator="equal">
      <formula>0</formula>
    </cfRule>
  </conditionalFormatting>
  <conditionalFormatting sqref="G99">
    <cfRule type="cellIs" dxfId="340" priority="192" stopIfTrue="1" operator="equal">
      <formula>$G98</formula>
    </cfRule>
  </conditionalFormatting>
  <conditionalFormatting sqref="A99:F99">
    <cfRule type="cellIs" dxfId="339" priority="193" stopIfTrue="1" operator="equal">
      <formula>0</formula>
    </cfRule>
  </conditionalFormatting>
  <conditionalFormatting sqref="G100">
    <cfRule type="cellIs" dxfId="338" priority="186" stopIfTrue="1" operator="equal">
      <formula>#REF!</formula>
    </cfRule>
  </conditionalFormatting>
  <conditionalFormatting sqref="A100:F100">
    <cfRule type="cellIs" dxfId="337" priority="187" stopIfTrue="1" operator="equal">
      <formula>0</formula>
    </cfRule>
  </conditionalFormatting>
  <conditionalFormatting sqref="G101">
    <cfRule type="cellIs" dxfId="336" priority="184" stopIfTrue="1" operator="equal">
      <formula>$G100</formula>
    </cfRule>
  </conditionalFormatting>
  <conditionalFormatting sqref="A101:F101">
    <cfRule type="cellIs" dxfId="335" priority="185" stopIfTrue="1" operator="equal">
      <formula>0</formula>
    </cfRule>
  </conditionalFormatting>
  <conditionalFormatting sqref="G102">
    <cfRule type="cellIs" dxfId="334" priority="182" stopIfTrue="1" operator="equal">
      <formula>$G101</formula>
    </cfRule>
  </conditionalFormatting>
  <conditionalFormatting sqref="A102:F102">
    <cfRule type="cellIs" dxfId="333" priority="183" stopIfTrue="1" operator="equal">
      <formula>0</formula>
    </cfRule>
  </conditionalFormatting>
  <conditionalFormatting sqref="G103">
    <cfRule type="cellIs" dxfId="332" priority="180" stopIfTrue="1" operator="equal">
      <formula>$G102</formula>
    </cfRule>
  </conditionalFormatting>
  <conditionalFormatting sqref="A103:F103">
    <cfRule type="cellIs" dxfId="331" priority="181" stopIfTrue="1" operator="equal">
      <formula>0</formula>
    </cfRule>
  </conditionalFormatting>
  <conditionalFormatting sqref="G104">
    <cfRule type="cellIs" dxfId="330" priority="174" stopIfTrue="1" operator="equal">
      <formula>#REF!</formula>
    </cfRule>
  </conditionalFormatting>
  <conditionalFormatting sqref="A104:F104">
    <cfRule type="cellIs" dxfId="329" priority="175" stopIfTrue="1" operator="equal">
      <formula>0</formula>
    </cfRule>
  </conditionalFormatting>
  <conditionalFormatting sqref="G105">
    <cfRule type="cellIs" dxfId="328" priority="172" stopIfTrue="1" operator="equal">
      <formula>$G104</formula>
    </cfRule>
  </conditionalFormatting>
  <conditionalFormatting sqref="A105:F105">
    <cfRule type="cellIs" dxfId="327" priority="173" stopIfTrue="1" operator="equal">
      <formula>0</formula>
    </cfRule>
  </conditionalFormatting>
  <conditionalFormatting sqref="G106">
    <cfRule type="cellIs" dxfId="326" priority="170" stopIfTrue="1" operator="equal">
      <formula>$G105</formula>
    </cfRule>
  </conditionalFormatting>
  <conditionalFormatting sqref="A106:F106">
    <cfRule type="cellIs" dxfId="325" priority="171" stopIfTrue="1" operator="equal">
      <formula>0</formula>
    </cfRule>
  </conditionalFormatting>
  <conditionalFormatting sqref="G74">
    <cfRule type="cellIs" dxfId="324" priority="84" stopIfTrue="1" operator="equal">
      <formula>$G73</formula>
    </cfRule>
  </conditionalFormatting>
  <conditionalFormatting sqref="A74:F74">
    <cfRule type="cellIs" dxfId="323" priority="85" stopIfTrue="1" operator="equal">
      <formula>0</formula>
    </cfRule>
  </conditionalFormatting>
  <conditionalFormatting sqref="G75">
    <cfRule type="cellIs" dxfId="322" priority="82" stopIfTrue="1" operator="equal">
      <formula>#REF!</formula>
    </cfRule>
  </conditionalFormatting>
  <conditionalFormatting sqref="A75:F75">
    <cfRule type="cellIs" dxfId="321" priority="83" stopIfTrue="1" operator="equal">
      <formula>0</formula>
    </cfRule>
  </conditionalFormatting>
  <conditionalFormatting sqref="G76">
    <cfRule type="cellIs" dxfId="320" priority="80" stopIfTrue="1" operator="equal">
      <formula>$G75</formula>
    </cfRule>
  </conditionalFormatting>
  <conditionalFormatting sqref="A76:F76">
    <cfRule type="cellIs" dxfId="319" priority="81" stopIfTrue="1" operator="equal">
      <formula>0</formula>
    </cfRule>
  </conditionalFormatting>
  <conditionalFormatting sqref="G77">
    <cfRule type="cellIs" dxfId="318" priority="78" stopIfTrue="1" operator="equal">
      <formula>$G76</formula>
    </cfRule>
  </conditionalFormatting>
  <conditionalFormatting sqref="A77:F77">
    <cfRule type="cellIs" dxfId="317" priority="79" stopIfTrue="1" operator="equal">
      <formula>0</formula>
    </cfRule>
  </conditionalFormatting>
  <conditionalFormatting sqref="G78">
    <cfRule type="cellIs" dxfId="316" priority="76" stopIfTrue="1" operator="equal">
      <formula>$G77</formula>
    </cfRule>
  </conditionalFormatting>
  <conditionalFormatting sqref="A78:F78">
    <cfRule type="cellIs" dxfId="315" priority="77" stopIfTrue="1" operator="equal">
      <formula>0</formula>
    </cfRule>
  </conditionalFormatting>
  <conditionalFormatting sqref="G79">
    <cfRule type="cellIs" dxfId="314" priority="74" stopIfTrue="1" operator="equal">
      <formula>$G78</formula>
    </cfRule>
  </conditionalFormatting>
  <conditionalFormatting sqref="A79:F79">
    <cfRule type="cellIs" dxfId="313" priority="75" stopIfTrue="1" operator="equal">
      <formula>0</formula>
    </cfRule>
  </conditionalFormatting>
  <conditionalFormatting sqref="G80">
    <cfRule type="cellIs" dxfId="312" priority="72" stopIfTrue="1" operator="equal">
      <formula>$G79</formula>
    </cfRule>
  </conditionalFormatting>
  <conditionalFormatting sqref="A80:F80">
    <cfRule type="cellIs" dxfId="311" priority="73" stopIfTrue="1" operator="equal">
      <formula>0</formula>
    </cfRule>
  </conditionalFormatting>
  <conditionalFormatting sqref="G81">
    <cfRule type="cellIs" dxfId="310" priority="70" stopIfTrue="1" operator="equal">
      <formula>$G80</formula>
    </cfRule>
  </conditionalFormatting>
  <conditionalFormatting sqref="A81:F81">
    <cfRule type="cellIs" dxfId="309" priority="71" stopIfTrue="1" operator="equal">
      <formula>0</formula>
    </cfRule>
  </conditionalFormatting>
  <conditionalFormatting sqref="G83">
    <cfRule type="cellIs" dxfId="308" priority="68" stopIfTrue="1" operator="equal">
      <formula>#REF!</formula>
    </cfRule>
  </conditionalFormatting>
  <conditionalFormatting sqref="A83:F83">
    <cfRule type="cellIs" dxfId="307" priority="69" stopIfTrue="1" operator="equal">
      <formula>0</formula>
    </cfRule>
  </conditionalFormatting>
  <conditionalFormatting sqref="G84">
    <cfRule type="cellIs" dxfId="306" priority="66" stopIfTrue="1" operator="equal">
      <formula>$G83</formula>
    </cfRule>
  </conditionalFormatting>
  <conditionalFormatting sqref="A84:F84">
    <cfRule type="cellIs" dxfId="305" priority="67" stopIfTrue="1" operator="equal">
      <formula>0</formula>
    </cfRule>
  </conditionalFormatting>
  <conditionalFormatting sqref="G86">
    <cfRule type="cellIs" dxfId="304" priority="64" stopIfTrue="1" operator="equal">
      <formula>#REF!</formula>
    </cfRule>
  </conditionalFormatting>
  <conditionalFormatting sqref="A86:F86">
    <cfRule type="cellIs" dxfId="303" priority="65" stopIfTrue="1" operator="equal">
      <formula>0</formula>
    </cfRule>
  </conditionalFormatting>
  <conditionalFormatting sqref="G88">
    <cfRule type="cellIs" dxfId="302" priority="63" stopIfTrue="1" operator="equal">
      <formula>#REF!</formula>
    </cfRule>
  </conditionalFormatting>
  <conditionalFormatting sqref="G89">
    <cfRule type="cellIs" dxfId="301" priority="60" stopIfTrue="1" operator="equal">
      <formula>$G88</formula>
    </cfRule>
  </conditionalFormatting>
  <conditionalFormatting sqref="A88:F88">
    <cfRule type="cellIs" dxfId="300" priority="62" stopIfTrue="1" operator="equal">
      <formula>0</formula>
    </cfRule>
  </conditionalFormatting>
  <conditionalFormatting sqref="A89:F89">
    <cfRule type="cellIs" dxfId="299" priority="61" stopIfTrue="1" operator="equal">
      <formula>0</formula>
    </cfRule>
  </conditionalFormatting>
  <conditionalFormatting sqref="G95">
    <cfRule type="cellIs" dxfId="298" priority="58" stopIfTrue="1" operator="equal">
      <formula>$G94</formula>
    </cfRule>
  </conditionalFormatting>
  <conditionalFormatting sqref="A95:F95">
    <cfRule type="cellIs" dxfId="297" priority="59" stopIfTrue="1" operator="equal">
      <formula>0</formula>
    </cfRule>
  </conditionalFormatting>
  <conditionalFormatting sqref="G96">
    <cfRule type="cellIs" dxfId="296" priority="56" stopIfTrue="1" operator="equal">
      <formula>$G95</formula>
    </cfRule>
  </conditionalFormatting>
  <conditionalFormatting sqref="A96:F96">
    <cfRule type="cellIs" dxfId="295" priority="57" stopIfTrue="1" operator="equal">
      <formula>0</formula>
    </cfRule>
  </conditionalFormatting>
  <conditionalFormatting sqref="G108:L108">
    <cfRule type="cellIs" dxfId="294" priority="54" stopIfTrue="1" operator="equal">
      <formula>$G107</formula>
    </cfRule>
  </conditionalFormatting>
  <conditionalFormatting sqref="A108:F108">
    <cfRule type="cellIs" dxfId="293" priority="55" stopIfTrue="1" operator="equal">
      <formula>0</formula>
    </cfRule>
  </conditionalFormatting>
  <conditionalFormatting sqref="G109:G111">
    <cfRule type="cellIs" dxfId="292" priority="52" stopIfTrue="1" operator="equal">
      <formula>#REF!</formula>
    </cfRule>
  </conditionalFormatting>
  <conditionalFormatting sqref="A109:F111">
    <cfRule type="cellIs" dxfId="291" priority="53" stopIfTrue="1" operator="equal">
      <formula>0</formula>
    </cfRule>
  </conditionalFormatting>
  <conditionalFormatting sqref="G112">
    <cfRule type="cellIs" dxfId="290" priority="50" stopIfTrue="1" operator="equal">
      <formula>$G109</formula>
    </cfRule>
  </conditionalFormatting>
  <conditionalFormatting sqref="A112:F112">
    <cfRule type="cellIs" dxfId="289" priority="51" stopIfTrue="1" operator="equal">
      <formula>0</formula>
    </cfRule>
  </conditionalFormatting>
  <conditionalFormatting sqref="G113">
    <cfRule type="cellIs" dxfId="288" priority="48" stopIfTrue="1" operator="equal">
      <formula>#REF!</formula>
    </cfRule>
  </conditionalFormatting>
  <conditionalFormatting sqref="A113:F113">
    <cfRule type="cellIs" dxfId="287" priority="49" stopIfTrue="1" operator="equal">
      <formula>0</formula>
    </cfRule>
  </conditionalFormatting>
  <conditionalFormatting sqref="G114:G116">
    <cfRule type="cellIs" dxfId="286" priority="46" stopIfTrue="1" operator="equal">
      <formula>$G113</formula>
    </cfRule>
  </conditionalFormatting>
  <conditionalFormatting sqref="A114:F116">
    <cfRule type="cellIs" dxfId="285" priority="47" stopIfTrue="1" operator="equal">
      <formula>0</formula>
    </cfRule>
  </conditionalFormatting>
  <conditionalFormatting sqref="G117">
    <cfRule type="cellIs" dxfId="284" priority="44" stopIfTrue="1" operator="equal">
      <formula>$G114</formula>
    </cfRule>
  </conditionalFormatting>
  <conditionalFormatting sqref="A117:F117">
    <cfRule type="cellIs" dxfId="283" priority="45" stopIfTrue="1" operator="equal">
      <formula>0</formula>
    </cfRule>
  </conditionalFormatting>
  <conditionalFormatting sqref="G118">
    <cfRule type="cellIs" dxfId="282" priority="42" stopIfTrue="1" operator="equal">
      <formula>#REF!</formula>
    </cfRule>
  </conditionalFormatting>
  <conditionalFormatting sqref="A118:F118">
    <cfRule type="cellIs" dxfId="281" priority="43" stopIfTrue="1" operator="equal">
      <formula>0</formula>
    </cfRule>
  </conditionalFormatting>
  <conditionalFormatting sqref="G119:G121">
    <cfRule type="cellIs" dxfId="280" priority="40" stopIfTrue="1" operator="equal">
      <formula>$G118</formula>
    </cfRule>
  </conditionalFormatting>
  <conditionalFormatting sqref="A119:F121">
    <cfRule type="cellIs" dxfId="279" priority="41" stopIfTrue="1" operator="equal">
      <formula>0</formula>
    </cfRule>
  </conditionalFormatting>
  <conditionalFormatting sqref="G122">
    <cfRule type="cellIs" dxfId="278" priority="38" stopIfTrue="1" operator="equal">
      <formula>$G119</formula>
    </cfRule>
  </conditionalFormatting>
  <conditionalFormatting sqref="A122:F122">
    <cfRule type="cellIs" dxfId="277" priority="39" stopIfTrue="1" operator="equal">
      <formula>0</formula>
    </cfRule>
  </conditionalFormatting>
  <conditionalFormatting sqref="G123">
    <cfRule type="cellIs" dxfId="276" priority="36" stopIfTrue="1" operator="equal">
      <formula>#REF!</formula>
    </cfRule>
  </conditionalFormatting>
  <conditionalFormatting sqref="A123:F123">
    <cfRule type="cellIs" dxfId="275" priority="37" stopIfTrue="1" operator="equal">
      <formula>0</formula>
    </cfRule>
  </conditionalFormatting>
  <conditionalFormatting sqref="G125:L125">
    <cfRule type="cellIs" dxfId="274" priority="34" stopIfTrue="1" operator="equal">
      <formula>$G124</formula>
    </cfRule>
  </conditionalFormatting>
  <conditionalFormatting sqref="A125:F125">
    <cfRule type="cellIs" dxfId="273" priority="35" stopIfTrue="1" operator="equal">
      <formula>0</formula>
    </cfRule>
  </conditionalFormatting>
  <conditionalFormatting sqref="G126">
    <cfRule type="cellIs" dxfId="272" priority="32" stopIfTrue="1" operator="equal">
      <formula>#REF!</formula>
    </cfRule>
  </conditionalFormatting>
  <conditionalFormatting sqref="A126:F126">
    <cfRule type="cellIs" dxfId="271" priority="33" stopIfTrue="1" operator="equal">
      <formula>0</formula>
    </cfRule>
  </conditionalFormatting>
  <conditionalFormatting sqref="G127">
    <cfRule type="cellIs" dxfId="270" priority="30" stopIfTrue="1" operator="equal">
      <formula>$G126</formula>
    </cfRule>
  </conditionalFormatting>
  <conditionalFormatting sqref="A127:F127">
    <cfRule type="cellIs" dxfId="269" priority="31" stopIfTrue="1" operator="equal">
      <formula>0</formula>
    </cfRule>
  </conditionalFormatting>
  <conditionalFormatting sqref="G128">
    <cfRule type="cellIs" dxfId="268" priority="28" stopIfTrue="1" operator="equal">
      <formula>#REF!</formula>
    </cfRule>
  </conditionalFormatting>
  <conditionalFormatting sqref="A128:F128">
    <cfRule type="cellIs" dxfId="267" priority="29" stopIfTrue="1" operator="equal">
      <formula>0</formula>
    </cfRule>
  </conditionalFormatting>
  <conditionalFormatting sqref="A129:F129">
    <cfRule type="cellIs" dxfId="266" priority="27" stopIfTrue="1" operator="equal">
      <formula>0</formula>
    </cfRule>
  </conditionalFormatting>
  <conditionalFormatting sqref="G130">
    <cfRule type="cellIs" dxfId="265" priority="24" stopIfTrue="1" operator="equal">
      <formula>$G129</formula>
    </cfRule>
  </conditionalFormatting>
  <conditionalFormatting sqref="A130:F130">
    <cfRule type="cellIs" dxfId="264" priority="25" stopIfTrue="1" operator="equal">
      <formula>0</formula>
    </cfRule>
  </conditionalFormatting>
  <conditionalFormatting sqref="G131">
    <cfRule type="cellIs" dxfId="263" priority="22" stopIfTrue="1" operator="equal">
      <formula>#REF!</formula>
    </cfRule>
  </conditionalFormatting>
  <conditionalFormatting sqref="A131:F131">
    <cfRule type="cellIs" dxfId="262" priority="23" stopIfTrue="1" operator="equal">
      <formula>0</formula>
    </cfRule>
  </conditionalFormatting>
  <conditionalFormatting sqref="A132:F132">
    <cfRule type="cellIs" dxfId="261" priority="21" stopIfTrue="1" operator="equal">
      <formula>0</formula>
    </cfRule>
  </conditionalFormatting>
  <conditionalFormatting sqref="G138 G141">
    <cfRule type="cellIs" dxfId="260" priority="15" stopIfTrue="1" operator="equal">
      <formula>$G137</formula>
    </cfRule>
  </conditionalFormatting>
  <conditionalFormatting sqref="G134:L134">
    <cfRule type="cellIs" dxfId="259" priority="13" stopIfTrue="1" operator="equal">
      <formula>$G133</formula>
    </cfRule>
  </conditionalFormatting>
  <conditionalFormatting sqref="A134:F134">
    <cfRule type="cellIs" dxfId="258" priority="14" stopIfTrue="1" operator="equal">
      <formula>0</formula>
    </cfRule>
  </conditionalFormatting>
  <conditionalFormatting sqref="G135">
    <cfRule type="cellIs" dxfId="257" priority="11" stopIfTrue="1" operator="equal">
      <formula>#REF!</formula>
    </cfRule>
  </conditionalFormatting>
  <conditionalFormatting sqref="A135:F135">
    <cfRule type="cellIs" dxfId="256" priority="12" stopIfTrue="1" operator="equal">
      <formula>0</formula>
    </cfRule>
  </conditionalFormatting>
  <conditionalFormatting sqref="G136">
    <cfRule type="cellIs" dxfId="255" priority="9" stopIfTrue="1" operator="equal">
      <formula>$G135</formula>
    </cfRule>
  </conditionalFormatting>
  <conditionalFormatting sqref="A136:F136">
    <cfRule type="cellIs" dxfId="254" priority="10" stopIfTrue="1" operator="equal">
      <formula>0</formula>
    </cfRule>
  </conditionalFormatting>
  <conditionalFormatting sqref="G137">
    <cfRule type="cellIs" dxfId="253" priority="7" stopIfTrue="1" operator="equal">
      <formula>#REF!</formula>
    </cfRule>
  </conditionalFormatting>
  <conditionalFormatting sqref="A137:F137">
    <cfRule type="cellIs" dxfId="252" priority="8" stopIfTrue="1" operator="equal">
      <formula>0</formula>
    </cfRule>
  </conditionalFormatting>
  <conditionalFormatting sqref="A138:F138">
    <cfRule type="cellIs" dxfId="251" priority="6" stopIfTrue="1" operator="equal">
      <formula>0</formula>
    </cfRule>
  </conditionalFormatting>
  <conditionalFormatting sqref="G139">
    <cfRule type="cellIs" dxfId="250" priority="4" stopIfTrue="1" operator="equal">
      <formula>$G138</formula>
    </cfRule>
  </conditionalFormatting>
  <conditionalFormatting sqref="A139:F139">
    <cfRule type="cellIs" dxfId="249" priority="5" stopIfTrue="1" operator="equal">
      <formula>0</formula>
    </cfRule>
  </conditionalFormatting>
  <conditionalFormatting sqref="G140">
    <cfRule type="cellIs" dxfId="248" priority="2" stopIfTrue="1" operator="equal">
      <formula>#REF!</formula>
    </cfRule>
  </conditionalFormatting>
  <conditionalFormatting sqref="A140:F140">
    <cfRule type="cellIs" dxfId="247" priority="3" stopIfTrue="1" operator="equal">
      <formula>0</formula>
    </cfRule>
  </conditionalFormatting>
  <conditionalFormatting sqref="A141:F141">
    <cfRule type="cellIs" dxfId="246" priority="1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blackAndWhite="1" r:id="rId1"/>
  <headerFooter alignWithMargins="0"/>
  <rowBreaks count="2" manualBreakCount="2">
    <brk id="78" max="64" man="1"/>
    <brk id="119" max="6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A88"/>
  <sheetViews>
    <sheetView view="pageBreakPreview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2" t="s">
        <v>35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7" ht="15.95" customHeight="1" x14ac:dyDescent="0.2">
      <c r="AO2" s="63" t="s">
        <v>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64" t="s">
        <v>185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66" t="s">
        <v>78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x14ac:dyDescent="0.2">
      <c r="AO5" s="68" t="s">
        <v>20</v>
      </c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77" ht="7.5" customHeight="1" x14ac:dyDescent="0.2"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</row>
    <row r="7" spans="1:77" ht="12.75" customHeight="1" x14ac:dyDescent="0.2">
      <c r="AO7" s="81" t="s">
        <v>295</v>
      </c>
      <c r="AP7" s="65"/>
      <c r="AQ7" s="65"/>
      <c r="AR7" s="65"/>
      <c r="AS7" s="65"/>
      <c r="AT7" s="65"/>
      <c r="AU7" s="65"/>
      <c r="AV7" s="1" t="s">
        <v>63</v>
      </c>
      <c r="AW7" s="81">
        <v>563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84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</row>
    <row r="13" spans="1:77" s="7" customFormat="1" ht="14.25" customHeight="1" x14ac:dyDescent="0.2">
      <c r="A13" s="4" t="s">
        <v>53</v>
      </c>
      <c r="B13" s="78" t="s">
        <v>77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5"/>
      <c r="N13" s="80" t="s">
        <v>78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"/>
      <c r="AU13" s="78" t="s">
        <v>82</v>
      </c>
      <c r="AV13" s="79"/>
      <c r="AW13" s="79"/>
      <c r="AX13" s="79"/>
      <c r="AY13" s="79"/>
      <c r="AZ13" s="79"/>
      <c r="BA13" s="79"/>
      <c r="BB13" s="79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7" customFormat="1" ht="24" customHeight="1" x14ac:dyDescent="0.2">
      <c r="A14" s="8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8"/>
      <c r="N14" s="77" t="s">
        <v>62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8"/>
      <c r="AU14" s="76" t="s">
        <v>55</v>
      </c>
      <c r="AV14" s="76"/>
      <c r="AW14" s="76"/>
      <c r="AX14" s="76"/>
      <c r="AY14" s="76"/>
      <c r="AZ14" s="76"/>
      <c r="BA14" s="76"/>
      <c r="BB14" s="76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s="7" customFormat="1" x14ac:dyDescent="0.2">
      <c r="BE15" s="9"/>
      <c r="BF15" s="9"/>
      <c r="BG15" s="9"/>
      <c r="BH15" s="9"/>
      <c r="BI15" s="9"/>
      <c r="BJ15" s="9"/>
      <c r="BK15" s="9"/>
      <c r="BL15" s="9"/>
    </row>
    <row r="16" spans="1:77" s="7" customFormat="1" ht="15" customHeight="1" x14ac:dyDescent="0.2">
      <c r="A16" s="10" t="s">
        <v>4</v>
      </c>
      <c r="B16" s="78" t="s">
        <v>85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5"/>
      <c r="N16" s="80" t="s">
        <v>78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"/>
      <c r="AU16" s="78" t="s">
        <v>82</v>
      </c>
      <c r="AV16" s="79"/>
      <c r="AW16" s="79"/>
      <c r="AX16" s="79"/>
      <c r="AY16" s="79"/>
      <c r="AZ16" s="79"/>
      <c r="BA16" s="79"/>
      <c r="BB16" s="79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s="7" customFormat="1" ht="24" customHeight="1" x14ac:dyDescent="0.2">
      <c r="A17" s="14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8"/>
      <c r="N17" s="77" t="s">
        <v>61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8"/>
      <c r="AU17" s="76" t="s">
        <v>55</v>
      </c>
      <c r="AV17" s="76"/>
      <c r="AW17" s="76"/>
      <c r="AX17" s="76"/>
      <c r="AY17" s="76"/>
      <c r="AZ17" s="76"/>
      <c r="BA17" s="76"/>
      <c r="BB17" s="76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s="7" customFormat="1" x14ac:dyDescent="0.2"/>
    <row r="19" spans="1:79" s="7" customFormat="1" ht="28.5" customHeight="1" x14ac:dyDescent="0.2">
      <c r="A19" s="4" t="s">
        <v>54</v>
      </c>
      <c r="B19" s="78" t="s">
        <v>173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78" t="s">
        <v>175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11"/>
      <c r="AA19" s="78" t="s">
        <v>165</v>
      </c>
      <c r="AB19" s="79"/>
      <c r="AC19" s="79"/>
      <c r="AD19" s="79"/>
      <c r="AE19" s="79"/>
      <c r="AF19" s="79"/>
      <c r="AG19" s="79"/>
      <c r="AH19" s="79"/>
      <c r="AI19" s="79"/>
      <c r="AJ19" s="11"/>
      <c r="AK19" s="85" t="s">
        <v>174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11"/>
      <c r="BE19" s="78" t="s">
        <v>83</v>
      </c>
      <c r="BF19" s="79"/>
      <c r="BG19" s="79"/>
      <c r="BH19" s="79"/>
      <c r="BI19" s="79"/>
      <c r="BJ19" s="79"/>
      <c r="BK19" s="79"/>
      <c r="BL19" s="79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7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15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15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15"/>
      <c r="BE20" s="76" t="s">
        <v>60</v>
      </c>
      <c r="BF20" s="76"/>
      <c r="BG20" s="76"/>
      <c r="BH20" s="76"/>
      <c r="BI20" s="76"/>
      <c r="BJ20" s="76"/>
      <c r="BK20" s="76"/>
      <c r="BL20" s="76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 x14ac:dyDescent="0.2">
      <c r="A22" s="92" t="s">
        <v>50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140">
        <f>SUM(AS22+I23)</f>
        <v>822120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93" t="s">
        <v>51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140">
        <f>782120-30000+70000</f>
        <v>822120</v>
      </c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40">
        <v>0</v>
      </c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86" t="s">
        <v>24</v>
      </c>
      <c r="U23" s="86"/>
      <c r="V23" s="86"/>
      <c r="W23" s="86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 x14ac:dyDescent="0.2">
      <c r="A24" s="40"/>
      <c r="B24" s="40"/>
      <c r="C24" s="40"/>
      <c r="D24" s="40"/>
      <c r="E24" s="40"/>
      <c r="F24" s="40"/>
      <c r="G24" s="40"/>
      <c r="H24" s="40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40"/>
      <c r="U24" s="40"/>
      <c r="V24" s="40"/>
      <c r="W24" s="40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 x14ac:dyDescent="0.2">
      <c r="A25" s="63" t="s">
        <v>37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126" customHeight="1" x14ac:dyDescent="0.2">
      <c r="A26" s="100" t="s">
        <v>285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87" t="s">
        <v>28</v>
      </c>
      <c r="B29" s="87"/>
      <c r="C29" s="87"/>
      <c r="D29" s="87"/>
      <c r="E29" s="87"/>
      <c r="F29" s="87"/>
      <c r="G29" s="88" t="s">
        <v>40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91">
        <v>1</v>
      </c>
      <c r="B30" s="91"/>
      <c r="C30" s="91"/>
      <c r="D30" s="91"/>
      <c r="E30" s="91"/>
      <c r="F30" s="91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">
      <c r="A31" s="44" t="s">
        <v>33</v>
      </c>
      <c r="B31" s="44"/>
      <c r="C31" s="44"/>
      <c r="D31" s="44"/>
      <c r="E31" s="44"/>
      <c r="F31" s="44"/>
      <c r="G31" s="94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49</v>
      </c>
    </row>
    <row r="32" spans="1:79" ht="12.75" customHeight="1" x14ac:dyDescent="0.2">
      <c r="A32" s="44">
        <v>1</v>
      </c>
      <c r="B32" s="44"/>
      <c r="C32" s="44"/>
      <c r="D32" s="44"/>
      <c r="E32" s="44"/>
      <c r="F32" s="44"/>
      <c r="G32" s="97" t="s">
        <v>166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48</v>
      </c>
    </row>
    <row r="33" spans="1:79" ht="12.7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100" t="s">
        <v>172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">
      <c r="A38" s="87" t="s">
        <v>28</v>
      </c>
      <c r="B38" s="87"/>
      <c r="C38" s="87"/>
      <c r="D38" s="87"/>
      <c r="E38" s="87"/>
      <c r="F38" s="87"/>
      <c r="G38" s="88" t="s">
        <v>25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75" hidden="1" x14ac:dyDescent="0.2">
      <c r="A39" s="91">
        <v>1</v>
      </c>
      <c r="B39" s="91"/>
      <c r="C39" s="91"/>
      <c r="D39" s="91"/>
      <c r="E39" s="91"/>
      <c r="F39" s="91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 x14ac:dyDescent="0.2">
      <c r="A40" s="44" t="s">
        <v>6</v>
      </c>
      <c r="B40" s="44"/>
      <c r="C40" s="44"/>
      <c r="D40" s="44"/>
      <c r="E40" s="44"/>
      <c r="F40" s="44"/>
      <c r="G40" s="94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97" t="s">
        <v>167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  <c r="CA41" s="1" t="s">
        <v>12</v>
      </c>
    </row>
    <row r="42" spans="1:79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</row>
    <row r="43" spans="1:79" ht="15.75" customHeight="1" x14ac:dyDescent="0.2">
      <c r="A43" s="86" t="s">
        <v>41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</row>
    <row r="44" spans="1:79" ht="15" customHeight="1" x14ac:dyDescent="0.2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25"/>
      <c r="BB44" s="25"/>
      <c r="BC44" s="25"/>
      <c r="BD44" s="25"/>
      <c r="BE44" s="25"/>
      <c r="BF44" s="25"/>
      <c r="BG44" s="25"/>
      <c r="BH44" s="25"/>
      <c r="BI44" s="26"/>
      <c r="BJ44" s="26"/>
      <c r="BK44" s="26"/>
      <c r="BL44" s="26"/>
    </row>
    <row r="45" spans="1:79" ht="15.95" customHeight="1" x14ac:dyDescent="0.2">
      <c r="A45" s="91" t="s">
        <v>28</v>
      </c>
      <c r="B45" s="91"/>
      <c r="C45" s="91"/>
      <c r="D45" s="102" t="s">
        <v>26</v>
      </c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4"/>
      <c r="AC45" s="91" t="s">
        <v>29</v>
      </c>
      <c r="AD45" s="91"/>
      <c r="AE45" s="91"/>
      <c r="AF45" s="91"/>
      <c r="AG45" s="91"/>
      <c r="AH45" s="91"/>
      <c r="AI45" s="91"/>
      <c r="AJ45" s="91"/>
      <c r="AK45" s="91" t="s">
        <v>30</v>
      </c>
      <c r="AL45" s="91"/>
      <c r="AM45" s="91"/>
      <c r="AN45" s="91"/>
      <c r="AO45" s="91"/>
      <c r="AP45" s="91"/>
      <c r="AQ45" s="91"/>
      <c r="AR45" s="91"/>
      <c r="AS45" s="91" t="s">
        <v>27</v>
      </c>
      <c r="AT45" s="91"/>
      <c r="AU45" s="91"/>
      <c r="AV45" s="91"/>
      <c r="AW45" s="91"/>
      <c r="AX45" s="91"/>
      <c r="AY45" s="91"/>
      <c r="AZ45" s="91"/>
      <c r="BA45" s="27"/>
      <c r="BB45" s="27"/>
      <c r="BC45" s="27"/>
      <c r="BD45" s="27"/>
      <c r="BE45" s="27"/>
      <c r="BF45" s="27"/>
      <c r="BG45" s="27"/>
      <c r="BH45" s="27"/>
    </row>
    <row r="46" spans="1:79" ht="29.1" customHeight="1" x14ac:dyDescent="0.2">
      <c r="A46" s="91"/>
      <c r="B46" s="91"/>
      <c r="C46" s="91"/>
      <c r="D46" s="105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7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27"/>
      <c r="BB46" s="27"/>
      <c r="BC46" s="27"/>
      <c r="BD46" s="27"/>
      <c r="BE46" s="27"/>
      <c r="BF46" s="27"/>
      <c r="BG46" s="27"/>
      <c r="BH46" s="27"/>
    </row>
    <row r="47" spans="1:79" ht="15.75" x14ac:dyDescent="0.2">
      <c r="A47" s="91">
        <v>1</v>
      </c>
      <c r="B47" s="91"/>
      <c r="C47" s="91"/>
      <c r="D47" s="108">
        <v>2</v>
      </c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10"/>
      <c r="AC47" s="91">
        <v>3</v>
      </c>
      <c r="AD47" s="91"/>
      <c r="AE47" s="91"/>
      <c r="AF47" s="91"/>
      <c r="AG47" s="91"/>
      <c r="AH47" s="91"/>
      <c r="AI47" s="91"/>
      <c r="AJ47" s="91"/>
      <c r="AK47" s="91">
        <v>4</v>
      </c>
      <c r="AL47" s="91"/>
      <c r="AM47" s="91"/>
      <c r="AN47" s="91"/>
      <c r="AO47" s="91"/>
      <c r="AP47" s="91"/>
      <c r="AQ47" s="91"/>
      <c r="AR47" s="91"/>
      <c r="AS47" s="91">
        <v>5</v>
      </c>
      <c r="AT47" s="91"/>
      <c r="AU47" s="91"/>
      <c r="AV47" s="91"/>
      <c r="AW47" s="91"/>
      <c r="AX47" s="91"/>
      <c r="AY47" s="91"/>
      <c r="AZ47" s="91"/>
      <c r="BA47" s="27"/>
      <c r="BB47" s="27"/>
      <c r="BC47" s="27"/>
      <c r="BD47" s="27"/>
      <c r="BE47" s="27"/>
      <c r="BF47" s="27"/>
      <c r="BG47" s="27"/>
      <c r="BH47" s="27"/>
    </row>
    <row r="48" spans="1:79" s="30" customFormat="1" ht="12.75" hidden="1" customHeight="1" x14ac:dyDescent="0.2">
      <c r="A48" s="44" t="s">
        <v>6</v>
      </c>
      <c r="B48" s="44"/>
      <c r="C48" s="44"/>
      <c r="D48" s="70" t="s">
        <v>7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111" t="s">
        <v>8</v>
      </c>
      <c r="AD48" s="111"/>
      <c r="AE48" s="111"/>
      <c r="AF48" s="111"/>
      <c r="AG48" s="111"/>
      <c r="AH48" s="111"/>
      <c r="AI48" s="111"/>
      <c r="AJ48" s="111"/>
      <c r="AK48" s="111" t="s">
        <v>9</v>
      </c>
      <c r="AL48" s="111"/>
      <c r="AM48" s="111"/>
      <c r="AN48" s="111"/>
      <c r="AO48" s="111"/>
      <c r="AP48" s="111"/>
      <c r="AQ48" s="111"/>
      <c r="AR48" s="111"/>
      <c r="AS48" s="48" t="s">
        <v>10</v>
      </c>
      <c r="AT48" s="111"/>
      <c r="AU48" s="111"/>
      <c r="AV48" s="111"/>
      <c r="AW48" s="111"/>
      <c r="AX48" s="111"/>
      <c r="AY48" s="111"/>
      <c r="AZ48" s="111"/>
      <c r="BA48" s="28"/>
      <c r="BB48" s="29"/>
      <c r="BC48" s="29"/>
      <c r="BD48" s="29"/>
      <c r="BE48" s="29"/>
      <c r="BF48" s="29"/>
      <c r="BG48" s="29"/>
      <c r="BH48" s="29"/>
      <c r="CA48" s="30" t="s">
        <v>13</v>
      </c>
    </row>
    <row r="49" spans="1:79" ht="25.5" customHeight="1" x14ac:dyDescent="0.2">
      <c r="A49" s="44">
        <v>1</v>
      </c>
      <c r="B49" s="44"/>
      <c r="C49" s="44"/>
      <c r="D49" s="97" t="s">
        <v>167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9"/>
      <c r="AC49" s="51">
        <f>782120-30000+70000</f>
        <v>822120</v>
      </c>
      <c r="AD49" s="51"/>
      <c r="AE49" s="51"/>
      <c r="AF49" s="51"/>
      <c r="AG49" s="51"/>
      <c r="AH49" s="51"/>
      <c r="AI49" s="51"/>
      <c r="AJ49" s="51"/>
      <c r="AK49" s="51">
        <v>0</v>
      </c>
      <c r="AL49" s="51"/>
      <c r="AM49" s="51"/>
      <c r="AN49" s="51"/>
      <c r="AO49" s="51"/>
      <c r="AP49" s="51"/>
      <c r="AQ49" s="51"/>
      <c r="AR49" s="51"/>
      <c r="AS49" s="51">
        <f>AC49+AK49</f>
        <v>822120</v>
      </c>
      <c r="AT49" s="51"/>
      <c r="AU49" s="51"/>
      <c r="AV49" s="51"/>
      <c r="AW49" s="51"/>
      <c r="AX49" s="51"/>
      <c r="AY49" s="51"/>
      <c r="AZ49" s="51"/>
      <c r="BA49" s="31"/>
      <c r="BB49" s="31"/>
      <c r="BC49" s="31"/>
      <c r="BD49" s="31"/>
      <c r="BE49" s="31"/>
      <c r="BF49" s="31"/>
      <c r="BG49" s="31"/>
      <c r="BH49" s="31"/>
      <c r="CA49" s="1" t="s">
        <v>14</v>
      </c>
    </row>
    <row r="50" spans="1:79" s="30" customFormat="1" x14ac:dyDescent="0.2">
      <c r="A50" s="52"/>
      <c r="B50" s="52"/>
      <c r="C50" s="52"/>
      <c r="D50" s="112" t="s">
        <v>64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4"/>
      <c r="AC50" s="57">
        <f>AC49</f>
        <v>822120</v>
      </c>
      <c r="AD50" s="57"/>
      <c r="AE50" s="57"/>
      <c r="AF50" s="57"/>
      <c r="AG50" s="57"/>
      <c r="AH50" s="57"/>
      <c r="AI50" s="57"/>
      <c r="AJ50" s="57"/>
      <c r="AK50" s="57">
        <v>0</v>
      </c>
      <c r="AL50" s="57"/>
      <c r="AM50" s="57"/>
      <c r="AN50" s="57"/>
      <c r="AO50" s="57"/>
      <c r="AP50" s="57"/>
      <c r="AQ50" s="57"/>
      <c r="AR50" s="57"/>
      <c r="AS50" s="57">
        <f>AC50+AK50</f>
        <v>822120</v>
      </c>
      <c r="AT50" s="57"/>
      <c r="AU50" s="57"/>
      <c r="AV50" s="57"/>
      <c r="AW50" s="57"/>
      <c r="AX50" s="57"/>
      <c r="AY50" s="57"/>
      <c r="AZ50" s="57"/>
      <c r="BA50" s="32"/>
      <c r="BB50" s="32"/>
      <c r="BC50" s="32"/>
      <c r="BD50" s="32"/>
      <c r="BE50" s="32"/>
      <c r="BF50" s="32"/>
      <c r="BG50" s="32"/>
      <c r="BH50" s="32"/>
    </row>
    <row r="52" spans="1:79" ht="15.75" customHeight="1" x14ac:dyDescent="0.2">
      <c r="A52" s="63" t="s">
        <v>42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</row>
    <row r="53" spans="1:79" ht="15" customHeight="1" x14ac:dyDescent="0.2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</row>
    <row r="54" spans="1:79" ht="15.95" customHeight="1" x14ac:dyDescent="0.2">
      <c r="A54" s="91" t="s">
        <v>28</v>
      </c>
      <c r="B54" s="91"/>
      <c r="C54" s="91"/>
      <c r="D54" s="102" t="s">
        <v>34</v>
      </c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4"/>
      <c r="AB54" s="91" t="s">
        <v>29</v>
      </c>
      <c r="AC54" s="91"/>
      <c r="AD54" s="91"/>
      <c r="AE54" s="91"/>
      <c r="AF54" s="91"/>
      <c r="AG54" s="91"/>
      <c r="AH54" s="91"/>
      <c r="AI54" s="91"/>
      <c r="AJ54" s="91" t="s">
        <v>30</v>
      </c>
      <c r="AK54" s="91"/>
      <c r="AL54" s="91"/>
      <c r="AM54" s="91"/>
      <c r="AN54" s="91"/>
      <c r="AO54" s="91"/>
      <c r="AP54" s="91"/>
      <c r="AQ54" s="91"/>
      <c r="AR54" s="91" t="s">
        <v>27</v>
      </c>
      <c r="AS54" s="91"/>
      <c r="AT54" s="91"/>
      <c r="AU54" s="91"/>
      <c r="AV54" s="91"/>
      <c r="AW54" s="91"/>
      <c r="AX54" s="91"/>
      <c r="AY54" s="91"/>
    </row>
    <row r="55" spans="1:79" ht="29.1" customHeight="1" x14ac:dyDescent="0.2">
      <c r="A55" s="91"/>
      <c r="B55" s="91"/>
      <c r="C55" s="91"/>
      <c r="D55" s="105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7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</row>
    <row r="56" spans="1:79" ht="15.75" customHeight="1" x14ac:dyDescent="0.2">
      <c r="A56" s="91">
        <v>1</v>
      </c>
      <c r="B56" s="91"/>
      <c r="C56" s="91"/>
      <c r="D56" s="108">
        <v>2</v>
      </c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10"/>
      <c r="AB56" s="91">
        <v>3</v>
      </c>
      <c r="AC56" s="91"/>
      <c r="AD56" s="91"/>
      <c r="AE56" s="91"/>
      <c r="AF56" s="91"/>
      <c r="AG56" s="91"/>
      <c r="AH56" s="91"/>
      <c r="AI56" s="91"/>
      <c r="AJ56" s="91">
        <v>4</v>
      </c>
      <c r="AK56" s="91"/>
      <c r="AL56" s="91"/>
      <c r="AM56" s="91"/>
      <c r="AN56" s="91"/>
      <c r="AO56" s="91"/>
      <c r="AP56" s="91"/>
      <c r="AQ56" s="91"/>
      <c r="AR56" s="91">
        <v>5</v>
      </c>
      <c r="AS56" s="91"/>
      <c r="AT56" s="91"/>
      <c r="AU56" s="91"/>
      <c r="AV56" s="91"/>
      <c r="AW56" s="91"/>
      <c r="AX56" s="91"/>
      <c r="AY56" s="91"/>
    </row>
    <row r="57" spans="1:79" ht="12.75" hidden="1" customHeight="1" x14ac:dyDescent="0.2">
      <c r="A57" s="44" t="s">
        <v>6</v>
      </c>
      <c r="B57" s="44"/>
      <c r="C57" s="44"/>
      <c r="D57" s="94" t="s">
        <v>7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111" t="s">
        <v>8</v>
      </c>
      <c r="AC57" s="111"/>
      <c r="AD57" s="111"/>
      <c r="AE57" s="111"/>
      <c r="AF57" s="111"/>
      <c r="AG57" s="111"/>
      <c r="AH57" s="111"/>
      <c r="AI57" s="111"/>
      <c r="AJ57" s="111" t="s">
        <v>9</v>
      </c>
      <c r="AK57" s="111"/>
      <c r="AL57" s="111"/>
      <c r="AM57" s="111"/>
      <c r="AN57" s="111"/>
      <c r="AO57" s="111"/>
      <c r="AP57" s="111"/>
      <c r="AQ57" s="111"/>
      <c r="AR57" s="111" t="s">
        <v>10</v>
      </c>
      <c r="AS57" s="111"/>
      <c r="AT57" s="111"/>
      <c r="AU57" s="111"/>
      <c r="AV57" s="111"/>
      <c r="AW57" s="111"/>
      <c r="AX57" s="111"/>
      <c r="AY57" s="111"/>
      <c r="CA57" s="1" t="s">
        <v>15</v>
      </c>
    </row>
    <row r="58" spans="1:79" ht="25.5" customHeight="1" x14ac:dyDescent="0.2">
      <c r="A58" s="44">
        <v>1</v>
      </c>
      <c r="B58" s="44"/>
      <c r="C58" s="44"/>
      <c r="D58" s="97" t="s">
        <v>163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51">
        <f>782120-30000+70000</f>
        <v>822120</v>
      </c>
      <c r="AC58" s="51"/>
      <c r="AD58" s="51"/>
      <c r="AE58" s="51"/>
      <c r="AF58" s="51"/>
      <c r="AG58" s="51"/>
      <c r="AH58" s="51"/>
      <c r="AI58" s="51"/>
      <c r="AJ58" s="51">
        <v>0</v>
      </c>
      <c r="AK58" s="51"/>
      <c r="AL58" s="51"/>
      <c r="AM58" s="51"/>
      <c r="AN58" s="51"/>
      <c r="AO58" s="51"/>
      <c r="AP58" s="51"/>
      <c r="AQ58" s="51"/>
      <c r="AR58" s="51">
        <f>AB58+AJ58</f>
        <v>822120</v>
      </c>
      <c r="AS58" s="51"/>
      <c r="AT58" s="51"/>
      <c r="AU58" s="51"/>
      <c r="AV58" s="51"/>
      <c r="AW58" s="51"/>
      <c r="AX58" s="51"/>
      <c r="AY58" s="51"/>
      <c r="CA58" s="1" t="s">
        <v>16</v>
      </c>
    </row>
    <row r="59" spans="1:79" s="30" customFormat="1" ht="12.75" customHeight="1" x14ac:dyDescent="0.2">
      <c r="A59" s="52"/>
      <c r="B59" s="52"/>
      <c r="C59" s="52"/>
      <c r="D59" s="112" t="s">
        <v>27</v>
      </c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4"/>
      <c r="AB59" s="57">
        <f>SUM(AB58)</f>
        <v>822120</v>
      </c>
      <c r="AC59" s="57"/>
      <c r="AD59" s="57"/>
      <c r="AE59" s="57"/>
      <c r="AF59" s="57"/>
      <c r="AG59" s="57"/>
      <c r="AH59" s="57"/>
      <c r="AI59" s="57"/>
      <c r="AJ59" s="57">
        <v>0</v>
      </c>
      <c r="AK59" s="57"/>
      <c r="AL59" s="57"/>
      <c r="AM59" s="57"/>
      <c r="AN59" s="57"/>
      <c r="AO59" s="57"/>
      <c r="AP59" s="57"/>
      <c r="AQ59" s="57"/>
      <c r="AR59" s="57">
        <f>AB59+AJ59</f>
        <v>822120</v>
      </c>
      <c r="AS59" s="57"/>
      <c r="AT59" s="57"/>
      <c r="AU59" s="57"/>
      <c r="AV59" s="57"/>
      <c r="AW59" s="57"/>
      <c r="AX59" s="57"/>
      <c r="AY59" s="57"/>
    </row>
    <row r="61" spans="1:79" ht="15.75" customHeight="1" x14ac:dyDescent="0.2">
      <c r="A61" s="86" t="s">
        <v>43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</row>
    <row r="62" spans="1:79" ht="30" customHeight="1" x14ac:dyDescent="0.2">
      <c r="A62" s="91" t="s">
        <v>28</v>
      </c>
      <c r="B62" s="91"/>
      <c r="C62" s="91"/>
      <c r="D62" s="91"/>
      <c r="E62" s="91"/>
      <c r="F62" s="91"/>
      <c r="G62" s="108" t="s">
        <v>44</v>
      </c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10"/>
      <c r="Z62" s="91" t="s">
        <v>2</v>
      </c>
      <c r="AA62" s="91"/>
      <c r="AB62" s="91"/>
      <c r="AC62" s="91"/>
      <c r="AD62" s="91"/>
      <c r="AE62" s="91" t="s">
        <v>1</v>
      </c>
      <c r="AF62" s="91"/>
      <c r="AG62" s="91"/>
      <c r="AH62" s="91"/>
      <c r="AI62" s="91"/>
      <c r="AJ62" s="91"/>
      <c r="AK62" s="91"/>
      <c r="AL62" s="91"/>
      <c r="AM62" s="91"/>
      <c r="AN62" s="91"/>
      <c r="AO62" s="108" t="s">
        <v>29</v>
      </c>
      <c r="AP62" s="109"/>
      <c r="AQ62" s="109"/>
      <c r="AR62" s="109"/>
      <c r="AS62" s="109"/>
      <c r="AT62" s="109"/>
      <c r="AU62" s="109"/>
      <c r="AV62" s="110"/>
      <c r="AW62" s="108" t="s">
        <v>30</v>
      </c>
      <c r="AX62" s="109"/>
      <c r="AY62" s="109"/>
      <c r="AZ62" s="109"/>
      <c r="BA62" s="109"/>
      <c r="BB62" s="109"/>
      <c r="BC62" s="109"/>
      <c r="BD62" s="110"/>
      <c r="BE62" s="108" t="s">
        <v>27</v>
      </c>
      <c r="BF62" s="109"/>
      <c r="BG62" s="109"/>
      <c r="BH62" s="109"/>
      <c r="BI62" s="109"/>
      <c r="BJ62" s="109"/>
      <c r="BK62" s="109"/>
      <c r="BL62" s="110"/>
    </row>
    <row r="63" spans="1:79" ht="15.75" customHeight="1" x14ac:dyDescent="0.2">
      <c r="A63" s="91">
        <v>1</v>
      </c>
      <c r="B63" s="91"/>
      <c r="C63" s="91"/>
      <c r="D63" s="91"/>
      <c r="E63" s="91"/>
      <c r="F63" s="91"/>
      <c r="G63" s="108">
        <v>2</v>
      </c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10"/>
      <c r="Z63" s="91">
        <v>3</v>
      </c>
      <c r="AA63" s="91"/>
      <c r="AB63" s="91"/>
      <c r="AC63" s="91"/>
      <c r="AD63" s="91"/>
      <c r="AE63" s="91">
        <v>4</v>
      </c>
      <c r="AF63" s="91"/>
      <c r="AG63" s="91"/>
      <c r="AH63" s="91"/>
      <c r="AI63" s="91"/>
      <c r="AJ63" s="91"/>
      <c r="AK63" s="91"/>
      <c r="AL63" s="91"/>
      <c r="AM63" s="91"/>
      <c r="AN63" s="91"/>
      <c r="AO63" s="91">
        <v>5</v>
      </c>
      <c r="AP63" s="91"/>
      <c r="AQ63" s="91"/>
      <c r="AR63" s="91"/>
      <c r="AS63" s="91"/>
      <c r="AT63" s="91"/>
      <c r="AU63" s="91"/>
      <c r="AV63" s="91"/>
      <c r="AW63" s="91">
        <v>6</v>
      </c>
      <c r="AX63" s="91"/>
      <c r="AY63" s="91"/>
      <c r="AZ63" s="91"/>
      <c r="BA63" s="91"/>
      <c r="BB63" s="91"/>
      <c r="BC63" s="91"/>
      <c r="BD63" s="91"/>
      <c r="BE63" s="91">
        <v>7</v>
      </c>
      <c r="BF63" s="91"/>
      <c r="BG63" s="91"/>
      <c r="BH63" s="91"/>
      <c r="BI63" s="91"/>
      <c r="BJ63" s="91"/>
      <c r="BK63" s="91"/>
      <c r="BL63" s="91"/>
    </row>
    <row r="64" spans="1:79" ht="12.75" hidden="1" customHeight="1" x14ac:dyDescent="0.2">
      <c r="A64" s="44" t="s">
        <v>33</v>
      </c>
      <c r="B64" s="44"/>
      <c r="C64" s="44"/>
      <c r="D64" s="44"/>
      <c r="E64" s="44"/>
      <c r="F64" s="44"/>
      <c r="G64" s="94" t="s">
        <v>7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6"/>
      <c r="Z64" s="44" t="s">
        <v>19</v>
      </c>
      <c r="AA64" s="44"/>
      <c r="AB64" s="44"/>
      <c r="AC64" s="44"/>
      <c r="AD64" s="44"/>
      <c r="AE64" s="143" t="s">
        <v>32</v>
      </c>
      <c r="AF64" s="143"/>
      <c r="AG64" s="143"/>
      <c r="AH64" s="143"/>
      <c r="AI64" s="143"/>
      <c r="AJ64" s="143"/>
      <c r="AK64" s="143"/>
      <c r="AL64" s="143"/>
      <c r="AM64" s="143"/>
      <c r="AN64" s="94"/>
      <c r="AO64" s="111" t="s">
        <v>8</v>
      </c>
      <c r="AP64" s="111"/>
      <c r="AQ64" s="111"/>
      <c r="AR64" s="111"/>
      <c r="AS64" s="111"/>
      <c r="AT64" s="111"/>
      <c r="AU64" s="111"/>
      <c r="AV64" s="111"/>
      <c r="AW64" s="111" t="s">
        <v>31</v>
      </c>
      <c r="AX64" s="111"/>
      <c r="AY64" s="111"/>
      <c r="AZ64" s="111"/>
      <c r="BA64" s="111"/>
      <c r="BB64" s="111"/>
      <c r="BC64" s="111"/>
      <c r="BD64" s="111"/>
      <c r="BE64" s="111" t="s">
        <v>10</v>
      </c>
      <c r="BF64" s="111"/>
      <c r="BG64" s="111"/>
      <c r="BH64" s="111"/>
      <c r="BI64" s="111"/>
      <c r="BJ64" s="111"/>
      <c r="BK64" s="111"/>
      <c r="BL64" s="111"/>
      <c r="CA64" s="1" t="s">
        <v>17</v>
      </c>
    </row>
    <row r="65" spans="1:79" s="30" customFormat="1" ht="12.75" customHeight="1" x14ac:dyDescent="0.2">
      <c r="A65" s="52">
        <v>1</v>
      </c>
      <c r="B65" s="52"/>
      <c r="C65" s="52"/>
      <c r="D65" s="52"/>
      <c r="E65" s="52"/>
      <c r="F65" s="52"/>
      <c r="G65" s="73" t="s">
        <v>65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56"/>
      <c r="AA65" s="56"/>
      <c r="AB65" s="56"/>
      <c r="AC65" s="56"/>
      <c r="AD65" s="56"/>
      <c r="AE65" s="59"/>
      <c r="AF65" s="59"/>
      <c r="AG65" s="59"/>
      <c r="AH65" s="59"/>
      <c r="AI65" s="59"/>
      <c r="AJ65" s="59"/>
      <c r="AK65" s="59"/>
      <c r="AL65" s="59"/>
      <c r="AM65" s="59"/>
      <c r="AN65" s="60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CA65" s="30" t="s">
        <v>18</v>
      </c>
    </row>
    <row r="66" spans="1:79" ht="12.75" customHeight="1" x14ac:dyDescent="0.2">
      <c r="A66" s="44"/>
      <c r="B66" s="44"/>
      <c r="C66" s="44"/>
      <c r="D66" s="44"/>
      <c r="E66" s="44"/>
      <c r="F66" s="44"/>
      <c r="G66" s="45" t="s">
        <v>68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48" t="s">
        <v>69</v>
      </c>
      <c r="AA66" s="48"/>
      <c r="AB66" s="48"/>
      <c r="AC66" s="48"/>
      <c r="AD66" s="48"/>
      <c r="AE66" s="49" t="s">
        <v>70</v>
      </c>
      <c r="AF66" s="49"/>
      <c r="AG66" s="49"/>
      <c r="AH66" s="49"/>
      <c r="AI66" s="49"/>
      <c r="AJ66" s="49"/>
      <c r="AK66" s="49"/>
      <c r="AL66" s="49"/>
      <c r="AM66" s="49"/>
      <c r="AN66" s="50"/>
      <c r="AO66" s="51">
        <f>752120+70000</f>
        <v>822120</v>
      </c>
      <c r="AP66" s="51"/>
      <c r="AQ66" s="51"/>
      <c r="AR66" s="51"/>
      <c r="AS66" s="51"/>
      <c r="AT66" s="51"/>
      <c r="AU66" s="51"/>
      <c r="AV66" s="51"/>
      <c r="AW66" s="51">
        <v>0</v>
      </c>
      <c r="AX66" s="51"/>
      <c r="AY66" s="51"/>
      <c r="AZ66" s="51"/>
      <c r="BA66" s="51"/>
      <c r="BB66" s="51"/>
      <c r="BC66" s="51"/>
      <c r="BD66" s="51"/>
      <c r="BE66" s="51">
        <f t="shared" ref="BE66" si="0">AO66+AW66</f>
        <v>822120</v>
      </c>
      <c r="BF66" s="51"/>
      <c r="BG66" s="51"/>
      <c r="BH66" s="51"/>
      <c r="BI66" s="51"/>
      <c r="BJ66" s="51"/>
      <c r="BK66" s="51"/>
      <c r="BL66" s="51"/>
    </row>
    <row r="67" spans="1:79" ht="25.5" customHeight="1" x14ac:dyDescent="0.2">
      <c r="A67" s="44"/>
      <c r="B67" s="44"/>
      <c r="C67" s="44"/>
      <c r="D67" s="44"/>
      <c r="E67" s="44"/>
      <c r="F67" s="44"/>
      <c r="G67" s="45" t="s">
        <v>168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48" t="s">
        <v>66</v>
      </c>
      <c r="AA67" s="48"/>
      <c r="AB67" s="48"/>
      <c r="AC67" s="48"/>
      <c r="AD67" s="48"/>
      <c r="AE67" s="49" t="s">
        <v>160</v>
      </c>
      <c r="AF67" s="49"/>
      <c r="AG67" s="49"/>
      <c r="AH67" s="49"/>
      <c r="AI67" s="49"/>
      <c r="AJ67" s="49"/>
      <c r="AK67" s="49"/>
      <c r="AL67" s="49"/>
      <c r="AM67" s="49"/>
      <c r="AN67" s="50"/>
      <c r="AO67" s="51">
        <f>75+1</f>
        <v>76</v>
      </c>
      <c r="AP67" s="51"/>
      <c r="AQ67" s="51"/>
      <c r="AR67" s="51"/>
      <c r="AS67" s="51"/>
      <c r="AT67" s="51"/>
      <c r="AU67" s="51"/>
      <c r="AV67" s="51"/>
      <c r="AW67" s="51">
        <v>0</v>
      </c>
      <c r="AX67" s="51"/>
      <c r="AY67" s="51"/>
      <c r="AZ67" s="51"/>
      <c r="BA67" s="51"/>
      <c r="BB67" s="51"/>
      <c r="BC67" s="51"/>
      <c r="BD67" s="51"/>
      <c r="BE67" s="51">
        <f t="shared" ref="BE67:BE74" si="1">AO67+AW67</f>
        <v>76</v>
      </c>
      <c r="BF67" s="51"/>
      <c r="BG67" s="51"/>
      <c r="BH67" s="51"/>
      <c r="BI67" s="51"/>
      <c r="BJ67" s="51"/>
      <c r="BK67" s="51"/>
      <c r="BL67" s="51"/>
    </row>
    <row r="68" spans="1:79" s="30" customFormat="1" ht="12.75" customHeight="1" x14ac:dyDescent="0.2">
      <c r="A68" s="52">
        <v>2</v>
      </c>
      <c r="B68" s="52"/>
      <c r="C68" s="52"/>
      <c r="D68" s="52"/>
      <c r="E68" s="52"/>
      <c r="F68" s="52"/>
      <c r="G68" s="53" t="s">
        <v>71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5"/>
      <c r="Z68" s="56"/>
      <c r="AA68" s="56"/>
      <c r="AB68" s="56"/>
      <c r="AC68" s="56"/>
      <c r="AD68" s="56"/>
      <c r="AE68" s="59"/>
      <c r="AF68" s="59"/>
      <c r="AG68" s="59"/>
      <c r="AH68" s="59"/>
      <c r="AI68" s="59"/>
      <c r="AJ68" s="59"/>
      <c r="AK68" s="59"/>
      <c r="AL68" s="59"/>
      <c r="AM68" s="59"/>
      <c r="AN68" s="60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</row>
    <row r="69" spans="1:79" ht="25.5" customHeight="1" x14ac:dyDescent="0.2">
      <c r="A69" s="44"/>
      <c r="B69" s="44"/>
      <c r="C69" s="44"/>
      <c r="D69" s="44"/>
      <c r="E69" s="44"/>
      <c r="F69" s="44"/>
      <c r="G69" s="45" t="s">
        <v>169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 t="s">
        <v>66</v>
      </c>
      <c r="AA69" s="48"/>
      <c r="AB69" s="48"/>
      <c r="AC69" s="48"/>
      <c r="AD69" s="48"/>
      <c r="AE69" s="49" t="s">
        <v>160</v>
      </c>
      <c r="AF69" s="49"/>
      <c r="AG69" s="49"/>
      <c r="AH69" s="49"/>
      <c r="AI69" s="49"/>
      <c r="AJ69" s="49"/>
      <c r="AK69" s="49"/>
      <c r="AL69" s="49"/>
      <c r="AM69" s="49"/>
      <c r="AN69" s="50"/>
      <c r="AO69" s="51">
        <f>5274+204</f>
        <v>5478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f t="shared" si="1"/>
        <v>5478</v>
      </c>
      <c r="BF69" s="51"/>
      <c r="BG69" s="51"/>
      <c r="BH69" s="51"/>
      <c r="BI69" s="51"/>
      <c r="BJ69" s="51"/>
      <c r="BK69" s="51"/>
      <c r="BL69" s="51"/>
    </row>
    <row r="70" spans="1:79" s="30" customFormat="1" ht="12.75" customHeight="1" x14ac:dyDescent="0.2">
      <c r="A70" s="52">
        <v>3</v>
      </c>
      <c r="B70" s="52"/>
      <c r="C70" s="52"/>
      <c r="D70" s="52"/>
      <c r="E70" s="52"/>
      <c r="F70" s="52"/>
      <c r="G70" s="53" t="s">
        <v>72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56"/>
      <c r="AA70" s="56"/>
      <c r="AB70" s="56"/>
      <c r="AC70" s="56"/>
      <c r="AD70" s="56"/>
      <c r="AE70" s="59"/>
      <c r="AF70" s="59"/>
      <c r="AG70" s="59"/>
      <c r="AH70" s="59"/>
      <c r="AI70" s="59"/>
      <c r="AJ70" s="59"/>
      <c r="AK70" s="59"/>
      <c r="AL70" s="59"/>
      <c r="AM70" s="59"/>
      <c r="AN70" s="60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</row>
    <row r="71" spans="1:79" ht="38.25" customHeight="1" x14ac:dyDescent="0.2">
      <c r="A71" s="44"/>
      <c r="B71" s="44"/>
      <c r="C71" s="44"/>
      <c r="D71" s="44"/>
      <c r="E71" s="44"/>
      <c r="F71" s="44"/>
      <c r="G71" s="45" t="s">
        <v>170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 t="s">
        <v>69</v>
      </c>
      <c r="AA71" s="48"/>
      <c r="AB71" s="48"/>
      <c r="AC71" s="48"/>
      <c r="AD71" s="48"/>
      <c r="AE71" s="45" t="s">
        <v>73</v>
      </c>
      <c r="AF71" s="46"/>
      <c r="AG71" s="46"/>
      <c r="AH71" s="46"/>
      <c r="AI71" s="46"/>
      <c r="AJ71" s="46"/>
      <c r="AK71" s="46"/>
      <c r="AL71" s="46"/>
      <c r="AM71" s="46"/>
      <c r="AN71" s="47"/>
      <c r="AO71" s="51">
        <f>AO66/AO69</f>
        <v>150.07667031763418</v>
      </c>
      <c r="AP71" s="51"/>
      <c r="AQ71" s="51"/>
      <c r="AR71" s="51"/>
      <c r="AS71" s="51"/>
      <c r="AT71" s="51"/>
      <c r="AU71" s="51"/>
      <c r="AV71" s="51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f t="shared" si="1"/>
        <v>150.07667031763418</v>
      </c>
      <c r="BF71" s="51"/>
      <c r="BG71" s="51"/>
      <c r="BH71" s="51"/>
      <c r="BI71" s="51"/>
      <c r="BJ71" s="51"/>
      <c r="BK71" s="51"/>
      <c r="BL71" s="51"/>
    </row>
    <row r="72" spans="1:79" ht="12.75" customHeight="1" x14ac:dyDescent="0.2">
      <c r="A72" s="44"/>
      <c r="B72" s="44"/>
      <c r="C72" s="44"/>
      <c r="D72" s="44"/>
      <c r="E72" s="44"/>
      <c r="F72" s="44"/>
      <c r="G72" s="45" t="s">
        <v>164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 t="s">
        <v>69</v>
      </c>
      <c r="AA72" s="48"/>
      <c r="AB72" s="48"/>
      <c r="AC72" s="48"/>
      <c r="AD72" s="48"/>
      <c r="AE72" s="45" t="s">
        <v>73</v>
      </c>
      <c r="AF72" s="46"/>
      <c r="AG72" s="46"/>
      <c r="AH72" s="46"/>
      <c r="AI72" s="46"/>
      <c r="AJ72" s="46"/>
      <c r="AK72" s="46"/>
      <c r="AL72" s="46"/>
      <c r="AM72" s="46"/>
      <c r="AN72" s="47"/>
      <c r="AO72" s="51">
        <f>AO66/AO67</f>
        <v>10817.368421052632</v>
      </c>
      <c r="AP72" s="51"/>
      <c r="AQ72" s="51"/>
      <c r="AR72" s="51"/>
      <c r="AS72" s="51"/>
      <c r="AT72" s="51"/>
      <c r="AU72" s="51"/>
      <c r="AV72" s="51"/>
      <c r="AW72" s="51">
        <v>0</v>
      </c>
      <c r="AX72" s="51"/>
      <c r="AY72" s="51"/>
      <c r="AZ72" s="51"/>
      <c r="BA72" s="51"/>
      <c r="BB72" s="51"/>
      <c r="BC72" s="51"/>
      <c r="BD72" s="51"/>
      <c r="BE72" s="51">
        <f t="shared" si="1"/>
        <v>10817.368421052632</v>
      </c>
      <c r="BF72" s="51"/>
      <c r="BG72" s="51"/>
      <c r="BH72" s="51"/>
      <c r="BI72" s="51"/>
      <c r="BJ72" s="51"/>
      <c r="BK72" s="51"/>
      <c r="BL72" s="51"/>
    </row>
    <row r="73" spans="1:79" s="30" customFormat="1" ht="12.75" customHeight="1" x14ac:dyDescent="0.2">
      <c r="A73" s="52">
        <v>4</v>
      </c>
      <c r="B73" s="52"/>
      <c r="C73" s="52"/>
      <c r="D73" s="52"/>
      <c r="E73" s="52"/>
      <c r="F73" s="52"/>
      <c r="G73" s="53" t="s">
        <v>75</v>
      </c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5"/>
      <c r="Z73" s="56"/>
      <c r="AA73" s="56"/>
      <c r="AB73" s="56"/>
      <c r="AC73" s="56"/>
      <c r="AD73" s="56"/>
      <c r="AE73" s="53"/>
      <c r="AF73" s="54"/>
      <c r="AG73" s="54"/>
      <c r="AH73" s="54"/>
      <c r="AI73" s="54"/>
      <c r="AJ73" s="54"/>
      <c r="AK73" s="54"/>
      <c r="AL73" s="54"/>
      <c r="AM73" s="54"/>
      <c r="AN73" s="55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</row>
    <row r="74" spans="1:79" ht="38.25" customHeight="1" x14ac:dyDescent="0.2">
      <c r="A74" s="44"/>
      <c r="B74" s="44"/>
      <c r="C74" s="44"/>
      <c r="D74" s="44"/>
      <c r="E74" s="44"/>
      <c r="F74" s="44"/>
      <c r="G74" s="45" t="s">
        <v>171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76</v>
      </c>
      <c r="AA74" s="48"/>
      <c r="AB74" s="48"/>
      <c r="AC74" s="48"/>
      <c r="AD74" s="48"/>
      <c r="AE74" s="45" t="s">
        <v>73</v>
      </c>
      <c r="AF74" s="46"/>
      <c r="AG74" s="46"/>
      <c r="AH74" s="46"/>
      <c r="AI74" s="46"/>
      <c r="AJ74" s="46"/>
      <c r="AK74" s="46"/>
      <c r="AL74" s="46"/>
      <c r="AM74" s="46"/>
      <c r="AN74" s="47"/>
      <c r="AO74" s="51">
        <v>170.5</v>
      </c>
      <c r="AP74" s="51"/>
      <c r="AQ74" s="51"/>
      <c r="AR74" s="51"/>
      <c r="AS74" s="51"/>
      <c r="AT74" s="51"/>
      <c r="AU74" s="51"/>
      <c r="AV74" s="51"/>
      <c r="AW74" s="51">
        <v>0</v>
      </c>
      <c r="AX74" s="51"/>
      <c r="AY74" s="51"/>
      <c r="AZ74" s="51"/>
      <c r="BA74" s="51"/>
      <c r="BB74" s="51"/>
      <c r="BC74" s="51"/>
      <c r="BD74" s="51"/>
      <c r="BE74" s="51">
        <f t="shared" si="1"/>
        <v>170.5</v>
      </c>
      <c r="BF74" s="51"/>
      <c r="BG74" s="51"/>
      <c r="BH74" s="51"/>
      <c r="BI74" s="51"/>
      <c r="BJ74" s="51"/>
      <c r="BK74" s="51"/>
      <c r="BL74" s="51"/>
    </row>
    <row r="75" spans="1:79" x14ac:dyDescent="0.2"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</row>
    <row r="77" spans="1:79" ht="16.5" customHeight="1" x14ac:dyDescent="0.2">
      <c r="A77" s="58" t="s">
        <v>80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34"/>
      <c r="AO77" s="81" t="s">
        <v>223</v>
      </c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</row>
    <row r="78" spans="1:79" x14ac:dyDescent="0.2">
      <c r="W78" s="43" t="s">
        <v>5</v>
      </c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O78" s="43" t="s">
        <v>52</v>
      </c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</row>
    <row r="79" spans="1:79" ht="15.75" customHeight="1" x14ac:dyDescent="0.2">
      <c r="A79" s="61" t="s">
        <v>3</v>
      </c>
      <c r="B79" s="61"/>
      <c r="C79" s="61"/>
      <c r="D79" s="61"/>
      <c r="E79" s="61"/>
      <c r="F79" s="61"/>
    </row>
    <row r="80" spans="1:79" ht="13.15" customHeight="1" x14ac:dyDescent="0.2">
      <c r="A80" s="64" t="s">
        <v>79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</row>
    <row r="81" spans="1:59" x14ac:dyDescent="0.2">
      <c r="A81" s="116" t="s">
        <v>47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</row>
    <row r="82" spans="1:59" ht="10.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59" ht="15.75" customHeight="1" x14ac:dyDescent="0.2">
      <c r="A83" s="58" t="s">
        <v>81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4"/>
      <c r="AO83" s="36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</row>
    <row r="84" spans="1:59" ht="15.75" customHeight="1" x14ac:dyDescent="0.2">
      <c r="A84" s="58" t="s">
        <v>186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34"/>
      <c r="AO84" s="81" t="s">
        <v>190</v>
      </c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</row>
    <row r="85" spans="1:59" x14ac:dyDescent="0.2">
      <c r="W85" s="43" t="s">
        <v>5</v>
      </c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O85" s="43" t="s">
        <v>52</v>
      </c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</row>
    <row r="86" spans="1:59" x14ac:dyDescent="0.2">
      <c r="A86" s="115"/>
      <c r="B86" s="115"/>
      <c r="C86" s="115"/>
      <c r="D86" s="115"/>
      <c r="E86" s="115"/>
      <c r="F86" s="115"/>
      <c r="G86" s="115"/>
      <c r="H86" s="115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</row>
    <row r="87" spans="1:59" x14ac:dyDescent="0.2">
      <c r="A87" s="43" t="s">
        <v>45</v>
      </c>
      <c r="B87" s="43"/>
      <c r="C87" s="43"/>
      <c r="D87" s="43"/>
      <c r="E87" s="43"/>
      <c r="F87" s="43"/>
      <c r="G87" s="43"/>
      <c r="H87" s="43"/>
      <c r="I87" s="39"/>
      <c r="J87" s="39"/>
      <c r="K87" s="39"/>
      <c r="L87" s="39"/>
      <c r="M87" s="39"/>
      <c r="N87" s="39"/>
      <c r="O87" s="39"/>
      <c r="P87" s="39"/>
      <c r="Q87" s="39"/>
    </row>
    <row r="88" spans="1:59" x14ac:dyDescent="0.2">
      <c r="A88" s="38" t="s">
        <v>46</v>
      </c>
    </row>
  </sheetData>
  <mergeCells count="224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E66:AN66"/>
    <mergeCell ref="AO66:AV66"/>
    <mergeCell ref="AW66:BD66"/>
    <mergeCell ref="BE66:BL66"/>
    <mergeCell ref="AW67:BD67"/>
    <mergeCell ref="BE65:BL65"/>
    <mergeCell ref="A65:F65"/>
    <mergeCell ref="G65:Y65"/>
    <mergeCell ref="A66:F66"/>
    <mergeCell ref="G66:Y66"/>
    <mergeCell ref="Z66:AD66"/>
    <mergeCell ref="A86:H86"/>
    <mergeCell ref="A80:AS80"/>
    <mergeCell ref="A81:AS81"/>
    <mergeCell ref="A83:V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Z65:AD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4:BL64"/>
    <mergeCell ref="AE65:AN65"/>
    <mergeCell ref="AO65:AV65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87:H87"/>
    <mergeCell ref="AO1:BL1"/>
    <mergeCell ref="AO2:BL2"/>
    <mergeCell ref="AO3:BL3"/>
    <mergeCell ref="AO4:BL4"/>
    <mergeCell ref="AO5:BL5"/>
    <mergeCell ref="AO6:BF6"/>
    <mergeCell ref="A84:V84"/>
    <mergeCell ref="W85:AM85"/>
    <mergeCell ref="AO85:BG85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</mergeCells>
  <conditionalFormatting sqref="G65:L65">
    <cfRule type="cellIs" dxfId="245" priority="25" stopIfTrue="1" operator="equal">
      <formula>$G64</formula>
    </cfRule>
  </conditionalFormatting>
  <conditionalFormatting sqref="D49">
    <cfRule type="cellIs" dxfId="244" priority="26" stopIfTrue="1" operator="equal">
      <formula>$D48</formula>
    </cfRule>
  </conditionalFormatting>
  <conditionalFormatting sqref="A65:F65">
    <cfRule type="cellIs" dxfId="243" priority="27" stopIfTrue="1" operator="equal">
      <formula>0</formula>
    </cfRule>
  </conditionalFormatting>
  <conditionalFormatting sqref="D50">
    <cfRule type="cellIs" dxfId="242" priority="24" stopIfTrue="1" operator="equal">
      <formula>$D49</formula>
    </cfRule>
  </conditionalFormatting>
  <conditionalFormatting sqref="G67">
    <cfRule type="cellIs" dxfId="241" priority="21" stopIfTrue="1" operator="equal">
      <formula>$G65</formula>
    </cfRule>
  </conditionalFormatting>
  <conditionalFormatting sqref="A67:F67">
    <cfRule type="cellIs" dxfId="240" priority="22" stopIfTrue="1" operator="equal">
      <formula>0</formula>
    </cfRule>
  </conditionalFormatting>
  <conditionalFormatting sqref="G68">
    <cfRule type="cellIs" dxfId="239" priority="19" stopIfTrue="1" operator="equal">
      <formula>$G67</formula>
    </cfRule>
  </conditionalFormatting>
  <conditionalFormatting sqref="A68:F68">
    <cfRule type="cellIs" dxfId="238" priority="20" stopIfTrue="1" operator="equal">
      <formula>0</formula>
    </cfRule>
  </conditionalFormatting>
  <conditionalFormatting sqref="G69">
    <cfRule type="cellIs" dxfId="237" priority="15" stopIfTrue="1" operator="equal">
      <formula>#REF!</formula>
    </cfRule>
  </conditionalFormatting>
  <conditionalFormatting sqref="A69:F69">
    <cfRule type="cellIs" dxfId="236" priority="16" stopIfTrue="1" operator="equal">
      <formula>0</formula>
    </cfRule>
  </conditionalFormatting>
  <conditionalFormatting sqref="G70">
    <cfRule type="cellIs" dxfId="235" priority="13" stopIfTrue="1" operator="equal">
      <formula>$G69</formula>
    </cfRule>
  </conditionalFormatting>
  <conditionalFormatting sqref="A70:F70">
    <cfRule type="cellIs" dxfId="234" priority="14" stopIfTrue="1" operator="equal">
      <formula>0</formula>
    </cfRule>
  </conditionalFormatting>
  <conditionalFormatting sqref="G71">
    <cfRule type="cellIs" dxfId="233" priority="11" stopIfTrue="1" operator="equal">
      <formula>$G70</formula>
    </cfRule>
  </conditionalFormatting>
  <conditionalFormatting sqref="A71:F71">
    <cfRule type="cellIs" dxfId="232" priority="12" stopIfTrue="1" operator="equal">
      <formula>0</formula>
    </cfRule>
  </conditionalFormatting>
  <conditionalFormatting sqref="G72">
    <cfRule type="cellIs" dxfId="231" priority="9" stopIfTrue="1" operator="equal">
      <formula>$G71</formula>
    </cfRule>
  </conditionalFormatting>
  <conditionalFormatting sqref="A72:F72">
    <cfRule type="cellIs" dxfId="230" priority="10" stopIfTrue="1" operator="equal">
      <formula>0</formula>
    </cfRule>
  </conditionalFormatting>
  <conditionalFormatting sqref="G73">
    <cfRule type="cellIs" dxfId="229" priority="7" stopIfTrue="1" operator="equal">
      <formula>$G72</formula>
    </cfRule>
  </conditionalFormatting>
  <conditionalFormatting sqref="A73:F73">
    <cfRule type="cellIs" dxfId="228" priority="8" stopIfTrue="1" operator="equal">
      <formula>0</formula>
    </cfRule>
  </conditionalFormatting>
  <conditionalFormatting sqref="G74">
    <cfRule type="cellIs" dxfId="227" priority="5" stopIfTrue="1" operator="equal">
      <formula>$G73</formula>
    </cfRule>
  </conditionalFormatting>
  <conditionalFormatting sqref="A74:F74">
    <cfRule type="cellIs" dxfId="226" priority="6" stopIfTrue="1" operator="equal">
      <formula>0</formula>
    </cfRule>
  </conditionalFormatting>
  <conditionalFormatting sqref="G66">
    <cfRule type="cellIs" dxfId="225" priority="1" stopIfTrue="1" operator="equal">
      <formula>$G65</formula>
    </cfRule>
  </conditionalFormatting>
  <conditionalFormatting sqref="A66:F66">
    <cfRule type="cellIs" dxfId="224" priority="2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blackAndWhite="1" r:id="rId1"/>
  <headerFooter alignWithMargins="0"/>
  <rowBreaks count="2" manualBreakCount="2">
    <brk id="33" max="64" man="1"/>
    <brk id="72" max="6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A86"/>
  <sheetViews>
    <sheetView view="pageBreakPreview" zoomScaleNormal="100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2" t="s">
        <v>35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7" ht="15.95" customHeight="1" x14ac:dyDescent="0.2">
      <c r="AO2" s="63" t="s">
        <v>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64" t="s">
        <v>185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66" t="s">
        <v>78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x14ac:dyDescent="0.2">
      <c r="AO5" s="68" t="s">
        <v>20</v>
      </c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77" ht="7.5" customHeight="1" x14ac:dyDescent="0.2"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</row>
    <row r="7" spans="1:77" ht="12.75" customHeight="1" x14ac:dyDescent="0.2">
      <c r="AO7" s="81" t="s">
        <v>295</v>
      </c>
      <c r="AP7" s="65"/>
      <c r="AQ7" s="65"/>
      <c r="AR7" s="65"/>
      <c r="AS7" s="65"/>
      <c r="AT7" s="65"/>
      <c r="AU7" s="65"/>
      <c r="AV7" s="1" t="s">
        <v>63</v>
      </c>
      <c r="AW7" s="81">
        <v>561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84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</row>
    <row r="13" spans="1:77" s="7" customFormat="1" ht="14.25" customHeight="1" x14ac:dyDescent="0.2">
      <c r="A13" s="4" t="s">
        <v>53</v>
      </c>
      <c r="B13" s="78" t="s">
        <v>77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5"/>
      <c r="N13" s="80" t="s">
        <v>78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"/>
      <c r="AU13" s="78" t="s">
        <v>82</v>
      </c>
      <c r="AV13" s="79"/>
      <c r="AW13" s="79"/>
      <c r="AX13" s="79"/>
      <c r="AY13" s="79"/>
      <c r="AZ13" s="79"/>
      <c r="BA13" s="79"/>
      <c r="BB13" s="79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7" customFormat="1" ht="24" customHeight="1" x14ac:dyDescent="0.2">
      <c r="A14" s="8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8"/>
      <c r="N14" s="77" t="s">
        <v>62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8"/>
      <c r="AU14" s="76" t="s">
        <v>55</v>
      </c>
      <c r="AV14" s="76"/>
      <c r="AW14" s="76"/>
      <c r="AX14" s="76"/>
      <c r="AY14" s="76"/>
      <c r="AZ14" s="76"/>
      <c r="BA14" s="76"/>
      <c r="BB14" s="76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s="7" customFormat="1" x14ac:dyDescent="0.2">
      <c r="BE15" s="9"/>
      <c r="BF15" s="9"/>
      <c r="BG15" s="9"/>
      <c r="BH15" s="9"/>
      <c r="BI15" s="9"/>
      <c r="BJ15" s="9"/>
      <c r="BK15" s="9"/>
      <c r="BL15" s="9"/>
    </row>
    <row r="16" spans="1:77" s="7" customFormat="1" ht="15" customHeight="1" x14ac:dyDescent="0.2">
      <c r="A16" s="10" t="s">
        <v>4</v>
      </c>
      <c r="B16" s="78" t="s">
        <v>85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5"/>
      <c r="N16" s="80" t="s">
        <v>78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"/>
      <c r="AU16" s="78" t="s">
        <v>82</v>
      </c>
      <c r="AV16" s="79"/>
      <c r="AW16" s="79"/>
      <c r="AX16" s="79"/>
      <c r="AY16" s="79"/>
      <c r="AZ16" s="79"/>
      <c r="BA16" s="79"/>
      <c r="BB16" s="79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s="7" customFormat="1" ht="24" customHeight="1" x14ac:dyDescent="0.2">
      <c r="A17" s="14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8"/>
      <c r="N17" s="77" t="s">
        <v>61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8"/>
      <c r="AU17" s="76" t="s">
        <v>55</v>
      </c>
      <c r="AV17" s="76"/>
      <c r="AW17" s="76"/>
      <c r="AX17" s="76"/>
      <c r="AY17" s="76"/>
      <c r="AZ17" s="76"/>
      <c r="BA17" s="76"/>
      <c r="BB17" s="76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s="7" customFormat="1" x14ac:dyDescent="0.2"/>
    <row r="19" spans="1:79" s="7" customFormat="1" ht="57" customHeight="1" x14ac:dyDescent="0.2">
      <c r="A19" s="4" t="s">
        <v>54</v>
      </c>
      <c r="B19" s="78" t="s">
        <v>182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78" t="s">
        <v>184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11"/>
      <c r="AA19" s="78" t="s">
        <v>165</v>
      </c>
      <c r="AB19" s="79"/>
      <c r="AC19" s="79"/>
      <c r="AD19" s="79"/>
      <c r="AE19" s="79"/>
      <c r="AF19" s="79"/>
      <c r="AG19" s="79"/>
      <c r="AH19" s="79"/>
      <c r="AI19" s="79"/>
      <c r="AJ19" s="11"/>
      <c r="AK19" s="85" t="s">
        <v>183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11"/>
      <c r="BE19" s="78" t="s">
        <v>83</v>
      </c>
      <c r="BF19" s="79"/>
      <c r="BG19" s="79"/>
      <c r="BH19" s="79"/>
      <c r="BI19" s="79"/>
      <c r="BJ19" s="79"/>
      <c r="BK19" s="79"/>
      <c r="BL19" s="79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7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15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15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15"/>
      <c r="BE20" s="76" t="s">
        <v>60</v>
      </c>
      <c r="BF20" s="76"/>
      <c r="BG20" s="76"/>
      <c r="BH20" s="76"/>
      <c r="BI20" s="76"/>
      <c r="BJ20" s="76"/>
      <c r="BK20" s="76"/>
      <c r="BL20" s="76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 x14ac:dyDescent="0.2">
      <c r="A22" s="92" t="s">
        <v>50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140">
        <f>AS22+I23</f>
        <v>413868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93" t="s">
        <v>51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140">
        <f>396099+1148+86621-70000</f>
        <v>413868</v>
      </c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40">
        <v>0</v>
      </c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86" t="s">
        <v>24</v>
      </c>
      <c r="U23" s="86"/>
      <c r="V23" s="86"/>
      <c r="W23" s="86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 x14ac:dyDescent="0.2">
      <c r="A24" s="40"/>
      <c r="B24" s="40"/>
      <c r="C24" s="40"/>
      <c r="D24" s="40"/>
      <c r="E24" s="40"/>
      <c r="F24" s="40"/>
      <c r="G24" s="40"/>
      <c r="H24" s="40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40"/>
      <c r="U24" s="40"/>
      <c r="V24" s="40"/>
      <c r="W24" s="40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 x14ac:dyDescent="0.2">
      <c r="A25" s="63" t="s">
        <v>37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107.25" customHeight="1" x14ac:dyDescent="0.2">
      <c r="A26" s="100" t="s">
        <v>286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</row>
    <row r="27" spans="1:79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16.5" customHeight="1" x14ac:dyDescent="0.2">
      <c r="A29" s="87" t="s">
        <v>28</v>
      </c>
      <c r="B29" s="87"/>
      <c r="C29" s="87"/>
      <c r="D29" s="87"/>
      <c r="E29" s="87"/>
      <c r="F29" s="87"/>
      <c r="G29" s="88" t="s">
        <v>40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91">
        <v>1</v>
      </c>
      <c r="B30" s="91"/>
      <c r="C30" s="91"/>
      <c r="D30" s="91"/>
      <c r="E30" s="91"/>
      <c r="F30" s="91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">
      <c r="A31" s="44" t="s">
        <v>33</v>
      </c>
      <c r="B31" s="44"/>
      <c r="C31" s="44"/>
      <c r="D31" s="44"/>
      <c r="E31" s="44"/>
      <c r="F31" s="44"/>
      <c r="G31" s="94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49</v>
      </c>
    </row>
    <row r="32" spans="1:79" ht="12.75" customHeight="1" x14ac:dyDescent="0.2">
      <c r="A32" s="44">
        <v>1</v>
      </c>
      <c r="B32" s="44"/>
      <c r="C32" s="44"/>
      <c r="D32" s="44"/>
      <c r="E32" s="44"/>
      <c r="F32" s="44"/>
      <c r="G32" s="97" t="s">
        <v>176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48</v>
      </c>
    </row>
    <row r="33" spans="1:79" ht="12.7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100" t="s">
        <v>181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18.75" customHeight="1" x14ac:dyDescent="0.2">
      <c r="A38" s="87" t="s">
        <v>28</v>
      </c>
      <c r="B38" s="87"/>
      <c r="C38" s="87"/>
      <c r="D38" s="87"/>
      <c r="E38" s="87"/>
      <c r="F38" s="87"/>
      <c r="G38" s="88" t="s">
        <v>25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75" hidden="1" x14ac:dyDescent="0.2">
      <c r="A39" s="91">
        <v>1</v>
      </c>
      <c r="B39" s="91"/>
      <c r="C39" s="91"/>
      <c r="D39" s="91"/>
      <c r="E39" s="91"/>
      <c r="F39" s="91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 x14ac:dyDescent="0.2">
      <c r="A40" s="44" t="s">
        <v>6</v>
      </c>
      <c r="B40" s="44"/>
      <c r="C40" s="44"/>
      <c r="D40" s="44"/>
      <c r="E40" s="44"/>
      <c r="F40" s="44"/>
      <c r="G40" s="94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97" t="s">
        <v>177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  <c r="CA41" s="1" t="s">
        <v>12</v>
      </c>
    </row>
    <row r="42" spans="1:79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</row>
    <row r="43" spans="1:79" ht="15.75" customHeight="1" x14ac:dyDescent="0.2">
      <c r="A43" s="86" t="s">
        <v>41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</row>
    <row r="44" spans="1:79" ht="15" customHeight="1" x14ac:dyDescent="0.2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25"/>
      <c r="BB44" s="25"/>
      <c r="BC44" s="25"/>
      <c r="BD44" s="25"/>
      <c r="BE44" s="25"/>
      <c r="BF44" s="25"/>
      <c r="BG44" s="25"/>
      <c r="BH44" s="25"/>
      <c r="BI44" s="26"/>
      <c r="BJ44" s="26"/>
      <c r="BK44" s="26"/>
      <c r="BL44" s="26"/>
    </row>
    <row r="45" spans="1:79" ht="15.95" customHeight="1" x14ac:dyDescent="0.2">
      <c r="A45" s="91" t="s">
        <v>28</v>
      </c>
      <c r="B45" s="91"/>
      <c r="C45" s="91"/>
      <c r="D45" s="102" t="s">
        <v>26</v>
      </c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4"/>
      <c r="AC45" s="91" t="s">
        <v>29</v>
      </c>
      <c r="AD45" s="91"/>
      <c r="AE45" s="91"/>
      <c r="AF45" s="91"/>
      <c r="AG45" s="91"/>
      <c r="AH45" s="91"/>
      <c r="AI45" s="91"/>
      <c r="AJ45" s="91"/>
      <c r="AK45" s="91" t="s">
        <v>30</v>
      </c>
      <c r="AL45" s="91"/>
      <c r="AM45" s="91"/>
      <c r="AN45" s="91"/>
      <c r="AO45" s="91"/>
      <c r="AP45" s="91"/>
      <c r="AQ45" s="91"/>
      <c r="AR45" s="91"/>
      <c r="AS45" s="91" t="s">
        <v>27</v>
      </c>
      <c r="AT45" s="91"/>
      <c r="AU45" s="91"/>
      <c r="AV45" s="91"/>
      <c r="AW45" s="91"/>
      <c r="AX45" s="91"/>
      <c r="AY45" s="91"/>
      <c r="AZ45" s="91"/>
      <c r="BA45" s="27"/>
      <c r="BB45" s="27"/>
      <c r="BC45" s="27"/>
      <c r="BD45" s="27"/>
      <c r="BE45" s="27"/>
      <c r="BF45" s="27"/>
      <c r="BG45" s="27"/>
      <c r="BH45" s="27"/>
    </row>
    <row r="46" spans="1:79" ht="13.5" customHeight="1" x14ac:dyDescent="0.2">
      <c r="A46" s="91"/>
      <c r="B46" s="91"/>
      <c r="C46" s="91"/>
      <c r="D46" s="105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7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27"/>
      <c r="BB46" s="27"/>
      <c r="BC46" s="27"/>
      <c r="BD46" s="27"/>
      <c r="BE46" s="27"/>
      <c r="BF46" s="27"/>
      <c r="BG46" s="27"/>
      <c r="BH46" s="27"/>
    </row>
    <row r="47" spans="1:79" ht="15.75" x14ac:dyDescent="0.2">
      <c r="A47" s="91">
        <v>1</v>
      </c>
      <c r="B47" s="91"/>
      <c r="C47" s="91"/>
      <c r="D47" s="108">
        <v>2</v>
      </c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10"/>
      <c r="AC47" s="91">
        <v>3</v>
      </c>
      <c r="AD47" s="91"/>
      <c r="AE47" s="91"/>
      <c r="AF47" s="91"/>
      <c r="AG47" s="91"/>
      <c r="AH47" s="91"/>
      <c r="AI47" s="91"/>
      <c r="AJ47" s="91"/>
      <c r="AK47" s="91">
        <v>4</v>
      </c>
      <c r="AL47" s="91"/>
      <c r="AM47" s="91"/>
      <c r="AN47" s="91"/>
      <c r="AO47" s="91"/>
      <c r="AP47" s="91"/>
      <c r="AQ47" s="91"/>
      <c r="AR47" s="91"/>
      <c r="AS47" s="91">
        <v>5</v>
      </c>
      <c r="AT47" s="91"/>
      <c r="AU47" s="91"/>
      <c r="AV47" s="91"/>
      <c r="AW47" s="91"/>
      <c r="AX47" s="91"/>
      <c r="AY47" s="91"/>
      <c r="AZ47" s="91"/>
      <c r="BA47" s="27"/>
      <c r="BB47" s="27"/>
      <c r="BC47" s="27"/>
      <c r="BD47" s="27"/>
      <c r="BE47" s="27"/>
      <c r="BF47" s="27"/>
      <c r="BG47" s="27"/>
      <c r="BH47" s="27"/>
    </row>
    <row r="48" spans="1:79" s="30" customFormat="1" ht="12.75" hidden="1" customHeight="1" x14ac:dyDescent="0.2">
      <c r="A48" s="44" t="s">
        <v>6</v>
      </c>
      <c r="B48" s="44"/>
      <c r="C48" s="44"/>
      <c r="D48" s="70" t="s">
        <v>7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111" t="s">
        <v>8</v>
      </c>
      <c r="AD48" s="111"/>
      <c r="AE48" s="111"/>
      <c r="AF48" s="111"/>
      <c r="AG48" s="111"/>
      <c r="AH48" s="111"/>
      <c r="AI48" s="111"/>
      <c r="AJ48" s="111"/>
      <c r="AK48" s="111" t="s">
        <v>9</v>
      </c>
      <c r="AL48" s="111"/>
      <c r="AM48" s="111"/>
      <c r="AN48" s="111"/>
      <c r="AO48" s="111"/>
      <c r="AP48" s="111"/>
      <c r="AQ48" s="111"/>
      <c r="AR48" s="111"/>
      <c r="AS48" s="48" t="s">
        <v>10</v>
      </c>
      <c r="AT48" s="111"/>
      <c r="AU48" s="111"/>
      <c r="AV48" s="111"/>
      <c r="AW48" s="111"/>
      <c r="AX48" s="111"/>
      <c r="AY48" s="111"/>
      <c r="AZ48" s="111"/>
      <c r="BA48" s="28"/>
      <c r="BB48" s="29"/>
      <c r="BC48" s="29"/>
      <c r="BD48" s="29"/>
      <c r="BE48" s="29"/>
      <c r="BF48" s="29"/>
      <c r="BG48" s="29"/>
      <c r="BH48" s="29"/>
      <c r="CA48" s="30" t="s">
        <v>13</v>
      </c>
    </row>
    <row r="49" spans="1:79" ht="25.5" customHeight="1" x14ac:dyDescent="0.2">
      <c r="A49" s="44">
        <v>1</v>
      </c>
      <c r="B49" s="44"/>
      <c r="C49" s="44"/>
      <c r="D49" s="97" t="s">
        <v>178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9"/>
      <c r="AC49" s="51">
        <f>396099+1148+86621-70000</f>
        <v>413868</v>
      </c>
      <c r="AD49" s="51"/>
      <c r="AE49" s="51"/>
      <c r="AF49" s="51"/>
      <c r="AG49" s="51"/>
      <c r="AH49" s="51"/>
      <c r="AI49" s="51"/>
      <c r="AJ49" s="51"/>
      <c r="AK49" s="51">
        <v>0</v>
      </c>
      <c r="AL49" s="51"/>
      <c r="AM49" s="51"/>
      <c r="AN49" s="51"/>
      <c r="AO49" s="51"/>
      <c r="AP49" s="51"/>
      <c r="AQ49" s="51"/>
      <c r="AR49" s="51"/>
      <c r="AS49" s="51">
        <f>AC49+AK49</f>
        <v>413868</v>
      </c>
      <c r="AT49" s="51"/>
      <c r="AU49" s="51"/>
      <c r="AV49" s="51"/>
      <c r="AW49" s="51"/>
      <c r="AX49" s="51"/>
      <c r="AY49" s="51"/>
      <c r="AZ49" s="51"/>
      <c r="BA49" s="31"/>
      <c r="BB49" s="31"/>
      <c r="BC49" s="31"/>
      <c r="BD49" s="31"/>
      <c r="BE49" s="31"/>
      <c r="BF49" s="31"/>
      <c r="BG49" s="31"/>
      <c r="BH49" s="31"/>
      <c r="CA49" s="1" t="s">
        <v>14</v>
      </c>
    </row>
    <row r="50" spans="1:79" s="30" customFormat="1" x14ac:dyDescent="0.2">
      <c r="A50" s="52"/>
      <c r="B50" s="52"/>
      <c r="C50" s="52"/>
      <c r="D50" s="112" t="s">
        <v>64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4"/>
      <c r="AC50" s="57">
        <f>SUM(AC49)</f>
        <v>413868</v>
      </c>
      <c r="AD50" s="57"/>
      <c r="AE50" s="57"/>
      <c r="AF50" s="57"/>
      <c r="AG50" s="57"/>
      <c r="AH50" s="57"/>
      <c r="AI50" s="57"/>
      <c r="AJ50" s="57"/>
      <c r="AK50" s="57">
        <v>0</v>
      </c>
      <c r="AL50" s="57"/>
      <c r="AM50" s="57"/>
      <c r="AN50" s="57"/>
      <c r="AO50" s="57"/>
      <c r="AP50" s="57"/>
      <c r="AQ50" s="57"/>
      <c r="AR50" s="57"/>
      <c r="AS50" s="57">
        <f>AC50+AK50</f>
        <v>413868</v>
      </c>
      <c r="AT50" s="57"/>
      <c r="AU50" s="57"/>
      <c r="AV50" s="57"/>
      <c r="AW50" s="57"/>
      <c r="AX50" s="57"/>
      <c r="AY50" s="57"/>
      <c r="AZ50" s="57"/>
      <c r="BA50" s="32"/>
      <c r="BB50" s="32"/>
      <c r="BC50" s="32"/>
      <c r="BD50" s="32"/>
      <c r="BE50" s="32"/>
      <c r="BF50" s="32"/>
      <c r="BG50" s="32"/>
      <c r="BH50" s="32"/>
    </row>
    <row r="52" spans="1:79" ht="15.75" customHeight="1" x14ac:dyDescent="0.2">
      <c r="A52" s="63" t="s">
        <v>42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</row>
    <row r="53" spans="1:79" ht="15" customHeight="1" x14ac:dyDescent="0.2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</row>
    <row r="54" spans="1:79" ht="15.95" customHeight="1" x14ac:dyDescent="0.2">
      <c r="A54" s="91" t="s">
        <v>28</v>
      </c>
      <c r="B54" s="91"/>
      <c r="C54" s="91"/>
      <c r="D54" s="102" t="s">
        <v>34</v>
      </c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4"/>
      <c r="AB54" s="91" t="s">
        <v>29</v>
      </c>
      <c r="AC54" s="91"/>
      <c r="AD54" s="91"/>
      <c r="AE54" s="91"/>
      <c r="AF54" s="91"/>
      <c r="AG54" s="91"/>
      <c r="AH54" s="91"/>
      <c r="AI54" s="91"/>
      <c r="AJ54" s="91" t="s">
        <v>30</v>
      </c>
      <c r="AK54" s="91"/>
      <c r="AL54" s="91"/>
      <c r="AM54" s="91"/>
      <c r="AN54" s="91"/>
      <c r="AO54" s="91"/>
      <c r="AP54" s="91"/>
      <c r="AQ54" s="91"/>
      <c r="AR54" s="91" t="s">
        <v>27</v>
      </c>
      <c r="AS54" s="91"/>
      <c r="AT54" s="91"/>
      <c r="AU54" s="91"/>
      <c r="AV54" s="91"/>
      <c r="AW54" s="91"/>
      <c r="AX54" s="91"/>
      <c r="AY54" s="91"/>
    </row>
    <row r="55" spans="1:79" ht="12.75" customHeight="1" x14ac:dyDescent="0.2">
      <c r="A55" s="91"/>
      <c r="B55" s="91"/>
      <c r="C55" s="91"/>
      <c r="D55" s="105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7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</row>
    <row r="56" spans="1:79" ht="15.75" customHeight="1" x14ac:dyDescent="0.2">
      <c r="A56" s="91">
        <v>1</v>
      </c>
      <c r="B56" s="91"/>
      <c r="C56" s="91"/>
      <c r="D56" s="108">
        <v>2</v>
      </c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10"/>
      <c r="AB56" s="91">
        <v>3</v>
      </c>
      <c r="AC56" s="91"/>
      <c r="AD56" s="91"/>
      <c r="AE56" s="91"/>
      <c r="AF56" s="91"/>
      <c r="AG56" s="91"/>
      <c r="AH56" s="91"/>
      <c r="AI56" s="91"/>
      <c r="AJ56" s="91">
        <v>4</v>
      </c>
      <c r="AK56" s="91"/>
      <c r="AL56" s="91"/>
      <c r="AM56" s="91"/>
      <c r="AN56" s="91"/>
      <c r="AO56" s="91"/>
      <c r="AP56" s="91"/>
      <c r="AQ56" s="91"/>
      <c r="AR56" s="91">
        <v>5</v>
      </c>
      <c r="AS56" s="91"/>
      <c r="AT56" s="91"/>
      <c r="AU56" s="91"/>
      <c r="AV56" s="91"/>
      <c r="AW56" s="91"/>
      <c r="AX56" s="91"/>
      <c r="AY56" s="91"/>
    </row>
    <row r="57" spans="1:79" ht="12.75" hidden="1" customHeight="1" x14ac:dyDescent="0.2">
      <c r="A57" s="44" t="s">
        <v>6</v>
      </c>
      <c r="B57" s="44"/>
      <c r="C57" s="44"/>
      <c r="D57" s="94" t="s">
        <v>7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111" t="s">
        <v>8</v>
      </c>
      <c r="AC57" s="111"/>
      <c r="AD57" s="111"/>
      <c r="AE57" s="111"/>
      <c r="AF57" s="111"/>
      <c r="AG57" s="111"/>
      <c r="AH57" s="111"/>
      <c r="AI57" s="111"/>
      <c r="AJ57" s="111" t="s">
        <v>9</v>
      </c>
      <c r="AK57" s="111"/>
      <c r="AL57" s="111"/>
      <c r="AM57" s="111"/>
      <c r="AN57" s="111"/>
      <c r="AO57" s="111"/>
      <c r="AP57" s="111"/>
      <c r="AQ57" s="111"/>
      <c r="AR57" s="111" t="s">
        <v>10</v>
      </c>
      <c r="AS57" s="111"/>
      <c r="AT57" s="111"/>
      <c r="AU57" s="111"/>
      <c r="AV57" s="111"/>
      <c r="AW57" s="111"/>
      <c r="AX57" s="111"/>
      <c r="AY57" s="111"/>
      <c r="CA57" s="1" t="s">
        <v>15</v>
      </c>
    </row>
    <row r="58" spans="1:79" s="30" customFormat="1" ht="12.75" customHeight="1" x14ac:dyDescent="0.2">
      <c r="A58" s="52"/>
      <c r="B58" s="52"/>
      <c r="C58" s="52"/>
      <c r="D58" s="60" t="s">
        <v>27</v>
      </c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2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>
        <f>AB58+AJ58</f>
        <v>0</v>
      </c>
      <c r="AS58" s="57"/>
      <c r="AT58" s="57"/>
      <c r="AU58" s="57"/>
      <c r="AV58" s="57"/>
      <c r="AW58" s="57"/>
      <c r="AX58" s="57"/>
      <c r="AY58" s="57"/>
      <c r="CA58" s="30" t="s">
        <v>16</v>
      </c>
    </row>
    <row r="60" spans="1:79" ht="15.75" customHeight="1" x14ac:dyDescent="0.2">
      <c r="A60" s="86" t="s">
        <v>43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</row>
    <row r="61" spans="1:79" ht="31.5" customHeight="1" x14ac:dyDescent="0.2">
      <c r="A61" s="91" t="s">
        <v>28</v>
      </c>
      <c r="B61" s="91"/>
      <c r="C61" s="91"/>
      <c r="D61" s="91"/>
      <c r="E61" s="91"/>
      <c r="F61" s="91"/>
      <c r="G61" s="108" t="s">
        <v>44</v>
      </c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10"/>
      <c r="Z61" s="91" t="s">
        <v>2</v>
      </c>
      <c r="AA61" s="91"/>
      <c r="AB61" s="91"/>
      <c r="AC61" s="91"/>
      <c r="AD61" s="91"/>
      <c r="AE61" s="91" t="s">
        <v>1</v>
      </c>
      <c r="AF61" s="91"/>
      <c r="AG61" s="91"/>
      <c r="AH61" s="91"/>
      <c r="AI61" s="91"/>
      <c r="AJ61" s="91"/>
      <c r="AK61" s="91"/>
      <c r="AL61" s="91"/>
      <c r="AM61" s="91"/>
      <c r="AN61" s="91"/>
      <c r="AO61" s="108" t="s">
        <v>29</v>
      </c>
      <c r="AP61" s="109"/>
      <c r="AQ61" s="109"/>
      <c r="AR61" s="109"/>
      <c r="AS61" s="109"/>
      <c r="AT61" s="109"/>
      <c r="AU61" s="109"/>
      <c r="AV61" s="110"/>
      <c r="AW61" s="108" t="s">
        <v>30</v>
      </c>
      <c r="AX61" s="109"/>
      <c r="AY61" s="109"/>
      <c r="AZ61" s="109"/>
      <c r="BA61" s="109"/>
      <c r="BB61" s="109"/>
      <c r="BC61" s="109"/>
      <c r="BD61" s="110"/>
      <c r="BE61" s="108" t="s">
        <v>27</v>
      </c>
      <c r="BF61" s="109"/>
      <c r="BG61" s="109"/>
      <c r="BH61" s="109"/>
      <c r="BI61" s="109"/>
      <c r="BJ61" s="109"/>
      <c r="BK61" s="109"/>
      <c r="BL61" s="110"/>
    </row>
    <row r="62" spans="1:79" ht="15.75" customHeight="1" x14ac:dyDescent="0.2">
      <c r="A62" s="91">
        <v>1</v>
      </c>
      <c r="B62" s="91"/>
      <c r="C62" s="91"/>
      <c r="D62" s="91"/>
      <c r="E62" s="91"/>
      <c r="F62" s="91"/>
      <c r="G62" s="108">
        <v>2</v>
      </c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10"/>
      <c r="Z62" s="91">
        <v>3</v>
      </c>
      <c r="AA62" s="91"/>
      <c r="AB62" s="91"/>
      <c r="AC62" s="91"/>
      <c r="AD62" s="91"/>
      <c r="AE62" s="91">
        <v>4</v>
      </c>
      <c r="AF62" s="91"/>
      <c r="AG62" s="91"/>
      <c r="AH62" s="91"/>
      <c r="AI62" s="91"/>
      <c r="AJ62" s="91"/>
      <c r="AK62" s="91"/>
      <c r="AL62" s="91"/>
      <c r="AM62" s="91"/>
      <c r="AN62" s="91"/>
      <c r="AO62" s="91">
        <v>5</v>
      </c>
      <c r="AP62" s="91"/>
      <c r="AQ62" s="91"/>
      <c r="AR62" s="91"/>
      <c r="AS62" s="91"/>
      <c r="AT62" s="91"/>
      <c r="AU62" s="91"/>
      <c r="AV62" s="91"/>
      <c r="AW62" s="91">
        <v>6</v>
      </c>
      <c r="AX62" s="91"/>
      <c r="AY62" s="91"/>
      <c r="AZ62" s="91"/>
      <c r="BA62" s="91"/>
      <c r="BB62" s="91"/>
      <c r="BC62" s="91"/>
      <c r="BD62" s="91"/>
      <c r="BE62" s="91">
        <v>7</v>
      </c>
      <c r="BF62" s="91"/>
      <c r="BG62" s="91"/>
      <c r="BH62" s="91"/>
      <c r="BI62" s="91"/>
      <c r="BJ62" s="91"/>
      <c r="BK62" s="91"/>
      <c r="BL62" s="91"/>
    </row>
    <row r="63" spans="1:79" ht="12.75" hidden="1" customHeight="1" x14ac:dyDescent="0.2">
      <c r="A63" s="44" t="s">
        <v>33</v>
      </c>
      <c r="B63" s="44"/>
      <c r="C63" s="44"/>
      <c r="D63" s="44"/>
      <c r="E63" s="44"/>
      <c r="F63" s="44"/>
      <c r="G63" s="94" t="s">
        <v>7</v>
      </c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6"/>
      <c r="Z63" s="44" t="s">
        <v>19</v>
      </c>
      <c r="AA63" s="44"/>
      <c r="AB63" s="44"/>
      <c r="AC63" s="44"/>
      <c r="AD63" s="44"/>
      <c r="AE63" s="143" t="s">
        <v>32</v>
      </c>
      <c r="AF63" s="143"/>
      <c r="AG63" s="143"/>
      <c r="AH63" s="143"/>
      <c r="AI63" s="143"/>
      <c r="AJ63" s="143"/>
      <c r="AK63" s="143"/>
      <c r="AL63" s="143"/>
      <c r="AM63" s="143"/>
      <c r="AN63" s="94"/>
      <c r="AO63" s="111" t="s">
        <v>8</v>
      </c>
      <c r="AP63" s="111"/>
      <c r="AQ63" s="111"/>
      <c r="AR63" s="111"/>
      <c r="AS63" s="111"/>
      <c r="AT63" s="111"/>
      <c r="AU63" s="111"/>
      <c r="AV63" s="111"/>
      <c r="AW63" s="111" t="s">
        <v>31</v>
      </c>
      <c r="AX63" s="111"/>
      <c r="AY63" s="111"/>
      <c r="AZ63" s="111"/>
      <c r="BA63" s="111"/>
      <c r="BB63" s="111"/>
      <c r="BC63" s="111"/>
      <c r="BD63" s="111"/>
      <c r="BE63" s="111" t="s">
        <v>10</v>
      </c>
      <c r="BF63" s="111"/>
      <c r="BG63" s="111"/>
      <c r="BH63" s="111"/>
      <c r="BI63" s="111"/>
      <c r="BJ63" s="111"/>
      <c r="BK63" s="111"/>
      <c r="BL63" s="111"/>
      <c r="CA63" s="1" t="s">
        <v>17</v>
      </c>
    </row>
    <row r="64" spans="1:79" s="30" customFormat="1" ht="12.75" customHeight="1" x14ac:dyDescent="0.2">
      <c r="A64" s="52">
        <v>1</v>
      </c>
      <c r="B64" s="52"/>
      <c r="C64" s="52"/>
      <c r="D64" s="52"/>
      <c r="E64" s="52"/>
      <c r="F64" s="52"/>
      <c r="G64" s="73" t="s">
        <v>65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56"/>
      <c r="AA64" s="56"/>
      <c r="AB64" s="56"/>
      <c r="AC64" s="56"/>
      <c r="AD64" s="56"/>
      <c r="AE64" s="59"/>
      <c r="AF64" s="59"/>
      <c r="AG64" s="59"/>
      <c r="AH64" s="59"/>
      <c r="AI64" s="59"/>
      <c r="AJ64" s="59"/>
      <c r="AK64" s="59"/>
      <c r="AL64" s="59"/>
      <c r="AM64" s="59"/>
      <c r="AN64" s="60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CA64" s="30" t="s">
        <v>18</v>
      </c>
    </row>
    <row r="65" spans="1:64" ht="12.75" customHeight="1" x14ac:dyDescent="0.2">
      <c r="A65" s="44"/>
      <c r="B65" s="44"/>
      <c r="C65" s="44"/>
      <c r="D65" s="44"/>
      <c r="E65" s="44"/>
      <c r="F65" s="44"/>
      <c r="G65" s="45" t="s">
        <v>68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7"/>
      <c r="Z65" s="48" t="s">
        <v>69</v>
      </c>
      <c r="AA65" s="48"/>
      <c r="AB65" s="48"/>
      <c r="AC65" s="48"/>
      <c r="AD65" s="48"/>
      <c r="AE65" s="49" t="s">
        <v>70</v>
      </c>
      <c r="AF65" s="49"/>
      <c r="AG65" s="49"/>
      <c r="AH65" s="49"/>
      <c r="AI65" s="49"/>
      <c r="AJ65" s="49"/>
      <c r="AK65" s="49"/>
      <c r="AL65" s="49"/>
      <c r="AM65" s="49"/>
      <c r="AN65" s="50"/>
      <c r="AO65" s="51">
        <f>397247+86621-70000</f>
        <v>413868</v>
      </c>
      <c r="AP65" s="51"/>
      <c r="AQ65" s="51"/>
      <c r="AR65" s="51"/>
      <c r="AS65" s="51"/>
      <c r="AT65" s="51"/>
      <c r="AU65" s="51"/>
      <c r="AV65" s="51"/>
      <c r="AW65" s="51">
        <v>0</v>
      </c>
      <c r="AX65" s="51"/>
      <c r="AY65" s="51"/>
      <c r="AZ65" s="51"/>
      <c r="BA65" s="51"/>
      <c r="BB65" s="51"/>
      <c r="BC65" s="51"/>
      <c r="BD65" s="51"/>
      <c r="BE65" s="51">
        <f t="shared" ref="BE65:BE72" si="0">AO65+AW65</f>
        <v>413868</v>
      </c>
      <c r="BF65" s="51"/>
      <c r="BG65" s="51"/>
      <c r="BH65" s="51"/>
      <c r="BI65" s="51"/>
      <c r="BJ65" s="51"/>
      <c r="BK65" s="51"/>
      <c r="BL65" s="51"/>
    </row>
    <row r="66" spans="1:64" ht="25.5" customHeight="1" x14ac:dyDescent="0.2">
      <c r="A66" s="44"/>
      <c r="B66" s="44"/>
      <c r="C66" s="44"/>
      <c r="D66" s="44"/>
      <c r="E66" s="44"/>
      <c r="F66" s="44"/>
      <c r="G66" s="45" t="s">
        <v>179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48" t="s">
        <v>66</v>
      </c>
      <c r="AA66" s="48"/>
      <c r="AB66" s="48"/>
      <c r="AC66" s="48"/>
      <c r="AD66" s="48"/>
      <c r="AE66" s="49" t="s">
        <v>158</v>
      </c>
      <c r="AF66" s="49"/>
      <c r="AG66" s="49"/>
      <c r="AH66" s="49"/>
      <c r="AI66" s="49"/>
      <c r="AJ66" s="49"/>
      <c r="AK66" s="49"/>
      <c r="AL66" s="49"/>
      <c r="AM66" s="49"/>
      <c r="AN66" s="50"/>
      <c r="AO66" s="51">
        <v>1</v>
      </c>
      <c r="AP66" s="51"/>
      <c r="AQ66" s="51"/>
      <c r="AR66" s="51"/>
      <c r="AS66" s="51"/>
      <c r="AT66" s="51"/>
      <c r="AU66" s="51"/>
      <c r="AV66" s="51"/>
      <c r="AW66" s="51">
        <v>0</v>
      </c>
      <c r="AX66" s="51"/>
      <c r="AY66" s="51"/>
      <c r="AZ66" s="51"/>
      <c r="BA66" s="51"/>
      <c r="BB66" s="51"/>
      <c r="BC66" s="51"/>
      <c r="BD66" s="51"/>
      <c r="BE66" s="51">
        <f t="shared" si="0"/>
        <v>1</v>
      </c>
      <c r="BF66" s="51"/>
      <c r="BG66" s="51"/>
      <c r="BH66" s="51"/>
      <c r="BI66" s="51"/>
      <c r="BJ66" s="51"/>
      <c r="BK66" s="51"/>
      <c r="BL66" s="51"/>
    </row>
    <row r="67" spans="1:64" s="30" customFormat="1" ht="12.75" customHeight="1" x14ac:dyDescent="0.2">
      <c r="A67" s="52"/>
      <c r="B67" s="52"/>
      <c r="C67" s="52"/>
      <c r="D67" s="52"/>
      <c r="E67" s="52"/>
      <c r="F67" s="52"/>
      <c r="G67" s="53" t="s">
        <v>155</v>
      </c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5"/>
      <c r="Z67" s="56"/>
      <c r="AA67" s="56"/>
      <c r="AB67" s="56"/>
      <c r="AC67" s="56"/>
      <c r="AD67" s="56"/>
      <c r="AE67" s="59"/>
      <c r="AF67" s="59"/>
      <c r="AG67" s="59"/>
      <c r="AH67" s="59"/>
      <c r="AI67" s="59"/>
      <c r="AJ67" s="59"/>
      <c r="AK67" s="59"/>
      <c r="AL67" s="59"/>
      <c r="AM67" s="59"/>
      <c r="AN67" s="60"/>
      <c r="AO67" s="57">
        <v>2</v>
      </c>
      <c r="AP67" s="57"/>
      <c r="AQ67" s="57"/>
      <c r="AR67" s="57"/>
      <c r="AS67" s="57"/>
      <c r="AT67" s="57"/>
      <c r="AU67" s="57"/>
      <c r="AV67" s="57"/>
      <c r="AW67" s="57">
        <v>0</v>
      </c>
      <c r="AX67" s="57"/>
      <c r="AY67" s="57"/>
      <c r="AZ67" s="57"/>
      <c r="BA67" s="57"/>
      <c r="BB67" s="57"/>
      <c r="BC67" s="57"/>
      <c r="BD67" s="57"/>
      <c r="BE67" s="57">
        <f t="shared" ref="BE67" si="1">AO67+AW67</f>
        <v>2</v>
      </c>
      <c r="BF67" s="57"/>
      <c r="BG67" s="57"/>
      <c r="BH67" s="57"/>
      <c r="BI67" s="57"/>
      <c r="BJ67" s="57"/>
      <c r="BK67" s="57"/>
      <c r="BL67" s="57"/>
    </row>
    <row r="68" spans="1:64" ht="25.5" customHeight="1" x14ac:dyDescent="0.2">
      <c r="A68" s="44"/>
      <c r="B68" s="44"/>
      <c r="C68" s="44"/>
      <c r="D68" s="44"/>
      <c r="E68" s="44"/>
      <c r="F68" s="44"/>
      <c r="G68" s="45" t="s">
        <v>101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 t="s">
        <v>66</v>
      </c>
      <c r="AA68" s="48"/>
      <c r="AB68" s="48"/>
      <c r="AC68" s="48"/>
      <c r="AD68" s="48"/>
      <c r="AE68" s="45" t="s">
        <v>67</v>
      </c>
      <c r="AF68" s="46"/>
      <c r="AG68" s="46"/>
      <c r="AH68" s="46"/>
      <c r="AI68" s="46"/>
      <c r="AJ68" s="46"/>
      <c r="AK68" s="46"/>
      <c r="AL68" s="46"/>
      <c r="AM68" s="46"/>
      <c r="AN68" s="47"/>
      <c r="AO68" s="51">
        <v>2</v>
      </c>
      <c r="AP68" s="51"/>
      <c r="AQ68" s="51"/>
      <c r="AR68" s="51"/>
      <c r="AS68" s="51"/>
      <c r="AT68" s="51"/>
      <c r="AU68" s="51"/>
      <c r="AV68" s="51"/>
      <c r="AW68" s="51">
        <v>0</v>
      </c>
      <c r="AX68" s="51"/>
      <c r="AY68" s="51"/>
      <c r="AZ68" s="51"/>
      <c r="BA68" s="51"/>
      <c r="BB68" s="51"/>
      <c r="BC68" s="51"/>
      <c r="BD68" s="51"/>
      <c r="BE68" s="51">
        <f t="shared" si="0"/>
        <v>2</v>
      </c>
      <c r="BF68" s="51"/>
      <c r="BG68" s="51"/>
      <c r="BH68" s="51"/>
      <c r="BI68" s="51"/>
      <c r="BJ68" s="51"/>
      <c r="BK68" s="51"/>
      <c r="BL68" s="51"/>
    </row>
    <row r="69" spans="1:64" s="30" customFormat="1" ht="12.75" customHeight="1" x14ac:dyDescent="0.2">
      <c r="A69" s="52">
        <v>2</v>
      </c>
      <c r="B69" s="52"/>
      <c r="C69" s="52"/>
      <c r="D69" s="52"/>
      <c r="E69" s="52"/>
      <c r="F69" s="52"/>
      <c r="G69" s="53" t="s">
        <v>71</v>
      </c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5"/>
      <c r="Z69" s="56"/>
      <c r="AA69" s="56"/>
      <c r="AB69" s="56"/>
      <c r="AC69" s="56"/>
      <c r="AD69" s="56"/>
      <c r="AE69" s="53"/>
      <c r="AF69" s="54"/>
      <c r="AG69" s="54"/>
      <c r="AH69" s="54"/>
      <c r="AI69" s="54"/>
      <c r="AJ69" s="54"/>
      <c r="AK69" s="54"/>
      <c r="AL69" s="54"/>
      <c r="AM69" s="54"/>
      <c r="AN69" s="55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</row>
    <row r="70" spans="1:64" ht="25.5" customHeight="1" x14ac:dyDescent="0.2">
      <c r="A70" s="44"/>
      <c r="B70" s="44"/>
      <c r="C70" s="44"/>
      <c r="D70" s="44"/>
      <c r="E70" s="44"/>
      <c r="F70" s="44"/>
      <c r="G70" s="45" t="s">
        <v>180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8" t="s">
        <v>66</v>
      </c>
      <c r="AA70" s="48"/>
      <c r="AB70" s="48"/>
      <c r="AC70" s="48"/>
      <c r="AD70" s="48"/>
      <c r="AE70" s="45" t="s">
        <v>158</v>
      </c>
      <c r="AF70" s="46"/>
      <c r="AG70" s="46"/>
      <c r="AH70" s="46"/>
      <c r="AI70" s="46"/>
      <c r="AJ70" s="46"/>
      <c r="AK70" s="46"/>
      <c r="AL70" s="46"/>
      <c r="AM70" s="46"/>
      <c r="AN70" s="47"/>
      <c r="AO70" s="51">
        <v>13</v>
      </c>
      <c r="AP70" s="51"/>
      <c r="AQ70" s="51"/>
      <c r="AR70" s="51"/>
      <c r="AS70" s="51"/>
      <c r="AT70" s="51"/>
      <c r="AU70" s="51"/>
      <c r="AV70" s="51"/>
      <c r="AW70" s="51">
        <v>0</v>
      </c>
      <c r="AX70" s="51"/>
      <c r="AY70" s="51"/>
      <c r="AZ70" s="51"/>
      <c r="BA70" s="51"/>
      <c r="BB70" s="51"/>
      <c r="BC70" s="51"/>
      <c r="BD70" s="51"/>
      <c r="BE70" s="51">
        <f t="shared" si="0"/>
        <v>13</v>
      </c>
      <c r="BF70" s="51"/>
      <c r="BG70" s="51"/>
      <c r="BH70" s="51"/>
      <c r="BI70" s="51"/>
      <c r="BJ70" s="51"/>
      <c r="BK70" s="51"/>
      <c r="BL70" s="51"/>
    </row>
    <row r="71" spans="1:64" s="30" customFormat="1" ht="12.75" customHeight="1" x14ac:dyDescent="0.2">
      <c r="A71" s="52">
        <v>3</v>
      </c>
      <c r="B71" s="52"/>
      <c r="C71" s="52"/>
      <c r="D71" s="52"/>
      <c r="E71" s="52"/>
      <c r="F71" s="52"/>
      <c r="G71" s="53" t="s">
        <v>72</v>
      </c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5"/>
      <c r="Z71" s="56"/>
      <c r="AA71" s="56"/>
      <c r="AB71" s="56"/>
      <c r="AC71" s="56"/>
      <c r="AD71" s="56"/>
      <c r="AE71" s="53"/>
      <c r="AF71" s="54"/>
      <c r="AG71" s="54"/>
      <c r="AH71" s="54"/>
      <c r="AI71" s="54"/>
      <c r="AJ71" s="54"/>
      <c r="AK71" s="54"/>
      <c r="AL71" s="54"/>
      <c r="AM71" s="54"/>
      <c r="AN71" s="55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</row>
    <row r="72" spans="1:64" ht="12.75" customHeight="1" x14ac:dyDescent="0.2">
      <c r="A72" s="44"/>
      <c r="B72" s="44"/>
      <c r="C72" s="44"/>
      <c r="D72" s="44"/>
      <c r="E72" s="44"/>
      <c r="F72" s="44"/>
      <c r="G72" s="45" t="s">
        <v>74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 t="s">
        <v>69</v>
      </c>
      <c r="AA72" s="48"/>
      <c r="AB72" s="48"/>
      <c r="AC72" s="48"/>
      <c r="AD72" s="48"/>
      <c r="AE72" s="45" t="s">
        <v>73</v>
      </c>
      <c r="AF72" s="46"/>
      <c r="AG72" s="46"/>
      <c r="AH72" s="46"/>
      <c r="AI72" s="46"/>
      <c r="AJ72" s="46"/>
      <c r="AK72" s="46"/>
      <c r="AL72" s="46"/>
      <c r="AM72" s="46"/>
      <c r="AN72" s="47"/>
      <c r="AO72" s="51">
        <f>AO65/AO67</f>
        <v>206934</v>
      </c>
      <c r="AP72" s="51"/>
      <c r="AQ72" s="51"/>
      <c r="AR72" s="51"/>
      <c r="AS72" s="51"/>
      <c r="AT72" s="51"/>
      <c r="AU72" s="51"/>
      <c r="AV72" s="51"/>
      <c r="AW72" s="51">
        <v>0</v>
      </c>
      <c r="AX72" s="51"/>
      <c r="AY72" s="51"/>
      <c r="AZ72" s="51"/>
      <c r="BA72" s="51"/>
      <c r="BB72" s="51"/>
      <c r="BC72" s="51"/>
      <c r="BD72" s="51"/>
      <c r="BE72" s="51">
        <f t="shared" si="0"/>
        <v>206934</v>
      </c>
      <c r="BF72" s="51"/>
      <c r="BG72" s="51"/>
      <c r="BH72" s="51"/>
      <c r="BI72" s="51"/>
      <c r="BJ72" s="51"/>
      <c r="BK72" s="51"/>
      <c r="BL72" s="51"/>
    </row>
    <row r="73" spans="1:64" x14ac:dyDescent="0.2"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</row>
    <row r="75" spans="1:64" ht="16.5" customHeight="1" x14ac:dyDescent="0.2">
      <c r="A75" s="58" t="s">
        <v>80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34"/>
      <c r="AO75" s="81" t="s">
        <v>223</v>
      </c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</row>
    <row r="76" spans="1:64" x14ac:dyDescent="0.2">
      <c r="W76" s="43" t="s">
        <v>5</v>
      </c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O76" s="43" t="s">
        <v>52</v>
      </c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</row>
    <row r="77" spans="1:64" ht="15.75" customHeight="1" x14ac:dyDescent="0.2">
      <c r="A77" s="61" t="s">
        <v>3</v>
      </c>
      <c r="B77" s="61"/>
      <c r="C77" s="61"/>
      <c r="D77" s="61"/>
      <c r="E77" s="61"/>
      <c r="F77" s="61"/>
    </row>
    <row r="78" spans="1:64" ht="13.15" customHeight="1" x14ac:dyDescent="0.2">
      <c r="A78" s="64" t="s">
        <v>79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</row>
    <row r="79" spans="1:64" x14ac:dyDescent="0.2">
      <c r="A79" s="116" t="s">
        <v>47</v>
      </c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</row>
    <row r="80" spans="1:64" ht="10.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59" ht="15.75" customHeight="1" x14ac:dyDescent="0.2">
      <c r="A81" s="58" t="s">
        <v>81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4"/>
      <c r="AO81" s="36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</row>
    <row r="82" spans="1:59" ht="15.75" customHeight="1" x14ac:dyDescent="0.2">
      <c r="A82" s="58" t="s">
        <v>186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34"/>
      <c r="AO82" s="81" t="s">
        <v>190</v>
      </c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</row>
    <row r="83" spans="1:59" x14ac:dyDescent="0.2">
      <c r="W83" s="43" t="s">
        <v>5</v>
      </c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O83" s="43" t="s">
        <v>52</v>
      </c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</row>
    <row r="84" spans="1:59" x14ac:dyDescent="0.2">
      <c r="A84" s="115"/>
      <c r="B84" s="115"/>
      <c r="C84" s="115"/>
      <c r="D84" s="115"/>
      <c r="E84" s="115"/>
      <c r="F84" s="115"/>
      <c r="G84" s="115"/>
      <c r="H84" s="115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</row>
    <row r="85" spans="1:59" x14ac:dyDescent="0.2">
      <c r="A85" s="43" t="s">
        <v>45</v>
      </c>
      <c r="B85" s="43"/>
      <c r="C85" s="43"/>
      <c r="D85" s="43"/>
      <c r="E85" s="43"/>
      <c r="F85" s="43"/>
      <c r="G85" s="43"/>
      <c r="H85" s="43"/>
      <c r="I85" s="39"/>
      <c r="J85" s="39"/>
      <c r="K85" s="39"/>
      <c r="L85" s="39"/>
      <c r="M85" s="39"/>
      <c r="N85" s="39"/>
      <c r="O85" s="39"/>
      <c r="P85" s="39"/>
      <c r="Q85" s="39"/>
    </row>
    <row r="86" spans="1:59" x14ac:dyDescent="0.2">
      <c r="A86" s="38" t="s">
        <v>46</v>
      </c>
    </row>
  </sheetData>
  <mergeCells count="212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6:BL66"/>
    <mergeCell ref="A68:F68"/>
    <mergeCell ref="G68:Y68"/>
    <mergeCell ref="Z68:AD68"/>
    <mergeCell ref="AE68:AN68"/>
    <mergeCell ref="AO68:AV68"/>
    <mergeCell ref="AW68:BD68"/>
    <mergeCell ref="BE68:BL68"/>
    <mergeCell ref="A66:F66"/>
    <mergeCell ref="G66:Y66"/>
    <mergeCell ref="Z66:AD66"/>
    <mergeCell ref="AE66:AN66"/>
    <mergeCell ref="AO66:AV66"/>
    <mergeCell ref="AW66:BD66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84:H84"/>
    <mergeCell ref="A78:AS78"/>
    <mergeCell ref="A79:AS79"/>
    <mergeCell ref="A81:V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63:BL63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85:H85"/>
    <mergeCell ref="A67:F67"/>
    <mergeCell ref="G67:Y67"/>
    <mergeCell ref="Z67:AD67"/>
    <mergeCell ref="AE67:AN67"/>
    <mergeCell ref="AO67:AV67"/>
    <mergeCell ref="AW67:BD67"/>
    <mergeCell ref="BE67:BL67"/>
    <mergeCell ref="AO1:BL1"/>
    <mergeCell ref="AO2:BL2"/>
    <mergeCell ref="AO3:BL3"/>
    <mergeCell ref="AO4:BL4"/>
    <mergeCell ref="AO5:BL5"/>
    <mergeCell ref="AO6:BF6"/>
    <mergeCell ref="A82:V82"/>
    <mergeCell ref="W83:AM83"/>
    <mergeCell ref="AO83:BG83"/>
    <mergeCell ref="B14:L14"/>
    <mergeCell ref="N14:AS14"/>
    <mergeCell ref="AU14:BB14"/>
    <mergeCell ref="B16:L16"/>
    <mergeCell ref="N16:AS16"/>
    <mergeCell ref="AU16:BB16"/>
    <mergeCell ref="AO7:AU7"/>
  </mergeCells>
  <conditionalFormatting sqref="G64:L64">
    <cfRule type="cellIs" dxfId="223" priority="23" stopIfTrue="1" operator="equal">
      <formula>$G63</formula>
    </cfRule>
  </conditionalFormatting>
  <conditionalFormatting sqref="D49">
    <cfRule type="cellIs" dxfId="222" priority="24" stopIfTrue="1" operator="equal">
      <formula>$D48</formula>
    </cfRule>
  </conditionalFormatting>
  <conditionalFormatting sqref="A64:F64">
    <cfRule type="cellIs" dxfId="221" priority="25" stopIfTrue="1" operator="equal">
      <formula>0</formula>
    </cfRule>
  </conditionalFormatting>
  <conditionalFormatting sqref="D50">
    <cfRule type="cellIs" dxfId="220" priority="22" stopIfTrue="1" operator="equal">
      <formula>$D49</formula>
    </cfRule>
  </conditionalFormatting>
  <conditionalFormatting sqref="G65">
    <cfRule type="cellIs" dxfId="219" priority="17" stopIfTrue="1" operator="equal">
      <formula>#REF!</formula>
    </cfRule>
  </conditionalFormatting>
  <conditionalFormatting sqref="A65:F65">
    <cfRule type="cellIs" dxfId="218" priority="18" stopIfTrue="1" operator="equal">
      <formula>0</formula>
    </cfRule>
  </conditionalFormatting>
  <conditionalFormatting sqref="G66">
    <cfRule type="cellIs" dxfId="217" priority="15" stopIfTrue="1" operator="equal">
      <formula>$G65</formula>
    </cfRule>
  </conditionalFormatting>
  <conditionalFormatting sqref="A66:F66">
    <cfRule type="cellIs" dxfId="216" priority="16" stopIfTrue="1" operator="equal">
      <formula>0</formula>
    </cfRule>
  </conditionalFormatting>
  <conditionalFormatting sqref="G68">
    <cfRule type="cellIs" dxfId="215" priority="13" stopIfTrue="1" operator="equal">
      <formula>$G66</formula>
    </cfRule>
  </conditionalFormatting>
  <conditionalFormatting sqref="A68:F68">
    <cfRule type="cellIs" dxfId="214" priority="14" stopIfTrue="1" operator="equal">
      <formula>0</formula>
    </cfRule>
  </conditionalFormatting>
  <conditionalFormatting sqref="G69">
    <cfRule type="cellIs" dxfId="213" priority="11" stopIfTrue="1" operator="equal">
      <formula>$G68</formula>
    </cfRule>
  </conditionalFormatting>
  <conditionalFormatting sqref="A69:F69">
    <cfRule type="cellIs" dxfId="212" priority="12" stopIfTrue="1" operator="equal">
      <formula>0</formula>
    </cfRule>
  </conditionalFormatting>
  <conditionalFormatting sqref="G70">
    <cfRule type="cellIs" dxfId="211" priority="9" stopIfTrue="1" operator="equal">
      <formula>$G69</formula>
    </cfRule>
  </conditionalFormatting>
  <conditionalFormatting sqref="A70:F70">
    <cfRule type="cellIs" dxfId="210" priority="10" stopIfTrue="1" operator="equal">
      <formula>0</formula>
    </cfRule>
  </conditionalFormatting>
  <conditionalFormatting sqref="G71">
    <cfRule type="cellIs" dxfId="209" priority="7" stopIfTrue="1" operator="equal">
      <formula>$G70</formula>
    </cfRule>
  </conditionalFormatting>
  <conditionalFormatting sqref="A71:F71">
    <cfRule type="cellIs" dxfId="208" priority="8" stopIfTrue="1" operator="equal">
      <formula>0</formula>
    </cfRule>
  </conditionalFormatting>
  <conditionalFormatting sqref="G72">
    <cfRule type="cellIs" dxfId="207" priority="5" stopIfTrue="1" operator="equal">
      <formula>$G71</formula>
    </cfRule>
  </conditionalFormatting>
  <conditionalFormatting sqref="A72:F72">
    <cfRule type="cellIs" dxfId="206" priority="6" stopIfTrue="1" operator="equal">
      <formula>0</formula>
    </cfRule>
  </conditionalFormatting>
  <conditionalFormatting sqref="G67">
    <cfRule type="cellIs" dxfId="205" priority="1" stopIfTrue="1" operator="equal">
      <formula>$G66</formula>
    </cfRule>
  </conditionalFormatting>
  <conditionalFormatting sqref="A67:F67">
    <cfRule type="cellIs" dxfId="204" priority="2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A118"/>
  <sheetViews>
    <sheetView view="pageBreakPreview" zoomScale="80" zoomScaleNormal="100" zoomScaleSheetLayoutView="80" workbookViewId="0">
      <selection activeCell="AT15" sqref="AT1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1.25" customHeight="1" x14ac:dyDescent="0.2">
      <c r="AO1" s="62" t="s">
        <v>35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7" ht="15.75" x14ac:dyDescent="0.2">
      <c r="AO2" s="63" t="s">
        <v>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x14ac:dyDescent="0.2">
      <c r="AO3" s="64" t="s">
        <v>185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x14ac:dyDescent="0.2">
      <c r="AO4" s="66" t="s">
        <v>78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x14ac:dyDescent="0.2">
      <c r="AO5" s="68" t="s">
        <v>20</v>
      </c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77" x14ac:dyDescent="0.2"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</row>
    <row r="7" spans="1:77" x14ac:dyDescent="0.2">
      <c r="AO7" s="81" t="s">
        <v>295</v>
      </c>
      <c r="AP7" s="65"/>
      <c r="AQ7" s="65"/>
      <c r="AR7" s="65"/>
      <c r="AS7" s="65"/>
      <c r="AT7" s="65"/>
      <c r="AU7" s="65"/>
      <c r="AV7" s="1" t="s">
        <v>63</v>
      </c>
      <c r="AW7" s="81">
        <v>562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x14ac:dyDescent="0.2">
      <c r="A11" s="82" t="s">
        <v>84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15.75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</row>
    <row r="13" spans="1:77" s="7" customFormat="1" ht="14.25" x14ac:dyDescent="0.2">
      <c r="A13" s="4" t="s">
        <v>53</v>
      </c>
      <c r="B13" s="78" t="s">
        <v>77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5"/>
      <c r="N13" s="80" t="s">
        <v>78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"/>
      <c r="AU13" s="78" t="s">
        <v>82</v>
      </c>
      <c r="AV13" s="79"/>
      <c r="AW13" s="79"/>
      <c r="AX13" s="79"/>
      <c r="AY13" s="79"/>
      <c r="AZ13" s="79"/>
      <c r="BA13" s="79"/>
      <c r="BB13" s="79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7" customFormat="1" x14ac:dyDescent="0.2">
      <c r="A14" s="8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8"/>
      <c r="N14" s="77" t="s">
        <v>62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8"/>
      <c r="AU14" s="76" t="s">
        <v>55</v>
      </c>
      <c r="AV14" s="76"/>
      <c r="AW14" s="76"/>
      <c r="AX14" s="76"/>
      <c r="AY14" s="76"/>
      <c r="AZ14" s="76"/>
      <c r="BA14" s="76"/>
      <c r="BB14" s="76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s="7" customFormat="1" x14ac:dyDescent="0.2">
      <c r="BE15" s="9"/>
      <c r="BF15" s="9"/>
      <c r="BG15" s="9"/>
      <c r="BH15" s="9"/>
      <c r="BI15" s="9"/>
      <c r="BJ15" s="9"/>
      <c r="BK15" s="9"/>
      <c r="BL15" s="9"/>
    </row>
    <row r="16" spans="1:77" s="7" customFormat="1" ht="15" x14ac:dyDescent="0.2">
      <c r="A16" s="10" t="s">
        <v>4</v>
      </c>
      <c r="B16" s="78" t="s">
        <v>85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5"/>
      <c r="N16" s="80" t="s">
        <v>78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"/>
      <c r="AU16" s="78" t="s">
        <v>82</v>
      </c>
      <c r="AV16" s="79"/>
      <c r="AW16" s="79"/>
      <c r="AX16" s="79"/>
      <c r="AY16" s="79"/>
      <c r="AZ16" s="79"/>
      <c r="BA16" s="79"/>
      <c r="BB16" s="79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s="7" customFormat="1" ht="24" customHeight="1" x14ac:dyDescent="0.2">
      <c r="A17" s="14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8"/>
      <c r="N17" s="77" t="s">
        <v>61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8"/>
      <c r="AU17" s="76" t="s">
        <v>55</v>
      </c>
      <c r="AV17" s="76"/>
      <c r="AW17" s="76"/>
      <c r="AX17" s="76"/>
      <c r="AY17" s="76"/>
      <c r="AZ17" s="76"/>
      <c r="BA17" s="76"/>
      <c r="BB17" s="76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s="7" customFormat="1" x14ac:dyDescent="0.2"/>
    <row r="19" spans="1:79" s="7" customFormat="1" ht="14.25" customHeight="1" x14ac:dyDescent="0.2">
      <c r="A19" s="4" t="s">
        <v>54</v>
      </c>
      <c r="B19" s="78" t="s">
        <v>198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78">
        <v>7321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11"/>
      <c r="AA19" s="78" t="s">
        <v>199</v>
      </c>
      <c r="AB19" s="79"/>
      <c r="AC19" s="79"/>
      <c r="AD19" s="79"/>
      <c r="AE19" s="79"/>
      <c r="AF19" s="79"/>
      <c r="AG19" s="79"/>
      <c r="AH19" s="79"/>
      <c r="AI19" s="79"/>
      <c r="AJ19" s="11"/>
      <c r="AK19" s="85" t="s">
        <v>200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11"/>
      <c r="BE19" s="78" t="s">
        <v>83</v>
      </c>
      <c r="BF19" s="79"/>
      <c r="BG19" s="79"/>
      <c r="BH19" s="79"/>
      <c r="BI19" s="79"/>
      <c r="BJ19" s="79"/>
      <c r="BK19" s="79"/>
      <c r="BL19" s="79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7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15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15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15"/>
      <c r="BE20" s="76" t="s">
        <v>60</v>
      </c>
      <c r="BF20" s="76"/>
      <c r="BG20" s="76"/>
      <c r="BH20" s="76"/>
      <c r="BI20" s="76"/>
      <c r="BJ20" s="76"/>
      <c r="BK20" s="76"/>
      <c r="BL20" s="76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 x14ac:dyDescent="0.2">
      <c r="A22" s="92" t="s">
        <v>50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140">
        <f>AS22+I23</f>
        <v>9169261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93" t="s">
        <v>51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140">
        <v>0</v>
      </c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40">
        <f>7920540+248400+1000321</f>
        <v>9169261</v>
      </c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86" t="s">
        <v>24</v>
      </c>
      <c r="U23" s="86"/>
      <c r="V23" s="86"/>
      <c r="W23" s="86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 x14ac:dyDescent="0.2">
      <c r="A24" s="40"/>
      <c r="B24" s="40"/>
      <c r="C24" s="40"/>
      <c r="D24" s="40"/>
      <c r="E24" s="40"/>
      <c r="F24" s="40"/>
      <c r="G24" s="40"/>
      <c r="H24" s="40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40"/>
      <c r="U24" s="40"/>
      <c r="V24" s="40"/>
      <c r="W24" s="40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 x14ac:dyDescent="0.2">
      <c r="A25" s="63" t="s">
        <v>37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135" customHeight="1" x14ac:dyDescent="0.2">
      <c r="A26" s="100" t="s">
        <v>287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87" t="s">
        <v>28</v>
      </c>
      <c r="B29" s="87"/>
      <c r="C29" s="87"/>
      <c r="D29" s="87"/>
      <c r="E29" s="87"/>
      <c r="F29" s="87"/>
      <c r="G29" s="88" t="s">
        <v>40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91">
        <v>1</v>
      </c>
      <c r="B30" s="91"/>
      <c r="C30" s="91"/>
      <c r="D30" s="91"/>
      <c r="E30" s="91"/>
      <c r="F30" s="91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54" hidden="1" customHeight="1" x14ac:dyDescent="0.2">
      <c r="A31" s="44" t="s">
        <v>33</v>
      </c>
      <c r="B31" s="44"/>
      <c r="C31" s="44"/>
      <c r="D31" s="44"/>
      <c r="E31" s="44"/>
      <c r="F31" s="44"/>
      <c r="G31" s="94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49</v>
      </c>
    </row>
    <row r="32" spans="1:79" ht="12.75" customHeight="1" x14ac:dyDescent="0.2">
      <c r="A32" s="44">
        <v>1</v>
      </c>
      <c r="B32" s="44"/>
      <c r="C32" s="44"/>
      <c r="D32" s="44"/>
      <c r="E32" s="44"/>
      <c r="F32" s="44"/>
      <c r="G32" s="97" t="s">
        <v>201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48</v>
      </c>
    </row>
    <row r="33" spans="1:79" ht="12.7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100" t="s">
        <v>202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">
      <c r="A38" s="87" t="s">
        <v>28</v>
      </c>
      <c r="B38" s="87"/>
      <c r="C38" s="87"/>
      <c r="D38" s="87"/>
      <c r="E38" s="87"/>
      <c r="F38" s="87"/>
      <c r="G38" s="88" t="s">
        <v>25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75" hidden="1" x14ac:dyDescent="0.2">
      <c r="A39" s="91">
        <v>1</v>
      </c>
      <c r="B39" s="91"/>
      <c r="C39" s="91"/>
      <c r="D39" s="91"/>
      <c r="E39" s="91"/>
      <c r="F39" s="91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54" hidden="1" customHeight="1" x14ac:dyDescent="0.2">
      <c r="A40" s="44" t="s">
        <v>6</v>
      </c>
      <c r="B40" s="44"/>
      <c r="C40" s="44"/>
      <c r="D40" s="44"/>
      <c r="E40" s="44"/>
      <c r="F40" s="44"/>
      <c r="G40" s="94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97" t="s">
        <v>203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  <c r="CA41" s="1" t="s">
        <v>12</v>
      </c>
    </row>
    <row r="42" spans="1:79" ht="12.75" customHeight="1" x14ac:dyDescent="0.2">
      <c r="A42" s="44">
        <v>2</v>
      </c>
      <c r="B42" s="44"/>
      <c r="C42" s="44"/>
      <c r="D42" s="44"/>
      <c r="E42" s="44"/>
      <c r="F42" s="44"/>
      <c r="G42" s="97" t="s">
        <v>204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9"/>
    </row>
    <row r="43" spans="1:79" ht="12.75" customHeight="1" x14ac:dyDescent="0.2">
      <c r="A43" s="44">
        <v>3</v>
      </c>
      <c r="B43" s="44"/>
      <c r="C43" s="44"/>
      <c r="D43" s="44"/>
      <c r="E43" s="44"/>
      <c r="F43" s="44"/>
      <c r="G43" s="97" t="s">
        <v>205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9"/>
    </row>
    <row r="44" spans="1:79" ht="12.75" customHeight="1" x14ac:dyDescent="0.2">
      <c r="A44" s="44">
        <v>4</v>
      </c>
      <c r="B44" s="44"/>
      <c r="C44" s="44"/>
      <c r="D44" s="44"/>
      <c r="E44" s="44"/>
      <c r="F44" s="44"/>
      <c r="G44" s="97" t="s">
        <v>288</v>
      </c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9"/>
    </row>
    <row r="45" spans="1:79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</row>
    <row r="46" spans="1:79" ht="15.75" customHeight="1" x14ac:dyDescent="0.2">
      <c r="A46" s="86" t="s">
        <v>41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</row>
    <row r="47" spans="1:79" ht="15" customHeight="1" x14ac:dyDescent="0.2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25"/>
      <c r="BB47" s="25"/>
      <c r="BC47" s="25"/>
      <c r="BD47" s="25"/>
      <c r="BE47" s="25"/>
      <c r="BF47" s="25"/>
      <c r="BG47" s="25"/>
      <c r="BH47" s="25"/>
      <c r="BI47" s="26"/>
      <c r="BJ47" s="26"/>
      <c r="BK47" s="26"/>
      <c r="BL47" s="26"/>
    </row>
    <row r="48" spans="1:79" ht="15.95" customHeight="1" x14ac:dyDescent="0.2">
      <c r="A48" s="91" t="s">
        <v>28</v>
      </c>
      <c r="B48" s="91"/>
      <c r="C48" s="91"/>
      <c r="D48" s="102" t="s">
        <v>26</v>
      </c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4"/>
      <c r="AC48" s="91" t="s">
        <v>29</v>
      </c>
      <c r="AD48" s="91"/>
      <c r="AE48" s="91"/>
      <c r="AF48" s="91"/>
      <c r="AG48" s="91"/>
      <c r="AH48" s="91"/>
      <c r="AI48" s="91"/>
      <c r="AJ48" s="91"/>
      <c r="AK48" s="91" t="s">
        <v>30</v>
      </c>
      <c r="AL48" s="91"/>
      <c r="AM48" s="91"/>
      <c r="AN48" s="91"/>
      <c r="AO48" s="91"/>
      <c r="AP48" s="91"/>
      <c r="AQ48" s="91"/>
      <c r="AR48" s="91"/>
      <c r="AS48" s="91" t="s">
        <v>27</v>
      </c>
      <c r="AT48" s="91"/>
      <c r="AU48" s="91"/>
      <c r="AV48" s="91"/>
      <c r="AW48" s="91"/>
      <c r="AX48" s="91"/>
      <c r="AY48" s="91"/>
      <c r="AZ48" s="91"/>
      <c r="BA48" s="27"/>
      <c r="BB48" s="27"/>
      <c r="BC48" s="27"/>
      <c r="BD48" s="27"/>
      <c r="BE48" s="27"/>
      <c r="BF48" s="27"/>
      <c r="BG48" s="27"/>
      <c r="BH48" s="27"/>
    </row>
    <row r="49" spans="1:79" ht="29.1" customHeight="1" x14ac:dyDescent="0.2">
      <c r="A49" s="91"/>
      <c r="B49" s="91"/>
      <c r="C49" s="91"/>
      <c r="D49" s="105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27"/>
      <c r="BB49" s="27"/>
      <c r="BC49" s="27"/>
      <c r="BD49" s="27"/>
      <c r="BE49" s="27"/>
      <c r="BF49" s="27"/>
      <c r="BG49" s="27"/>
      <c r="BH49" s="27"/>
    </row>
    <row r="50" spans="1:79" ht="15.75" x14ac:dyDescent="0.2">
      <c r="A50" s="91">
        <v>1</v>
      </c>
      <c r="B50" s="91"/>
      <c r="C50" s="91"/>
      <c r="D50" s="108">
        <v>2</v>
      </c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10"/>
      <c r="AC50" s="91">
        <v>3</v>
      </c>
      <c r="AD50" s="91"/>
      <c r="AE50" s="91"/>
      <c r="AF50" s="91"/>
      <c r="AG50" s="91"/>
      <c r="AH50" s="91"/>
      <c r="AI50" s="91"/>
      <c r="AJ50" s="91"/>
      <c r="AK50" s="91">
        <v>4</v>
      </c>
      <c r="AL50" s="91"/>
      <c r="AM50" s="91"/>
      <c r="AN50" s="91"/>
      <c r="AO50" s="91"/>
      <c r="AP50" s="91"/>
      <c r="AQ50" s="91"/>
      <c r="AR50" s="91"/>
      <c r="AS50" s="91">
        <v>5</v>
      </c>
      <c r="AT50" s="91"/>
      <c r="AU50" s="91"/>
      <c r="AV50" s="91"/>
      <c r="AW50" s="91"/>
      <c r="AX50" s="91"/>
      <c r="AY50" s="91"/>
      <c r="AZ50" s="91"/>
      <c r="BA50" s="27"/>
      <c r="BB50" s="27"/>
      <c r="BC50" s="27"/>
      <c r="BD50" s="27"/>
      <c r="BE50" s="27"/>
      <c r="BF50" s="27"/>
      <c r="BG50" s="27"/>
      <c r="BH50" s="27"/>
    </row>
    <row r="51" spans="1:79" s="30" customFormat="1" ht="54" hidden="1" customHeight="1" x14ac:dyDescent="0.2">
      <c r="A51" s="44" t="s">
        <v>6</v>
      </c>
      <c r="B51" s="44"/>
      <c r="C51" s="44"/>
      <c r="D51" s="70" t="s">
        <v>7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2"/>
      <c r="AC51" s="111" t="s">
        <v>8</v>
      </c>
      <c r="AD51" s="111"/>
      <c r="AE51" s="111"/>
      <c r="AF51" s="111"/>
      <c r="AG51" s="111"/>
      <c r="AH51" s="111"/>
      <c r="AI51" s="111"/>
      <c r="AJ51" s="111"/>
      <c r="AK51" s="111" t="s">
        <v>9</v>
      </c>
      <c r="AL51" s="111"/>
      <c r="AM51" s="111"/>
      <c r="AN51" s="111"/>
      <c r="AO51" s="111"/>
      <c r="AP51" s="111"/>
      <c r="AQ51" s="111"/>
      <c r="AR51" s="111"/>
      <c r="AS51" s="48" t="s">
        <v>10</v>
      </c>
      <c r="AT51" s="111"/>
      <c r="AU51" s="111"/>
      <c r="AV51" s="111"/>
      <c r="AW51" s="111"/>
      <c r="AX51" s="111"/>
      <c r="AY51" s="111"/>
      <c r="AZ51" s="111"/>
      <c r="BA51" s="28"/>
      <c r="BB51" s="29"/>
      <c r="BC51" s="29"/>
      <c r="BD51" s="29"/>
      <c r="BE51" s="29"/>
      <c r="BF51" s="29"/>
      <c r="BG51" s="29"/>
      <c r="BH51" s="29"/>
      <c r="CA51" s="30" t="s">
        <v>13</v>
      </c>
    </row>
    <row r="52" spans="1:79" ht="12.75" customHeight="1" x14ac:dyDescent="0.2">
      <c r="A52" s="44">
        <v>1</v>
      </c>
      <c r="B52" s="44"/>
      <c r="C52" s="44"/>
      <c r="D52" s="97" t="str">
        <f>G41</f>
        <v>Проведення реконструкції об’єктів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9"/>
      <c r="AC52" s="51">
        <v>0</v>
      </c>
      <c r="AD52" s="51"/>
      <c r="AE52" s="51"/>
      <c r="AF52" s="51"/>
      <c r="AG52" s="51"/>
      <c r="AH52" s="51"/>
      <c r="AI52" s="51"/>
      <c r="AJ52" s="51"/>
      <c r="AK52" s="51">
        <v>6174766</v>
      </c>
      <c r="AL52" s="51"/>
      <c r="AM52" s="51"/>
      <c r="AN52" s="51"/>
      <c r="AO52" s="51"/>
      <c r="AP52" s="51"/>
      <c r="AQ52" s="51"/>
      <c r="AR52" s="51"/>
      <c r="AS52" s="51">
        <f>AC52+AK52</f>
        <v>6174766</v>
      </c>
      <c r="AT52" s="51"/>
      <c r="AU52" s="51"/>
      <c r="AV52" s="51"/>
      <c r="AW52" s="51"/>
      <c r="AX52" s="51"/>
      <c r="AY52" s="51"/>
      <c r="AZ52" s="51"/>
      <c r="BA52" s="31"/>
      <c r="BB52" s="31"/>
      <c r="BC52" s="31"/>
      <c r="BD52" s="31"/>
      <c r="BE52" s="31"/>
      <c r="BF52" s="31"/>
      <c r="BG52" s="31"/>
      <c r="BH52" s="31"/>
      <c r="CA52" s="1" t="s">
        <v>14</v>
      </c>
    </row>
    <row r="53" spans="1:79" ht="12.75" customHeight="1" x14ac:dyDescent="0.2">
      <c r="A53" s="44">
        <v>2</v>
      </c>
      <c r="B53" s="44"/>
      <c r="C53" s="44"/>
      <c r="D53" s="97" t="str">
        <f>G42</f>
        <v>Проведення капітального ремонту об’єктів</v>
      </c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9"/>
      <c r="AC53" s="51">
        <v>0</v>
      </c>
      <c r="AD53" s="51"/>
      <c r="AE53" s="51"/>
      <c r="AF53" s="51"/>
      <c r="AG53" s="51"/>
      <c r="AH53" s="51"/>
      <c r="AI53" s="51"/>
      <c r="AJ53" s="51"/>
      <c r="AK53" s="51">
        <v>1610848</v>
      </c>
      <c r="AL53" s="51"/>
      <c r="AM53" s="51"/>
      <c r="AN53" s="51"/>
      <c r="AO53" s="51"/>
      <c r="AP53" s="51"/>
      <c r="AQ53" s="51"/>
      <c r="AR53" s="51"/>
      <c r="AS53" s="51">
        <f t="shared" ref="AS53:AS54" si="0">AC53+AK53</f>
        <v>1610848</v>
      </c>
      <c r="AT53" s="51"/>
      <c r="AU53" s="51"/>
      <c r="AV53" s="51"/>
      <c r="AW53" s="51"/>
      <c r="AX53" s="51"/>
      <c r="AY53" s="51"/>
      <c r="AZ53" s="51"/>
      <c r="BA53" s="31"/>
      <c r="BB53" s="31"/>
      <c r="BC53" s="31"/>
      <c r="BD53" s="31"/>
      <c r="BE53" s="31"/>
      <c r="BF53" s="31"/>
      <c r="BG53" s="31"/>
      <c r="BH53" s="31"/>
    </row>
    <row r="54" spans="1:79" ht="12.75" customHeight="1" x14ac:dyDescent="0.2">
      <c r="A54" s="44">
        <v>3</v>
      </c>
      <c r="B54" s="44"/>
      <c r="C54" s="44"/>
      <c r="D54" s="97" t="str">
        <f>G43</f>
        <v>Проектування реконструкції об’єктів</v>
      </c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9"/>
      <c r="AC54" s="51">
        <v>0</v>
      </c>
      <c r="AD54" s="51"/>
      <c r="AE54" s="51"/>
      <c r="AF54" s="51"/>
      <c r="AG54" s="51"/>
      <c r="AH54" s="51"/>
      <c r="AI54" s="51"/>
      <c r="AJ54" s="51"/>
      <c r="AK54" s="51">
        <f>134926+248400</f>
        <v>383326</v>
      </c>
      <c r="AL54" s="51"/>
      <c r="AM54" s="51"/>
      <c r="AN54" s="51"/>
      <c r="AO54" s="51"/>
      <c r="AP54" s="51"/>
      <c r="AQ54" s="51"/>
      <c r="AR54" s="51"/>
      <c r="AS54" s="51">
        <f t="shared" si="0"/>
        <v>383326</v>
      </c>
      <c r="AT54" s="51"/>
      <c r="AU54" s="51"/>
      <c r="AV54" s="51"/>
      <c r="AW54" s="51"/>
      <c r="AX54" s="51"/>
      <c r="AY54" s="51"/>
      <c r="AZ54" s="51"/>
      <c r="BA54" s="31"/>
      <c r="BB54" s="31"/>
      <c r="BC54" s="31"/>
      <c r="BD54" s="31"/>
      <c r="BE54" s="31"/>
      <c r="BF54" s="31"/>
      <c r="BG54" s="31"/>
      <c r="BH54" s="31"/>
    </row>
    <row r="55" spans="1:79" ht="12.75" customHeight="1" x14ac:dyDescent="0.2">
      <c r="A55" s="44">
        <v>4</v>
      </c>
      <c r="B55" s="44"/>
      <c r="C55" s="44"/>
      <c r="D55" s="97" t="str">
        <f>G44</f>
        <v>Проектування капітальних ремонтів  об’єктів</v>
      </c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9"/>
      <c r="AC55" s="51">
        <v>0</v>
      </c>
      <c r="AD55" s="51"/>
      <c r="AE55" s="51"/>
      <c r="AF55" s="51"/>
      <c r="AG55" s="51"/>
      <c r="AH55" s="51"/>
      <c r="AI55" s="51"/>
      <c r="AJ55" s="51"/>
      <c r="AK55" s="51">
        <v>1000321</v>
      </c>
      <c r="AL55" s="51"/>
      <c r="AM55" s="51"/>
      <c r="AN55" s="51"/>
      <c r="AO55" s="51"/>
      <c r="AP55" s="51"/>
      <c r="AQ55" s="51"/>
      <c r="AR55" s="51"/>
      <c r="AS55" s="51">
        <f t="shared" ref="AS55" si="1">AC55+AK55</f>
        <v>1000321</v>
      </c>
      <c r="AT55" s="51"/>
      <c r="AU55" s="51"/>
      <c r="AV55" s="51"/>
      <c r="AW55" s="51"/>
      <c r="AX55" s="51"/>
      <c r="AY55" s="51"/>
      <c r="AZ55" s="51"/>
      <c r="BA55" s="31"/>
      <c r="BB55" s="31"/>
      <c r="BC55" s="31"/>
      <c r="BD55" s="31"/>
      <c r="BE55" s="31"/>
      <c r="BF55" s="31"/>
      <c r="BG55" s="31"/>
      <c r="BH55" s="31"/>
    </row>
    <row r="56" spans="1:79" s="30" customFormat="1" x14ac:dyDescent="0.2">
      <c r="A56" s="52"/>
      <c r="B56" s="52"/>
      <c r="C56" s="52"/>
      <c r="D56" s="112" t="s">
        <v>64</v>
      </c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4"/>
      <c r="AC56" s="57">
        <v>0</v>
      </c>
      <c r="AD56" s="57"/>
      <c r="AE56" s="57"/>
      <c r="AF56" s="57"/>
      <c r="AG56" s="57"/>
      <c r="AH56" s="57"/>
      <c r="AI56" s="57"/>
      <c r="AJ56" s="57"/>
      <c r="AK56" s="57">
        <f>SUM(AK52:AR55)</f>
        <v>9169261</v>
      </c>
      <c r="AL56" s="57"/>
      <c r="AM56" s="57"/>
      <c r="AN56" s="57"/>
      <c r="AO56" s="57"/>
      <c r="AP56" s="57"/>
      <c r="AQ56" s="57"/>
      <c r="AR56" s="57"/>
      <c r="AS56" s="57">
        <f>AC56+AK56</f>
        <v>9169261</v>
      </c>
      <c r="AT56" s="57"/>
      <c r="AU56" s="57"/>
      <c r="AV56" s="57"/>
      <c r="AW56" s="57"/>
      <c r="AX56" s="57"/>
      <c r="AY56" s="57"/>
      <c r="AZ56" s="57"/>
      <c r="BA56" s="32"/>
      <c r="BB56" s="32"/>
      <c r="BC56" s="32"/>
      <c r="BD56" s="32"/>
      <c r="BE56" s="32"/>
      <c r="BF56" s="32"/>
      <c r="BG56" s="32"/>
      <c r="BH56" s="32"/>
    </row>
    <row r="58" spans="1:79" ht="15.75" customHeight="1" x14ac:dyDescent="0.2">
      <c r="A58" s="63" t="s">
        <v>42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</row>
    <row r="59" spans="1:79" ht="15" customHeight="1" x14ac:dyDescent="0.2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pans="1:79" ht="15.95" customHeight="1" x14ac:dyDescent="0.2">
      <c r="A60" s="91" t="s">
        <v>28</v>
      </c>
      <c r="B60" s="91"/>
      <c r="C60" s="91"/>
      <c r="D60" s="102" t="s">
        <v>34</v>
      </c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4"/>
      <c r="AB60" s="91" t="s">
        <v>29</v>
      </c>
      <c r="AC60" s="91"/>
      <c r="AD60" s="91"/>
      <c r="AE60" s="91"/>
      <c r="AF60" s="91"/>
      <c r="AG60" s="91"/>
      <c r="AH60" s="91"/>
      <c r="AI60" s="91"/>
      <c r="AJ60" s="91" t="s">
        <v>30</v>
      </c>
      <c r="AK60" s="91"/>
      <c r="AL60" s="91"/>
      <c r="AM60" s="91"/>
      <c r="AN60" s="91"/>
      <c r="AO60" s="91"/>
      <c r="AP60" s="91"/>
      <c r="AQ60" s="91"/>
      <c r="AR60" s="91" t="s">
        <v>27</v>
      </c>
      <c r="AS60" s="91"/>
      <c r="AT60" s="91"/>
      <c r="AU60" s="91"/>
      <c r="AV60" s="91"/>
      <c r="AW60" s="91"/>
      <c r="AX60" s="91"/>
      <c r="AY60" s="91"/>
    </row>
    <row r="61" spans="1:79" ht="29.1" customHeight="1" x14ac:dyDescent="0.2">
      <c r="A61" s="91"/>
      <c r="B61" s="91"/>
      <c r="C61" s="91"/>
      <c r="D61" s="105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7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</row>
    <row r="62" spans="1:79" ht="15.75" customHeight="1" x14ac:dyDescent="0.2">
      <c r="A62" s="91">
        <v>1</v>
      </c>
      <c r="B62" s="91"/>
      <c r="C62" s="91"/>
      <c r="D62" s="108">
        <v>2</v>
      </c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10"/>
      <c r="AB62" s="91">
        <v>3</v>
      </c>
      <c r="AC62" s="91"/>
      <c r="AD62" s="91"/>
      <c r="AE62" s="91"/>
      <c r="AF62" s="91"/>
      <c r="AG62" s="91"/>
      <c r="AH62" s="91"/>
      <c r="AI62" s="91"/>
      <c r="AJ62" s="91">
        <v>4</v>
      </c>
      <c r="AK62" s="91"/>
      <c r="AL62" s="91"/>
      <c r="AM62" s="91"/>
      <c r="AN62" s="91"/>
      <c r="AO62" s="91"/>
      <c r="AP62" s="91"/>
      <c r="AQ62" s="91"/>
      <c r="AR62" s="91">
        <v>5</v>
      </c>
      <c r="AS62" s="91"/>
      <c r="AT62" s="91"/>
      <c r="AU62" s="91"/>
      <c r="AV62" s="91"/>
      <c r="AW62" s="91"/>
      <c r="AX62" s="91"/>
      <c r="AY62" s="91"/>
    </row>
    <row r="63" spans="1:79" ht="54" hidden="1" customHeight="1" x14ac:dyDescent="0.2">
      <c r="A63" s="44" t="s">
        <v>6</v>
      </c>
      <c r="B63" s="44"/>
      <c r="C63" s="44"/>
      <c r="D63" s="94" t="s">
        <v>7</v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6"/>
      <c r="AB63" s="111" t="s">
        <v>8</v>
      </c>
      <c r="AC63" s="111"/>
      <c r="AD63" s="111"/>
      <c r="AE63" s="111"/>
      <c r="AF63" s="111"/>
      <c r="AG63" s="111"/>
      <c r="AH63" s="111"/>
      <c r="AI63" s="111"/>
      <c r="AJ63" s="111" t="s">
        <v>9</v>
      </c>
      <c r="AK63" s="111"/>
      <c r="AL63" s="111"/>
      <c r="AM63" s="111"/>
      <c r="AN63" s="111"/>
      <c r="AO63" s="111"/>
      <c r="AP63" s="111"/>
      <c r="AQ63" s="111"/>
      <c r="AR63" s="111" t="s">
        <v>10</v>
      </c>
      <c r="AS63" s="111"/>
      <c r="AT63" s="111"/>
      <c r="AU63" s="111"/>
      <c r="AV63" s="111"/>
      <c r="AW63" s="111"/>
      <c r="AX63" s="111"/>
      <c r="AY63" s="111"/>
      <c r="CA63" s="1" t="s">
        <v>15</v>
      </c>
    </row>
    <row r="64" spans="1:79" ht="30" customHeight="1" x14ac:dyDescent="0.2">
      <c r="A64" s="44">
        <v>1</v>
      </c>
      <c r="B64" s="44"/>
      <c r="C64" s="44"/>
      <c r="D64" s="97" t="s">
        <v>90</v>
      </c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9"/>
      <c r="AB64" s="51">
        <v>0</v>
      </c>
      <c r="AC64" s="51"/>
      <c r="AD64" s="51"/>
      <c r="AE64" s="51"/>
      <c r="AF64" s="51"/>
      <c r="AG64" s="51"/>
      <c r="AH64" s="51"/>
      <c r="AI64" s="51"/>
      <c r="AJ64" s="51">
        <v>9169261</v>
      </c>
      <c r="AK64" s="51"/>
      <c r="AL64" s="51"/>
      <c r="AM64" s="51"/>
      <c r="AN64" s="51"/>
      <c r="AO64" s="51"/>
      <c r="AP64" s="51"/>
      <c r="AQ64" s="51"/>
      <c r="AR64" s="51">
        <f>AB64+AJ64</f>
        <v>9169261</v>
      </c>
      <c r="AS64" s="51"/>
      <c r="AT64" s="51"/>
      <c r="AU64" s="51"/>
      <c r="AV64" s="51"/>
      <c r="AW64" s="51"/>
      <c r="AX64" s="51"/>
      <c r="AY64" s="51"/>
      <c r="CA64" s="1" t="s">
        <v>16</v>
      </c>
    </row>
    <row r="65" spans="1:79" s="30" customFormat="1" ht="12.75" customHeight="1" x14ac:dyDescent="0.2">
      <c r="A65" s="52"/>
      <c r="B65" s="52"/>
      <c r="C65" s="52"/>
      <c r="D65" s="112" t="s">
        <v>27</v>
      </c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4"/>
      <c r="AB65" s="57">
        <v>0</v>
      </c>
      <c r="AC65" s="57"/>
      <c r="AD65" s="57"/>
      <c r="AE65" s="57"/>
      <c r="AF65" s="57"/>
      <c r="AG65" s="57"/>
      <c r="AH65" s="57"/>
      <c r="AI65" s="57"/>
      <c r="AJ65" s="57">
        <f>SUM(AJ64)</f>
        <v>9169261</v>
      </c>
      <c r="AK65" s="57"/>
      <c r="AL65" s="57"/>
      <c r="AM65" s="57"/>
      <c r="AN65" s="57"/>
      <c r="AO65" s="57"/>
      <c r="AP65" s="57"/>
      <c r="AQ65" s="57"/>
      <c r="AR65" s="57">
        <f>AB65+AJ65</f>
        <v>9169261</v>
      </c>
      <c r="AS65" s="57"/>
      <c r="AT65" s="57"/>
      <c r="AU65" s="57"/>
      <c r="AV65" s="57"/>
      <c r="AW65" s="57"/>
      <c r="AX65" s="57"/>
      <c r="AY65" s="57"/>
    </row>
    <row r="67" spans="1:79" ht="15.75" customHeight="1" x14ac:dyDescent="0.2">
      <c r="A67" s="86" t="s">
        <v>43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</row>
    <row r="68" spans="1:79" ht="30" customHeight="1" x14ac:dyDescent="0.2">
      <c r="A68" s="91" t="s">
        <v>28</v>
      </c>
      <c r="B68" s="91"/>
      <c r="C68" s="91"/>
      <c r="D68" s="91"/>
      <c r="E68" s="91"/>
      <c r="F68" s="91"/>
      <c r="G68" s="108" t="s">
        <v>44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91" t="s">
        <v>2</v>
      </c>
      <c r="AA68" s="91"/>
      <c r="AB68" s="91"/>
      <c r="AC68" s="91"/>
      <c r="AD68" s="91"/>
      <c r="AE68" s="91" t="s">
        <v>1</v>
      </c>
      <c r="AF68" s="91"/>
      <c r="AG68" s="91"/>
      <c r="AH68" s="91"/>
      <c r="AI68" s="91"/>
      <c r="AJ68" s="91"/>
      <c r="AK68" s="91"/>
      <c r="AL68" s="91"/>
      <c r="AM68" s="91"/>
      <c r="AN68" s="91"/>
      <c r="AO68" s="108" t="s">
        <v>29</v>
      </c>
      <c r="AP68" s="109"/>
      <c r="AQ68" s="109"/>
      <c r="AR68" s="109"/>
      <c r="AS68" s="109"/>
      <c r="AT68" s="109"/>
      <c r="AU68" s="109"/>
      <c r="AV68" s="110"/>
      <c r="AW68" s="108" t="s">
        <v>30</v>
      </c>
      <c r="AX68" s="109"/>
      <c r="AY68" s="109"/>
      <c r="AZ68" s="109"/>
      <c r="BA68" s="109"/>
      <c r="BB68" s="109"/>
      <c r="BC68" s="109"/>
      <c r="BD68" s="110"/>
      <c r="BE68" s="108" t="s">
        <v>27</v>
      </c>
      <c r="BF68" s="109"/>
      <c r="BG68" s="109"/>
      <c r="BH68" s="109"/>
      <c r="BI68" s="109"/>
      <c r="BJ68" s="109"/>
      <c r="BK68" s="109"/>
      <c r="BL68" s="110"/>
    </row>
    <row r="69" spans="1:79" ht="15.75" customHeight="1" x14ac:dyDescent="0.2">
      <c r="A69" s="91">
        <v>1</v>
      </c>
      <c r="B69" s="91"/>
      <c r="C69" s="91"/>
      <c r="D69" s="91"/>
      <c r="E69" s="91"/>
      <c r="F69" s="91"/>
      <c r="G69" s="108">
        <v>2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91">
        <v>3</v>
      </c>
      <c r="AA69" s="91"/>
      <c r="AB69" s="91"/>
      <c r="AC69" s="91"/>
      <c r="AD69" s="91"/>
      <c r="AE69" s="91">
        <v>4</v>
      </c>
      <c r="AF69" s="91"/>
      <c r="AG69" s="91"/>
      <c r="AH69" s="91"/>
      <c r="AI69" s="91"/>
      <c r="AJ69" s="91"/>
      <c r="AK69" s="91"/>
      <c r="AL69" s="91"/>
      <c r="AM69" s="91"/>
      <c r="AN69" s="91"/>
      <c r="AO69" s="91">
        <v>5</v>
      </c>
      <c r="AP69" s="91"/>
      <c r="AQ69" s="91"/>
      <c r="AR69" s="91"/>
      <c r="AS69" s="91"/>
      <c r="AT69" s="91"/>
      <c r="AU69" s="91"/>
      <c r="AV69" s="91"/>
      <c r="AW69" s="91">
        <v>6</v>
      </c>
      <c r="AX69" s="91"/>
      <c r="AY69" s="91"/>
      <c r="AZ69" s="91"/>
      <c r="BA69" s="91"/>
      <c r="BB69" s="91"/>
      <c r="BC69" s="91"/>
      <c r="BD69" s="91"/>
      <c r="BE69" s="91">
        <v>7</v>
      </c>
      <c r="BF69" s="91"/>
      <c r="BG69" s="91"/>
      <c r="BH69" s="91"/>
      <c r="BI69" s="91"/>
      <c r="BJ69" s="91"/>
      <c r="BK69" s="91"/>
      <c r="BL69" s="91"/>
    </row>
    <row r="70" spans="1:79" x14ac:dyDescent="0.2">
      <c r="A70" s="70" t="str">
        <f>D52</f>
        <v>Проведення реконструкції об’єктів</v>
      </c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2"/>
    </row>
    <row r="71" spans="1:79" s="30" customFormat="1" ht="12.75" customHeight="1" x14ac:dyDescent="0.2">
      <c r="A71" s="52">
        <v>1</v>
      </c>
      <c r="B71" s="52"/>
      <c r="C71" s="52"/>
      <c r="D71" s="52"/>
      <c r="E71" s="52"/>
      <c r="F71" s="52"/>
      <c r="G71" s="73" t="s">
        <v>65</v>
      </c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5"/>
      <c r="Z71" s="56"/>
      <c r="AA71" s="56"/>
      <c r="AB71" s="56"/>
      <c r="AC71" s="56"/>
      <c r="AD71" s="56"/>
      <c r="AE71" s="59"/>
      <c r="AF71" s="59"/>
      <c r="AG71" s="59"/>
      <c r="AH71" s="59"/>
      <c r="AI71" s="59"/>
      <c r="AJ71" s="59"/>
      <c r="AK71" s="59"/>
      <c r="AL71" s="59"/>
      <c r="AM71" s="59"/>
      <c r="AN71" s="60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CA71" s="30" t="s">
        <v>18</v>
      </c>
    </row>
    <row r="72" spans="1:79" ht="32.25" customHeight="1" x14ac:dyDescent="0.2">
      <c r="A72" s="44"/>
      <c r="B72" s="44"/>
      <c r="C72" s="44"/>
      <c r="D72" s="44"/>
      <c r="E72" s="44"/>
      <c r="F72" s="44"/>
      <c r="G72" s="132" t="s">
        <v>68</v>
      </c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4"/>
      <c r="Z72" s="48" t="s">
        <v>69</v>
      </c>
      <c r="AA72" s="48"/>
      <c r="AB72" s="48"/>
      <c r="AC72" s="48"/>
      <c r="AD72" s="48"/>
      <c r="AE72" s="49" t="s">
        <v>206</v>
      </c>
      <c r="AF72" s="49"/>
      <c r="AG72" s="49"/>
      <c r="AH72" s="49"/>
      <c r="AI72" s="49"/>
      <c r="AJ72" s="49"/>
      <c r="AK72" s="49"/>
      <c r="AL72" s="49"/>
      <c r="AM72" s="49"/>
      <c r="AN72" s="50"/>
      <c r="AO72" s="51">
        <v>0</v>
      </c>
      <c r="AP72" s="51"/>
      <c r="AQ72" s="51"/>
      <c r="AR72" s="51"/>
      <c r="AS72" s="51"/>
      <c r="AT72" s="51"/>
      <c r="AU72" s="51"/>
      <c r="AV72" s="51"/>
      <c r="AW72" s="51">
        <v>6174766</v>
      </c>
      <c r="AX72" s="51"/>
      <c r="AY72" s="51"/>
      <c r="AZ72" s="51"/>
      <c r="BA72" s="51"/>
      <c r="BB72" s="51"/>
      <c r="BC72" s="51"/>
      <c r="BD72" s="51"/>
      <c r="BE72" s="51">
        <f t="shared" ref="BE72:BE78" si="2">AO72+AW72</f>
        <v>6174766</v>
      </c>
      <c r="BF72" s="51"/>
      <c r="BG72" s="51"/>
      <c r="BH72" s="51"/>
      <c r="BI72" s="51"/>
      <c r="BJ72" s="51"/>
      <c r="BK72" s="51"/>
      <c r="BL72" s="51"/>
    </row>
    <row r="73" spans="1:79" s="30" customFormat="1" ht="12.75" customHeight="1" x14ac:dyDescent="0.2">
      <c r="A73" s="52">
        <v>2</v>
      </c>
      <c r="B73" s="52"/>
      <c r="C73" s="52"/>
      <c r="D73" s="52"/>
      <c r="E73" s="52"/>
      <c r="F73" s="52"/>
      <c r="G73" s="73" t="s">
        <v>71</v>
      </c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5"/>
      <c r="Z73" s="56"/>
      <c r="AA73" s="56"/>
      <c r="AB73" s="56"/>
      <c r="AC73" s="56"/>
      <c r="AD73" s="56"/>
      <c r="AE73" s="59"/>
      <c r="AF73" s="59"/>
      <c r="AG73" s="59"/>
      <c r="AH73" s="59"/>
      <c r="AI73" s="59"/>
      <c r="AJ73" s="59"/>
      <c r="AK73" s="59"/>
      <c r="AL73" s="59"/>
      <c r="AM73" s="59"/>
      <c r="AN73" s="60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</row>
    <row r="74" spans="1:79" ht="12.75" customHeight="1" x14ac:dyDescent="0.2">
      <c r="A74" s="44"/>
      <c r="B74" s="44"/>
      <c r="C74" s="44"/>
      <c r="D74" s="44"/>
      <c r="E74" s="44"/>
      <c r="F74" s="44"/>
      <c r="G74" s="45" t="s">
        <v>207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66</v>
      </c>
      <c r="AA74" s="48"/>
      <c r="AB74" s="48"/>
      <c r="AC74" s="48"/>
      <c r="AD74" s="48"/>
      <c r="AE74" s="97" t="s">
        <v>158</v>
      </c>
      <c r="AF74" s="98"/>
      <c r="AG74" s="98"/>
      <c r="AH74" s="98"/>
      <c r="AI74" s="98"/>
      <c r="AJ74" s="98"/>
      <c r="AK74" s="98"/>
      <c r="AL74" s="98"/>
      <c r="AM74" s="98"/>
      <c r="AN74" s="99"/>
      <c r="AO74" s="51">
        <v>0</v>
      </c>
      <c r="AP74" s="51"/>
      <c r="AQ74" s="51"/>
      <c r="AR74" s="51"/>
      <c r="AS74" s="51"/>
      <c r="AT74" s="51"/>
      <c r="AU74" s="51"/>
      <c r="AV74" s="51"/>
      <c r="AW74" s="51">
        <v>1</v>
      </c>
      <c r="AX74" s="51"/>
      <c r="AY74" s="51"/>
      <c r="AZ74" s="51"/>
      <c r="BA74" s="51"/>
      <c r="BB74" s="51"/>
      <c r="BC74" s="51"/>
      <c r="BD74" s="51"/>
      <c r="BE74" s="51">
        <f t="shared" si="2"/>
        <v>1</v>
      </c>
      <c r="BF74" s="51"/>
      <c r="BG74" s="51"/>
      <c r="BH74" s="51"/>
      <c r="BI74" s="51"/>
      <c r="BJ74" s="51"/>
      <c r="BK74" s="51"/>
      <c r="BL74" s="51"/>
    </row>
    <row r="75" spans="1:79" s="30" customFormat="1" ht="12.75" customHeight="1" x14ac:dyDescent="0.2">
      <c r="A75" s="52">
        <v>3</v>
      </c>
      <c r="B75" s="52"/>
      <c r="C75" s="52"/>
      <c r="D75" s="52"/>
      <c r="E75" s="52"/>
      <c r="F75" s="52"/>
      <c r="G75" s="53" t="s">
        <v>72</v>
      </c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5"/>
      <c r="Z75" s="56"/>
      <c r="AA75" s="56"/>
      <c r="AB75" s="56"/>
      <c r="AC75" s="56"/>
      <c r="AD75" s="56"/>
      <c r="AE75" s="53"/>
      <c r="AF75" s="54"/>
      <c r="AG75" s="54"/>
      <c r="AH75" s="54"/>
      <c r="AI75" s="54"/>
      <c r="AJ75" s="54"/>
      <c r="AK75" s="54"/>
      <c r="AL75" s="54"/>
      <c r="AM75" s="54"/>
      <c r="AN75" s="55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</row>
    <row r="76" spans="1:79" ht="12.75" customHeight="1" x14ac:dyDescent="0.2">
      <c r="A76" s="44"/>
      <c r="B76" s="44"/>
      <c r="C76" s="44"/>
      <c r="D76" s="44"/>
      <c r="E76" s="44"/>
      <c r="F76" s="44"/>
      <c r="G76" s="45" t="s">
        <v>208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 t="s">
        <v>69</v>
      </c>
      <c r="AA76" s="48"/>
      <c r="AB76" s="48"/>
      <c r="AC76" s="48"/>
      <c r="AD76" s="48"/>
      <c r="AE76" s="97" t="s">
        <v>73</v>
      </c>
      <c r="AF76" s="98"/>
      <c r="AG76" s="98"/>
      <c r="AH76" s="98"/>
      <c r="AI76" s="98"/>
      <c r="AJ76" s="98"/>
      <c r="AK76" s="98"/>
      <c r="AL76" s="98"/>
      <c r="AM76" s="98"/>
      <c r="AN76" s="99"/>
      <c r="AO76" s="51">
        <v>0</v>
      </c>
      <c r="AP76" s="51"/>
      <c r="AQ76" s="51"/>
      <c r="AR76" s="51"/>
      <c r="AS76" s="51"/>
      <c r="AT76" s="51"/>
      <c r="AU76" s="51"/>
      <c r="AV76" s="51"/>
      <c r="AW76" s="51">
        <v>6174766</v>
      </c>
      <c r="AX76" s="51"/>
      <c r="AY76" s="51"/>
      <c r="AZ76" s="51"/>
      <c r="BA76" s="51"/>
      <c r="BB76" s="51"/>
      <c r="BC76" s="51"/>
      <c r="BD76" s="51"/>
      <c r="BE76" s="51">
        <f t="shared" si="2"/>
        <v>6174766</v>
      </c>
      <c r="BF76" s="51"/>
      <c r="BG76" s="51"/>
      <c r="BH76" s="51"/>
      <c r="BI76" s="51"/>
      <c r="BJ76" s="51"/>
      <c r="BK76" s="51"/>
      <c r="BL76" s="51"/>
    </row>
    <row r="77" spans="1:79" s="30" customFormat="1" ht="12.75" customHeight="1" x14ac:dyDescent="0.2">
      <c r="A77" s="52">
        <v>4</v>
      </c>
      <c r="B77" s="52"/>
      <c r="C77" s="52"/>
      <c r="D77" s="52"/>
      <c r="E77" s="52"/>
      <c r="F77" s="52"/>
      <c r="G77" s="53" t="s">
        <v>75</v>
      </c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5"/>
      <c r="Z77" s="56"/>
      <c r="AA77" s="56"/>
      <c r="AB77" s="56"/>
      <c r="AC77" s="56"/>
      <c r="AD77" s="56"/>
      <c r="AE77" s="112"/>
      <c r="AF77" s="113"/>
      <c r="AG77" s="113"/>
      <c r="AH77" s="113"/>
      <c r="AI77" s="113"/>
      <c r="AJ77" s="113"/>
      <c r="AK77" s="113"/>
      <c r="AL77" s="113"/>
      <c r="AM77" s="113"/>
      <c r="AN77" s="114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</row>
    <row r="78" spans="1:79" ht="27" customHeight="1" x14ac:dyDescent="0.2">
      <c r="A78" s="44"/>
      <c r="B78" s="44"/>
      <c r="C78" s="44"/>
      <c r="D78" s="44"/>
      <c r="E78" s="44"/>
      <c r="F78" s="44"/>
      <c r="G78" s="45" t="s">
        <v>209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76</v>
      </c>
      <c r="AA78" s="48"/>
      <c r="AB78" s="48"/>
      <c r="AC78" s="48"/>
      <c r="AD78" s="48"/>
      <c r="AE78" s="97" t="s">
        <v>73</v>
      </c>
      <c r="AF78" s="98"/>
      <c r="AG78" s="98"/>
      <c r="AH78" s="98"/>
      <c r="AI78" s="98"/>
      <c r="AJ78" s="98"/>
      <c r="AK78" s="98"/>
      <c r="AL78" s="98"/>
      <c r="AM78" s="98"/>
      <c r="AN78" s="99"/>
      <c r="AO78" s="51">
        <v>0</v>
      </c>
      <c r="AP78" s="51"/>
      <c r="AQ78" s="51"/>
      <c r="AR78" s="51"/>
      <c r="AS78" s="51"/>
      <c r="AT78" s="51"/>
      <c r="AU78" s="51"/>
      <c r="AV78" s="51"/>
      <c r="AW78" s="51">
        <v>100</v>
      </c>
      <c r="AX78" s="51"/>
      <c r="AY78" s="51"/>
      <c r="AZ78" s="51"/>
      <c r="BA78" s="51"/>
      <c r="BB78" s="51"/>
      <c r="BC78" s="51"/>
      <c r="BD78" s="51"/>
      <c r="BE78" s="51">
        <f t="shared" si="2"/>
        <v>100</v>
      </c>
      <c r="BF78" s="51"/>
      <c r="BG78" s="51"/>
      <c r="BH78" s="51"/>
      <c r="BI78" s="51"/>
      <c r="BJ78" s="51"/>
      <c r="BK78" s="51"/>
      <c r="BL78" s="51"/>
    </row>
    <row r="79" spans="1:79" x14ac:dyDescent="0.2">
      <c r="A79" s="70" t="str">
        <f>D53</f>
        <v>Проведення капітального ремонту об’єктів</v>
      </c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2"/>
    </row>
    <row r="80" spans="1:79" s="30" customFormat="1" ht="12.75" customHeight="1" x14ac:dyDescent="0.2">
      <c r="A80" s="52">
        <v>1</v>
      </c>
      <c r="B80" s="52"/>
      <c r="C80" s="52"/>
      <c r="D80" s="52"/>
      <c r="E80" s="52"/>
      <c r="F80" s="52"/>
      <c r="G80" s="73" t="s">
        <v>65</v>
      </c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5"/>
      <c r="Z80" s="56"/>
      <c r="AA80" s="56"/>
      <c r="AB80" s="56"/>
      <c r="AC80" s="56"/>
      <c r="AD80" s="56"/>
      <c r="AE80" s="59"/>
      <c r="AF80" s="59"/>
      <c r="AG80" s="59"/>
      <c r="AH80" s="59"/>
      <c r="AI80" s="59"/>
      <c r="AJ80" s="59"/>
      <c r="AK80" s="59"/>
      <c r="AL80" s="59"/>
      <c r="AM80" s="59"/>
      <c r="AN80" s="60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CA80" s="30" t="s">
        <v>18</v>
      </c>
    </row>
    <row r="81" spans="1:79" ht="32.25" customHeight="1" x14ac:dyDescent="0.2">
      <c r="A81" s="44"/>
      <c r="B81" s="44"/>
      <c r="C81" s="44"/>
      <c r="D81" s="44"/>
      <c r="E81" s="44"/>
      <c r="F81" s="44"/>
      <c r="G81" s="132" t="s">
        <v>68</v>
      </c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4"/>
      <c r="Z81" s="48" t="s">
        <v>69</v>
      </c>
      <c r="AA81" s="48"/>
      <c r="AB81" s="48"/>
      <c r="AC81" s="48"/>
      <c r="AD81" s="48"/>
      <c r="AE81" s="49" t="s">
        <v>206</v>
      </c>
      <c r="AF81" s="49"/>
      <c r="AG81" s="49"/>
      <c r="AH81" s="49"/>
      <c r="AI81" s="49"/>
      <c r="AJ81" s="49"/>
      <c r="AK81" s="49"/>
      <c r="AL81" s="49"/>
      <c r="AM81" s="49"/>
      <c r="AN81" s="50"/>
      <c r="AO81" s="51">
        <v>0</v>
      </c>
      <c r="AP81" s="51"/>
      <c r="AQ81" s="51"/>
      <c r="AR81" s="51"/>
      <c r="AS81" s="51"/>
      <c r="AT81" s="51"/>
      <c r="AU81" s="51"/>
      <c r="AV81" s="51"/>
      <c r="AW81" s="51">
        <v>1610848</v>
      </c>
      <c r="AX81" s="51"/>
      <c r="AY81" s="51"/>
      <c r="AZ81" s="51"/>
      <c r="BA81" s="51"/>
      <c r="BB81" s="51"/>
      <c r="BC81" s="51"/>
      <c r="BD81" s="51"/>
      <c r="BE81" s="51">
        <f t="shared" ref="BE81" si="3">AO81+AW81</f>
        <v>1610848</v>
      </c>
      <c r="BF81" s="51"/>
      <c r="BG81" s="51"/>
      <c r="BH81" s="51"/>
      <c r="BI81" s="51"/>
      <c r="BJ81" s="51"/>
      <c r="BK81" s="51"/>
      <c r="BL81" s="51"/>
    </row>
    <row r="82" spans="1:79" s="30" customFormat="1" ht="12.75" customHeight="1" x14ac:dyDescent="0.2">
      <c r="A82" s="52">
        <v>2</v>
      </c>
      <c r="B82" s="52"/>
      <c r="C82" s="52"/>
      <c r="D82" s="52"/>
      <c r="E82" s="52"/>
      <c r="F82" s="52"/>
      <c r="G82" s="73" t="s">
        <v>71</v>
      </c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5"/>
      <c r="Z82" s="56"/>
      <c r="AA82" s="56"/>
      <c r="AB82" s="56"/>
      <c r="AC82" s="56"/>
      <c r="AD82" s="56"/>
      <c r="AE82" s="59"/>
      <c r="AF82" s="59"/>
      <c r="AG82" s="59"/>
      <c r="AH82" s="59"/>
      <c r="AI82" s="59"/>
      <c r="AJ82" s="59"/>
      <c r="AK82" s="59"/>
      <c r="AL82" s="59"/>
      <c r="AM82" s="59"/>
      <c r="AN82" s="60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</row>
    <row r="83" spans="1:79" ht="12.75" customHeight="1" x14ac:dyDescent="0.2">
      <c r="A83" s="44"/>
      <c r="B83" s="44"/>
      <c r="C83" s="44"/>
      <c r="D83" s="44"/>
      <c r="E83" s="44"/>
      <c r="F83" s="44"/>
      <c r="G83" s="45" t="s">
        <v>210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7"/>
      <c r="Z83" s="48" t="s">
        <v>66</v>
      </c>
      <c r="AA83" s="48"/>
      <c r="AB83" s="48"/>
      <c r="AC83" s="48"/>
      <c r="AD83" s="48"/>
      <c r="AE83" s="97" t="s">
        <v>158</v>
      </c>
      <c r="AF83" s="98"/>
      <c r="AG83" s="98"/>
      <c r="AH83" s="98"/>
      <c r="AI83" s="98"/>
      <c r="AJ83" s="98"/>
      <c r="AK83" s="98"/>
      <c r="AL83" s="98"/>
      <c r="AM83" s="98"/>
      <c r="AN83" s="99"/>
      <c r="AO83" s="51">
        <v>0</v>
      </c>
      <c r="AP83" s="51"/>
      <c r="AQ83" s="51"/>
      <c r="AR83" s="51"/>
      <c r="AS83" s="51"/>
      <c r="AT83" s="51"/>
      <c r="AU83" s="51"/>
      <c r="AV83" s="51"/>
      <c r="AW83" s="51">
        <v>1</v>
      </c>
      <c r="AX83" s="51"/>
      <c r="AY83" s="51"/>
      <c r="AZ83" s="51"/>
      <c r="BA83" s="51"/>
      <c r="BB83" s="51"/>
      <c r="BC83" s="51"/>
      <c r="BD83" s="51"/>
      <c r="BE83" s="51">
        <f t="shared" ref="BE83" si="4">AO83+AW83</f>
        <v>1</v>
      </c>
      <c r="BF83" s="51"/>
      <c r="BG83" s="51"/>
      <c r="BH83" s="51"/>
      <c r="BI83" s="51"/>
      <c r="BJ83" s="51"/>
      <c r="BK83" s="51"/>
      <c r="BL83" s="51"/>
    </row>
    <row r="84" spans="1:79" s="30" customFormat="1" ht="12.75" customHeight="1" x14ac:dyDescent="0.2">
      <c r="A84" s="52">
        <v>3</v>
      </c>
      <c r="B84" s="52"/>
      <c r="C84" s="52"/>
      <c r="D84" s="52"/>
      <c r="E84" s="52"/>
      <c r="F84" s="52"/>
      <c r="G84" s="53" t="s">
        <v>72</v>
      </c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5"/>
      <c r="Z84" s="56"/>
      <c r="AA84" s="56"/>
      <c r="AB84" s="56"/>
      <c r="AC84" s="56"/>
      <c r="AD84" s="56"/>
      <c r="AE84" s="53"/>
      <c r="AF84" s="54"/>
      <c r="AG84" s="54"/>
      <c r="AH84" s="54"/>
      <c r="AI84" s="54"/>
      <c r="AJ84" s="54"/>
      <c r="AK84" s="54"/>
      <c r="AL84" s="54"/>
      <c r="AM84" s="54"/>
      <c r="AN84" s="55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</row>
    <row r="85" spans="1:79" ht="12.75" customHeight="1" x14ac:dyDescent="0.2">
      <c r="A85" s="44"/>
      <c r="B85" s="44"/>
      <c r="C85" s="44"/>
      <c r="D85" s="44"/>
      <c r="E85" s="44"/>
      <c r="F85" s="44"/>
      <c r="G85" s="45" t="s">
        <v>211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7"/>
      <c r="Z85" s="48" t="s">
        <v>69</v>
      </c>
      <c r="AA85" s="48"/>
      <c r="AB85" s="48"/>
      <c r="AC85" s="48"/>
      <c r="AD85" s="48"/>
      <c r="AE85" s="97" t="s">
        <v>73</v>
      </c>
      <c r="AF85" s="98"/>
      <c r="AG85" s="98"/>
      <c r="AH85" s="98"/>
      <c r="AI85" s="98"/>
      <c r="AJ85" s="98"/>
      <c r="AK85" s="98"/>
      <c r="AL85" s="98"/>
      <c r="AM85" s="98"/>
      <c r="AN85" s="99"/>
      <c r="AO85" s="51">
        <v>0</v>
      </c>
      <c r="AP85" s="51"/>
      <c r="AQ85" s="51"/>
      <c r="AR85" s="51"/>
      <c r="AS85" s="51"/>
      <c r="AT85" s="51"/>
      <c r="AU85" s="51"/>
      <c r="AV85" s="51"/>
      <c r="AW85" s="51">
        <v>1610848</v>
      </c>
      <c r="AX85" s="51"/>
      <c r="AY85" s="51"/>
      <c r="AZ85" s="51"/>
      <c r="BA85" s="51"/>
      <c r="BB85" s="51"/>
      <c r="BC85" s="51"/>
      <c r="BD85" s="51"/>
      <c r="BE85" s="51">
        <f t="shared" ref="BE85" si="5">AO85+AW85</f>
        <v>1610848</v>
      </c>
      <c r="BF85" s="51"/>
      <c r="BG85" s="51"/>
      <c r="BH85" s="51"/>
      <c r="BI85" s="51"/>
      <c r="BJ85" s="51"/>
      <c r="BK85" s="51"/>
      <c r="BL85" s="51"/>
    </row>
    <row r="86" spans="1:79" s="30" customFormat="1" ht="12.75" customHeight="1" x14ac:dyDescent="0.2">
      <c r="A86" s="52">
        <v>4</v>
      </c>
      <c r="B86" s="52"/>
      <c r="C86" s="52"/>
      <c r="D86" s="52"/>
      <c r="E86" s="52"/>
      <c r="F86" s="52"/>
      <c r="G86" s="53" t="s">
        <v>75</v>
      </c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5"/>
      <c r="Z86" s="56"/>
      <c r="AA86" s="56"/>
      <c r="AB86" s="56"/>
      <c r="AC86" s="56"/>
      <c r="AD86" s="56"/>
      <c r="AE86" s="112"/>
      <c r="AF86" s="113"/>
      <c r="AG86" s="113"/>
      <c r="AH86" s="113"/>
      <c r="AI86" s="113"/>
      <c r="AJ86" s="113"/>
      <c r="AK86" s="113"/>
      <c r="AL86" s="113"/>
      <c r="AM86" s="113"/>
      <c r="AN86" s="114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</row>
    <row r="87" spans="1:79" ht="25.5" customHeight="1" x14ac:dyDescent="0.2">
      <c r="A87" s="44"/>
      <c r="B87" s="44"/>
      <c r="C87" s="44"/>
      <c r="D87" s="44"/>
      <c r="E87" s="44"/>
      <c r="F87" s="44"/>
      <c r="G87" s="45" t="s">
        <v>212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7"/>
      <c r="Z87" s="48" t="s">
        <v>76</v>
      </c>
      <c r="AA87" s="48"/>
      <c r="AB87" s="48"/>
      <c r="AC87" s="48"/>
      <c r="AD87" s="48"/>
      <c r="AE87" s="97" t="s">
        <v>73</v>
      </c>
      <c r="AF87" s="98"/>
      <c r="AG87" s="98"/>
      <c r="AH87" s="98"/>
      <c r="AI87" s="98"/>
      <c r="AJ87" s="98"/>
      <c r="AK87" s="98"/>
      <c r="AL87" s="98"/>
      <c r="AM87" s="98"/>
      <c r="AN87" s="99"/>
      <c r="AO87" s="51">
        <v>0</v>
      </c>
      <c r="AP87" s="51"/>
      <c r="AQ87" s="51"/>
      <c r="AR87" s="51"/>
      <c r="AS87" s="51"/>
      <c r="AT87" s="51"/>
      <c r="AU87" s="51"/>
      <c r="AV87" s="51"/>
      <c r="AW87" s="51">
        <v>100</v>
      </c>
      <c r="AX87" s="51"/>
      <c r="AY87" s="51"/>
      <c r="AZ87" s="51"/>
      <c r="BA87" s="51"/>
      <c r="BB87" s="51"/>
      <c r="BC87" s="51"/>
      <c r="BD87" s="51"/>
      <c r="BE87" s="51">
        <f t="shared" ref="BE87" si="6">AO87+AW87</f>
        <v>100</v>
      </c>
      <c r="BF87" s="51"/>
      <c r="BG87" s="51"/>
      <c r="BH87" s="51"/>
      <c r="BI87" s="51"/>
      <c r="BJ87" s="51"/>
      <c r="BK87" s="51"/>
      <c r="BL87" s="51"/>
    </row>
    <row r="88" spans="1:79" x14ac:dyDescent="0.2">
      <c r="A88" s="70" t="str">
        <f>D54</f>
        <v>Проектування реконструкції об’єктів</v>
      </c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2"/>
    </row>
    <row r="89" spans="1:79" s="30" customFormat="1" ht="12.75" customHeight="1" x14ac:dyDescent="0.2">
      <c r="A89" s="52">
        <v>1</v>
      </c>
      <c r="B89" s="52"/>
      <c r="C89" s="52"/>
      <c r="D89" s="52"/>
      <c r="E89" s="52"/>
      <c r="F89" s="52"/>
      <c r="G89" s="73" t="s">
        <v>65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5"/>
      <c r="Z89" s="56"/>
      <c r="AA89" s="56"/>
      <c r="AB89" s="56"/>
      <c r="AC89" s="56"/>
      <c r="AD89" s="56"/>
      <c r="AE89" s="59"/>
      <c r="AF89" s="59"/>
      <c r="AG89" s="59"/>
      <c r="AH89" s="59"/>
      <c r="AI89" s="59"/>
      <c r="AJ89" s="59"/>
      <c r="AK89" s="59"/>
      <c r="AL89" s="59"/>
      <c r="AM89" s="59"/>
      <c r="AN89" s="60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CA89" s="30" t="s">
        <v>18</v>
      </c>
    </row>
    <row r="90" spans="1:79" ht="32.25" customHeight="1" x14ac:dyDescent="0.2">
      <c r="A90" s="44"/>
      <c r="B90" s="44"/>
      <c r="C90" s="44"/>
      <c r="D90" s="44"/>
      <c r="E90" s="44"/>
      <c r="F90" s="44"/>
      <c r="G90" s="132" t="s">
        <v>68</v>
      </c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4"/>
      <c r="Z90" s="48" t="s">
        <v>69</v>
      </c>
      <c r="AA90" s="48"/>
      <c r="AB90" s="48"/>
      <c r="AC90" s="48"/>
      <c r="AD90" s="48"/>
      <c r="AE90" s="49" t="s">
        <v>206</v>
      </c>
      <c r="AF90" s="49"/>
      <c r="AG90" s="49"/>
      <c r="AH90" s="49"/>
      <c r="AI90" s="49"/>
      <c r="AJ90" s="49"/>
      <c r="AK90" s="49"/>
      <c r="AL90" s="49"/>
      <c r="AM90" s="49"/>
      <c r="AN90" s="50"/>
      <c r="AO90" s="51">
        <v>0</v>
      </c>
      <c r="AP90" s="51"/>
      <c r="AQ90" s="51"/>
      <c r="AR90" s="51"/>
      <c r="AS90" s="51"/>
      <c r="AT90" s="51"/>
      <c r="AU90" s="51"/>
      <c r="AV90" s="51"/>
      <c r="AW90" s="51">
        <v>383326</v>
      </c>
      <c r="AX90" s="51"/>
      <c r="AY90" s="51"/>
      <c r="AZ90" s="51"/>
      <c r="BA90" s="51"/>
      <c r="BB90" s="51"/>
      <c r="BC90" s="51"/>
      <c r="BD90" s="51"/>
      <c r="BE90" s="51">
        <f t="shared" ref="BE90" si="7">AO90+AW90</f>
        <v>383326</v>
      </c>
      <c r="BF90" s="51"/>
      <c r="BG90" s="51"/>
      <c r="BH90" s="51"/>
      <c r="BI90" s="51"/>
      <c r="BJ90" s="51"/>
      <c r="BK90" s="51"/>
      <c r="BL90" s="51"/>
    </row>
    <row r="91" spans="1:79" s="30" customFormat="1" ht="12.75" customHeight="1" x14ac:dyDescent="0.2">
      <c r="A91" s="52">
        <v>2</v>
      </c>
      <c r="B91" s="52"/>
      <c r="C91" s="52"/>
      <c r="D91" s="52"/>
      <c r="E91" s="52"/>
      <c r="F91" s="52"/>
      <c r="G91" s="73" t="s">
        <v>71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5"/>
      <c r="Z91" s="56"/>
      <c r="AA91" s="56"/>
      <c r="AB91" s="56"/>
      <c r="AC91" s="56"/>
      <c r="AD91" s="56"/>
      <c r="AE91" s="59"/>
      <c r="AF91" s="59"/>
      <c r="AG91" s="59"/>
      <c r="AH91" s="59"/>
      <c r="AI91" s="59"/>
      <c r="AJ91" s="59"/>
      <c r="AK91" s="59"/>
      <c r="AL91" s="59"/>
      <c r="AM91" s="59"/>
      <c r="AN91" s="60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</row>
    <row r="92" spans="1:79" ht="12.75" customHeight="1" x14ac:dyDescent="0.2">
      <c r="A92" s="44"/>
      <c r="B92" s="44"/>
      <c r="C92" s="44"/>
      <c r="D92" s="44"/>
      <c r="E92" s="44"/>
      <c r="F92" s="44"/>
      <c r="G92" s="45" t="s">
        <v>213</v>
      </c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7"/>
      <c r="Z92" s="48" t="s">
        <v>66</v>
      </c>
      <c r="AA92" s="48"/>
      <c r="AB92" s="48"/>
      <c r="AC92" s="48"/>
      <c r="AD92" s="48"/>
      <c r="AE92" s="97" t="s">
        <v>158</v>
      </c>
      <c r="AF92" s="98"/>
      <c r="AG92" s="98"/>
      <c r="AH92" s="98"/>
      <c r="AI92" s="98"/>
      <c r="AJ92" s="98"/>
      <c r="AK92" s="98"/>
      <c r="AL92" s="98"/>
      <c r="AM92" s="98"/>
      <c r="AN92" s="99"/>
      <c r="AO92" s="51">
        <v>0</v>
      </c>
      <c r="AP92" s="51"/>
      <c r="AQ92" s="51"/>
      <c r="AR92" s="51"/>
      <c r="AS92" s="51"/>
      <c r="AT92" s="51"/>
      <c r="AU92" s="51"/>
      <c r="AV92" s="51"/>
      <c r="AW92" s="51">
        <v>10</v>
      </c>
      <c r="AX92" s="51"/>
      <c r="AY92" s="51"/>
      <c r="AZ92" s="51"/>
      <c r="BA92" s="51"/>
      <c r="BB92" s="51"/>
      <c r="BC92" s="51"/>
      <c r="BD92" s="51"/>
      <c r="BE92" s="51">
        <f t="shared" ref="BE92" si="8">AO92+AW92</f>
        <v>10</v>
      </c>
      <c r="BF92" s="51"/>
      <c r="BG92" s="51"/>
      <c r="BH92" s="51"/>
      <c r="BI92" s="51"/>
      <c r="BJ92" s="51"/>
      <c r="BK92" s="51"/>
      <c r="BL92" s="51"/>
    </row>
    <row r="93" spans="1:79" s="30" customFormat="1" ht="12.75" customHeight="1" x14ac:dyDescent="0.2">
      <c r="A93" s="52">
        <v>3</v>
      </c>
      <c r="B93" s="52"/>
      <c r="C93" s="52"/>
      <c r="D93" s="52"/>
      <c r="E93" s="52"/>
      <c r="F93" s="52"/>
      <c r="G93" s="53" t="s">
        <v>72</v>
      </c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5"/>
      <c r="Z93" s="56"/>
      <c r="AA93" s="56"/>
      <c r="AB93" s="56"/>
      <c r="AC93" s="56"/>
      <c r="AD93" s="56"/>
      <c r="AE93" s="53"/>
      <c r="AF93" s="54"/>
      <c r="AG93" s="54"/>
      <c r="AH93" s="54"/>
      <c r="AI93" s="54"/>
      <c r="AJ93" s="54"/>
      <c r="AK93" s="54"/>
      <c r="AL93" s="54"/>
      <c r="AM93" s="54"/>
      <c r="AN93" s="55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</row>
    <row r="94" spans="1:79" ht="27" customHeight="1" x14ac:dyDescent="0.2">
      <c r="A94" s="44"/>
      <c r="B94" s="44"/>
      <c r="C94" s="44"/>
      <c r="D94" s="44"/>
      <c r="E94" s="44"/>
      <c r="F94" s="44"/>
      <c r="G94" s="45" t="s">
        <v>214</v>
      </c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7"/>
      <c r="Z94" s="48" t="s">
        <v>69</v>
      </c>
      <c r="AA94" s="48"/>
      <c r="AB94" s="48"/>
      <c r="AC94" s="48"/>
      <c r="AD94" s="48"/>
      <c r="AE94" s="97" t="s">
        <v>73</v>
      </c>
      <c r="AF94" s="98"/>
      <c r="AG94" s="98"/>
      <c r="AH94" s="98"/>
      <c r="AI94" s="98"/>
      <c r="AJ94" s="98"/>
      <c r="AK94" s="98"/>
      <c r="AL94" s="98"/>
      <c r="AM94" s="98"/>
      <c r="AN94" s="99"/>
      <c r="AO94" s="51">
        <v>0</v>
      </c>
      <c r="AP94" s="51"/>
      <c r="AQ94" s="51"/>
      <c r="AR94" s="51"/>
      <c r="AS94" s="51"/>
      <c r="AT94" s="51"/>
      <c r="AU94" s="51"/>
      <c r="AV94" s="51"/>
      <c r="AW94" s="51">
        <v>38332.6</v>
      </c>
      <c r="AX94" s="51"/>
      <c r="AY94" s="51"/>
      <c r="AZ94" s="51"/>
      <c r="BA94" s="51"/>
      <c r="BB94" s="51"/>
      <c r="BC94" s="51"/>
      <c r="BD94" s="51"/>
      <c r="BE94" s="51">
        <f t="shared" ref="BE94" si="9">AO94+AW94</f>
        <v>38332.6</v>
      </c>
      <c r="BF94" s="51"/>
      <c r="BG94" s="51"/>
      <c r="BH94" s="51"/>
      <c r="BI94" s="51"/>
      <c r="BJ94" s="51"/>
      <c r="BK94" s="51"/>
      <c r="BL94" s="51"/>
    </row>
    <row r="95" spans="1:79" s="30" customFormat="1" ht="12.75" customHeight="1" x14ac:dyDescent="0.2">
      <c r="A95" s="52">
        <v>4</v>
      </c>
      <c r="B95" s="52"/>
      <c r="C95" s="52"/>
      <c r="D95" s="52"/>
      <c r="E95" s="52"/>
      <c r="F95" s="52"/>
      <c r="G95" s="53" t="s">
        <v>75</v>
      </c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5"/>
      <c r="Z95" s="56"/>
      <c r="AA95" s="56"/>
      <c r="AB95" s="56"/>
      <c r="AC95" s="56"/>
      <c r="AD95" s="56"/>
      <c r="AE95" s="112"/>
      <c r="AF95" s="113"/>
      <c r="AG95" s="113"/>
      <c r="AH95" s="113"/>
      <c r="AI95" s="113"/>
      <c r="AJ95" s="113"/>
      <c r="AK95" s="113"/>
      <c r="AL95" s="113"/>
      <c r="AM95" s="113"/>
      <c r="AN95" s="114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</row>
    <row r="96" spans="1:79" ht="25.5" customHeight="1" x14ac:dyDescent="0.2">
      <c r="A96" s="44"/>
      <c r="B96" s="44"/>
      <c r="C96" s="44"/>
      <c r="D96" s="44"/>
      <c r="E96" s="44"/>
      <c r="F96" s="44"/>
      <c r="G96" s="45" t="s">
        <v>215</v>
      </c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7"/>
      <c r="Z96" s="48" t="s">
        <v>76</v>
      </c>
      <c r="AA96" s="48"/>
      <c r="AB96" s="48"/>
      <c r="AC96" s="48"/>
      <c r="AD96" s="48"/>
      <c r="AE96" s="97" t="s">
        <v>73</v>
      </c>
      <c r="AF96" s="98"/>
      <c r="AG96" s="98"/>
      <c r="AH96" s="98"/>
      <c r="AI96" s="98"/>
      <c r="AJ96" s="98"/>
      <c r="AK96" s="98"/>
      <c r="AL96" s="98"/>
      <c r="AM96" s="98"/>
      <c r="AN96" s="99"/>
      <c r="AO96" s="51">
        <v>0</v>
      </c>
      <c r="AP96" s="51"/>
      <c r="AQ96" s="51"/>
      <c r="AR96" s="51"/>
      <c r="AS96" s="51"/>
      <c r="AT96" s="51"/>
      <c r="AU96" s="51"/>
      <c r="AV96" s="51"/>
      <c r="AW96" s="51">
        <v>100</v>
      </c>
      <c r="AX96" s="51"/>
      <c r="AY96" s="51"/>
      <c r="AZ96" s="51"/>
      <c r="BA96" s="51"/>
      <c r="BB96" s="51"/>
      <c r="BC96" s="51"/>
      <c r="BD96" s="51"/>
      <c r="BE96" s="51">
        <f t="shared" ref="BE96" si="10">AO96+AW96</f>
        <v>100</v>
      </c>
      <c r="BF96" s="51"/>
      <c r="BG96" s="51"/>
      <c r="BH96" s="51"/>
      <c r="BI96" s="51"/>
      <c r="BJ96" s="51"/>
      <c r="BK96" s="51"/>
      <c r="BL96" s="51"/>
    </row>
    <row r="97" spans="1:79" x14ac:dyDescent="0.2">
      <c r="A97" s="70" t="str">
        <f>D55</f>
        <v>Проектування капітальних ремонтів  об’єктів</v>
      </c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2"/>
    </row>
    <row r="98" spans="1:79" s="30" customFormat="1" ht="12.75" customHeight="1" x14ac:dyDescent="0.2">
      <c r="A98" s="52">
        <v>1</v>
      </c>
      <c r="B98" s="52"/>
      <c r="C98" s="52"/>
      <c r="D98" s="52"/>
      <c r="E98" s="52"/>
      <c r="F98" s="52"/>
      <c r="G98" s="73" t="s">
        <v>65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5"/>
      <c r="Z98" s="56"/>
      <c r="AA98" s="56"/>
      <c r="AB98" s="56"/>
      <c r="AC98" s="56"/>
      <c r="AD98" s="56"/>
      <c r="AE98" s="59"/>
      <c r="AF98" s="59"/>
      <c r="AG98" s="59"/>
      <c r="AH98" s="59"/>
      <c r="AI98" s="59"/>
      <c r="AJ98" s="59"/>
      <c r="AK98" s="59"/>
      <c r="AL98" s="59"/>
      <c r="AM98" s="59"/>
      <c r="AN98" s="60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CA98" s="30" t="s">
        <v>18</v>
      </c>
    </row>
    <row r="99" spans="1:79" ht="32.25" customHeight="1" x14ac:dyDescent="0.2">
      <c r="A99" s="44"/>
      <c r="B99" s="44"/>
      <c r="C99" s="44"/>
      <c r="D99" s="44"/>
      <c r="E99" s="44"/>
      <c r="F99" s="44"/>
      <c r="G99" s="132" t="s">
        <v>68</v>
      </c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4"/>
      <c r="Z99" s="48" t="s">
        <v>69</v>
      </c>
      <c r="AA99" s="48"/>
      <c r="AB99" s="48"/>
      <c r="AC99" s="48"/>
      <c r="AD99" s="48"/>
      <c r="AE99" s="49" t="s">
        <v>206</v>
      </c>
      <c r="AF99" s="49"/>
      <c r="AG99" s="49"/>
      <c r="AH99" s="49"/>
      <c r="AI99" s="49"/>
      <c r="AJ99" s="49"/>
      <c r="AK99" s="49"/>
      <c r="AL99" s="49"/>
      <c r="AM99" s="49"/>
      <c r="AN99" s="50"/>
      <c r="AO99" s="51">
        <v>0</v>
      </c>
      <c r="AP99" s="51"/>
      <c r="AQ99" s="51"/>
      <c r="AR99" s="51"/>
      <c r="AS99" s="51"/>
      <c r="AT99" s="51"/>
      <c r="AU99" s="51"/>
      <c r="AV99" s="51"/>
      <c r="AW99" s="51">
        <v>1000321</v>
      </c>
      <c r="AX99" s="51"/>
      <c r="AY99" s="51"/>
      <c r="AZ99" s="51"/>
      <c r="BA99" s="51"/>
      <c r="BB99" s="51"/>
      <c r="BC99" s="51"/>
      <c r="BD99" s="51"/>
      <c r="BE99" s="51">
        <f t="shared" ref="BE99" si="11">AO99+AW99</f>
        <v>1000321</v>
      </c>
      <c r="BF99" s="51"/>
      <c r="BG99" s="51"/>
      <c r="BH99" s="51"/>
      <c r="BI99" s="51"/>
      <c r="BJ99" s="51"/>
      <c r="BK99" s="51"/>
      <c r="BL99" s="51"/>
    </row>
    <row r="100" spans="1:79" s="30" customFormat="1" ht="12.75" customHeight="1" x14ac:dyDescent="0.2">
      <c r="A100" s="52">
        <v>2</v>
      </c>
      <c r="B100" s="52"/>
      <c r="C100" s="52"/>
      <c r="D100" s="52"/>
      <c r="E100" s="52"/>
      <c r="F100" s="52"/>
      <c r="G100" s="73" t="s">
        <v>71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5"/>
      <c r="Z100" s="56"/>
      <c r="AA100" s="56"/>
      <c r="AB100" s="56"/>
      <c r="AC100" s="56"/>
      <c r="AD100" s="56"/>
      <c r="AE100" s="59"/>
      <c r="AF100" s="59"/>
      <c r="AG100" s="59"/>
      <c r="AH100" s="59"/>
      <c r="AI100" s="59"/>
      <c r="AJ100" s="59"/>
      <c r="AK100" s="59"/>
      <c r="AL100" s="59"/>
      <c r="AM100" s="59"/>
      <c r="AN100" s="60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</row>
    <row r="101" spans="1:79" ht="12.75" customHeight="1" x14ac:dyDescent="0.2">
      <c r="A101" s="44"/>
      <c r="B101" s="44"/>
      <c r="C101" s="44"/>
      <c r="D101" s="44"/>
      <c r="E101" s="44"/>
      <c r="F101" s="44"/>
      <c r="G101" s="45" t="s">
        <v>289</v>
      </c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7"/>
      <c r="Z101" s="48" t="s">
        <v>66</v>
      </c>
      <c r="AA101" s="48"/>
      <c r="AB101" s="48"/>
      <c r="AC101" s="48"/>
      <c r="AD101" s="48"/>
      <c r="AE101" s="97" t="s">
        <v>158</v>
      </c>
      <c r="AF101" s="98"/>
      <c r="AG101" s="98"/>
      <c r="AH101" s="98"/>
      <c r="AI101" s="98"/>
      <c r="AJ101" s="98"/>
      <c r="AK101" s="98"/>
      <c r="AL101" s="98"/>
      <c r="AM101" s="98"/>
      <c r="AN101" s="99"/>
      <c r="AO101" s="51">
        <v>0</v>
      </c>
      <c r="AP101" s="51"/>
      <c r="AQ101" s="51"/>
      <c r="AR101" s="51"/>
      <c r="AS101" s="51"/>
      <c r="AT101" s="51"/>
      <c r="AU101" s="51"/>
      <c r="AV101" s="51"/>
      <c r="AW101" s="51">
        <v>2</v>
      </c>
      <c r="AX101" s="51"/>
      <c r="AY101" s="51"/>
      <c r="AZ101" s="51"/>
      <c r="BA101" s="51"/>
      <c r="BB101" s="51"/>
      <c r="BC101" s="51"/>
      <c r="BD101" s="51"/>
      <c r="BE101" s="51">
        <f t="shared" ref="BE101" si="12">AO101+AW101</f>
        <v>2</v>
      </c>
      <c r="BF101" s="51"/>
      <c r="BG101" s="51"/>
      <c r="BH101" s="51"/>
      <c r="BI101" s="51"/>
      <c r="BJ101" s="51"/>
      <c r="BK101" s="51"/>
      <c r="BL101" s="51"/>
    </row>
    <row r="102" spans="1:79" s="30" customFormat="1" ht="12.75" customHeight="1" x14ac:dyDescent="0.2">
      <c r="A102" s="52">
        <v>3</v>
      </c>
      <c r="B102" s="52"/>
      <c r="C102" s="52"/>
      <c r="D102" s="52"/>
      <c r="E102" s="52"/>
      <c r="F102" s="52"/>
      <c r="G102" s="53" t="s">
        <v>72</v>
      </c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5"/>
      <c r="Z102" s="56"/>
      <c r="AA102" s="56"/>
      <c r="AB102" s="56"/>
      <c r="AC102" s="56"/>
      <c r="AD102" s="56"/>
      <c r="AE102" s="53"/>
      <c r="AF102" s="54"/>
      <c r="AG102" s="54"/>
      <c r="AH102" s="54"/>
      <c r="AI102" s="54"/>
      <c r="AJ102" s="54"/>
      <c r="AK102" s="54"/>
      <c r="AL102" s="54"/>
      <c r="AM102" s="54"/>
      <c r="AN102" s="55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</row>
    <row r="103" spans="1:79" ht="27" customHeight="1" x14ac:dyDescent="0.2">
      <c r="A103" s="44"/>
      <c r="B103" s="44"/>
      <c r="C103" s="44"/>
      <c r="D103" s="44"/>
      <c r="E103" s="44"/>
      <c r="F103" s="44"/>
      <c r="G103" s="45" t="s">
        <v>290</v>
      </c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7"/>
      <c r="Z103" s="48" t="s">
        <v>69</v>
      </c>
      <c r="AA103" s="48"/>
      <c r="AB103" s="48"/>
      <c r="AC103" s="48"/>
      <c r="AD103" s="48"/>
      <c r="AE103" s="97" t="s">
        <v>73</v>
      </c>
      <c r="AF103" s="98"/>
      <c r="AG103" s="98"/>
      <c r="AH103" s="98"/>
      <c r="AI103" s="98"/>
      <c r="AJ103" s="98"/>
      <c r="AK103" s="98"/>
      <c r="AL103" s="98"/>
      <c r="AM103" s="98"/>
      <c r="AN103" s="99"/>
      <c r="AO103" s="51">
        <v>0</v>
      </c>
      <c r="AP103" s="51"/>
      <c r="AQ103" s="51"/>
      <c r="AR103" s="51"/>
      <c r="AS103" s="51"/>
      <c r="AT103" s="51"/>
      <c r="AU103" s="51"/>
      <c r="AV103" s="51"/>
      <c r="AW103" s="51">
        <f>AW99/AW101</f>
        <v>500160.5</v>
      </c>
      <c r="AX103" s="51"/>
      <c r="AY103" s="51"/>
      <c r="AZ103" s="51"/>
      <c r="BA103" s="51"/>
      <c r="BB103" s="51"/>
      <c r="BC103" s="51"/>
      <c r="BD103" s="51"/>
      <c r="BE103" s="51">
        <f t="shared" ref="BE103" si="13">AO103+AW103</f>
        <v>500160.5</v>
      </c>
      <c r="BF103" s="51"/>
      <c r="BG103" s="51"/>
      <c r="BH103" s="51"/>
      <c r="BI103" s="51"/>
      <c r="BJ103" s="51"/>
      <c r="BK103" s="51"/>
      <c r="BL103" s="51"/>
    </row>
    <row r="104" spans="1:79" s="30" customFormat="1" ht="12.75" customHeight="1" x14ac:dyDescent="0.2">
      <c r="A104" s="52">
        <v>4</v>
      </c>
      <c r="B104" s="52"/>
      <c r="C104" s="52"/>
      <c r="D104" s="52"/>
      <c r="E104" s="52"/>
      <c r="F104" s="52"/>
      <c r="G104" s="53" t="s">
        <v>75</v>
      </c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5"/>
      <c r="Z104" s="56"/>
      <c r="AA104" s="56"/>
      <c r="AB104" s="56"/>
      <c r="AC104" s="56"/>
      <c r="AD104" s="56"/>
      <c r="AE104" s="112"/>
      <c r="AF104" s="113"/>
      <c r="AG104" s="113"/>
      <c r="AH104" s="113"/>
      <c r="AI104" s="113"/>
      <c r="AJ104" s="113"/>
      <c r="AK104" s="113"/>
      <c r="AL104" s="113"/>
      <c r="AM104" s="113"/>
      <c r="AN104" s="114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</row>
    <row r="105" spans="1:79" ht="25.5" customHeight="1" x14ac:dyDescent="0.2">
      <c r="A105" s="44"/>
      <c r="B105" s="44"/>
      <c r="C105" s="44"/>
      <c r="D105" s="44"/>
      <c r="E105" s="44"/>
      <c r="F105" s="44"/>
      <c r="G105" s="45" t="s">
        <v>291</v>
      </c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7"/>
      <c r="Z105" s="48" t="s">
        <v>76</v>
      </c>
      <c r="AA105" s="48"/>
      <c r="AB105" s="48"/>
      <c r="AC105" s="48"/>
      <c r="AD105" s="48"/>
      <c r="AE105" s="97" t="s">
        <v>73</v>
      </c>
      <c r="AF105" s="98"/>
      <c r="AG105" s="98"/>
      <c r="AH105" s="98"/>
      <c r="AI105" s="98"/>
      <c r="AJ105" s="98"/>
      <c r="AK105" s="98"/>
      <c r="AL105" s="98"/>
      <c r="AM105" s="98"/>
      <c r="AN105" s="99"/>
      <c r="AO105" s="51">
        <v>0</v>
      </c>
      <c r="AP105" s="51"/>
      <c r="AQ105" s="51"/>
      <c r="AR105" s="51"/>
      <c r="AS105" s="51"/>
      <c r="AT105" s="51"/>
      <c r="AU105" s="51"/>
      <c r="AV105" s="51"/>
      <c r="AW105" s="51">
        <v>100</v>
      </c>
      <c r="AX105" s="51"/>
      <c r="AY105" s="51"/>
      <c r="AZ105" s="51"/>
      <c r="BA105" s="51"/>
      <c r="BB105" s="51"/>
      <c r="BC105" s="51"/>
      <c r="BD105" s="51"/>
      <c r="BE105" s="51">
        <f t="shared" ref="BE105" si="14">AO105+AW105</f>
        <v>100</v>
      </c>
      <c r="BF105" s="51"/>
      <c r="BG105" s="51"/>
      <c r="BH105" s="51"/>
      <c r="BI105" s="51"/>
      <c r="BJ105" s="51"/>
      <c r="BK105" s="51"/>
      <c r="BL105" s="51"/>
    </row>
    <row r="106" spans="1:79" x14ac:dyDescent="0.2"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</row>
    <row r="107" spans="1:79" ht="16.5" customHeight="1" x14ac:dyDescent="0.2">
      <c r="A107" s="58" t="s">
        <v>80</v>
      </c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34"/>
      <c r="AO107" s="81" t="s">
        <v>223</v>
      </c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</row>
    <row r="108" spans="1:79" x14ac:dyDescent="0.2">
      <c r="W108" s="43" t="s">
        <v>5</v>
      </c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O108" s="43" t="s">
        <v>52</v>
      </c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</row>
    <row r="109" spans="1:79" ht="15.75" customHeight="1" x14ac:dyDescent="0.2">
      <c r="A109" s="61" t="s">
        <v>3</v>
      </c>
      <c r="B109" s="61"/>
      <c r="C109" s="61"/>
      <c r="D109" s="61"/>
      <c r="E109" s="61"/>
      <c r="F109" s="61"/>
    </row>
    <row r="110" spans="1:79" ht="13.15" customHeight="1" x14ac:dyDescent="0.2">
      <c r="A110" s="64" t="s">
        <v>79</v>
      </c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</row>
    <row r="111" spans="1:79" x14ac:dyDescent="0.2">
      <c r="A111" s="116" t="s">
        <v>47</v>
      </c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</row>
    <row r="112" spans="1:79" ht="10.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59" x14ac:dyDescent="0.2">
      <c r="A113" s="58" t="s">
        <v>81</v>
      </c>
      <c r="B113" s="117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4"/>
      <c r="AO113" s="36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</row>
    <row r="114" spans="1:59" ht="15.75" x14ac:dyDescent="0.2">
      <c r="A114" s="58" t="s">
        <v>186</v>
      </c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34"/>
      <c r="AO114" s="81" t="s">
        <v>190</v>
      </c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</row>
    <row r="115" spans="1:59" x14ac:dyDescent="0.2">
      <c r="W115" s="43" t="s">
        <v>5</v>
      </c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O115" s="43" t="s">
        <v>52</v>
      </c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</row>
    <row r="116" spans="1:59" x14ac:dyDescent="0.2">
      <c r="A116" s="115"/>
      <c r="B116" s="115"/>
      <c r="C116" s="115"/>
      <c r="D116" s="115"/>
      <c r="E116" s="115"/>
      <c r="F116" s="115"/>
      <c r="G116" s="115"/>
      <c r="H116" s="115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</row>
    <row r="117" spans="1:59" x14ac:dyDescent="0.2">
      <c r="A117" s="43" t="s">
        <v>45</v>
      </c>
      <c r="B117" s="43"/>
      <c r="C117" s="43"/>
      <c r="D117" s="43"/>
      <c r="E117" s="43"/>
      <c r="F117" s="43"/>
      <c r="G117" s="43"/>
      <c r="H117" s="43"/>
      <c r="I117" s="39"/>
      <c r="J117" s="39"/>
      <c r="K117" s="39"/>
      <c r="L117" s="39"/>
      <c r="M117" s="39"/>
      <c r="N117" s="39"/>
      <c r="O117" s="39"/>
      <c r="P117" s="39"/>
      <c r="Q117" s="39"/>
    </row>
    <row r="118" spans="1:59" x14ac:dyDescent="0.2">
      <c r="A118" s="38" t="s">
        <v>46</v>
      </c>
    </row>
  </sheetData>
  <mergeCells count="39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44:F44"/>
    <mergeCell ref="G44:BL44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8:BL58"/>
    <mergeCell ref="A59:AY59"/>
    <mergeCell ref="A60:C61"/>
    <mergeCell ref="D60:AA61"/>
    <mergeCell ref="AB60:AI61"/>
    <mergeCell ref="AJ60:AQ61"/>
    <mergeCell ref="AR60:AY61"/>
    <mergeCell ref="A52:C52"/>
    <mergeCell ref="D52:AB52"/>
    <mergeCell ref="AC52:AJ52"/>
    <mergeCell ref="AK52:AR52"/>
    <mergeCell ref="AS52:AZ52"/>
    <mergeCell ref="A56:C56"/>
    <mergeCell ref="D56:AB56"/>
    <mergeCell ref="AC56:AJ56"/>
    <mergeCell ref="AK56:AR56"/>
    <mergeCell ref="AS56:AZ56"/>
    <mergeCell ref="AC53:AJ53"/>
    <mergeCell ref="AK53:AR53"/>
    <mergeCell ref="AS53:AZ53"/>
    <mergeCell ref="A54:C54"/>
    <mergeCell ref="D54:AB54"/>
    <mergeCell ref="AC54:AJ54"/>
    <mergeCell ref="AK54:AR54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BE69:BL69"/>
    <mergeCell ref="A70:BL70"/>
    <mergeCell ref="A69:F69"/>
    <mergeCell ref="G69:Y69"/>
    <mergeCell ref="Z69:AD69"/>
    <mergeCell ref="AE69:AN69"/>
    <mergeCell ref="AO69:AV69"/>
    <mergeCell ref="AW69:BD69"/>
    <mergeCell ref="A67:BL67"/>
    <mergeCell ref="A68:F68"/>
    <mergeCell ref="G68:Y68"/>
    <mergeCell ref="Z68:AD68"/>
    <mergeCell ref="AE68:AN68"/>
    <mergeCell ref="AO68:AV68"/>
    <mergeCell ref="AW68:BD68"/>
    <mergeCell ref="BE68:BL68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116:H116"/>
    <mergeCell ref="A117:H117"/>
    <mergeCell ref="A42:F42"/>
    <mergeCell ref="G42:BL42"/>
    <mergeCell ref="A43:F43"/>
    <mergeCell ref="G43:BL43"/>
    <mergeCell ref="A53:C53"/>
    <mergeCell ref="D53:AB53"/>
    <mergeCell ref="A109:F109"/>
    <mergeCell ref="A110:AS110"/>
    <mergeCell ref="A111:AS111"/>
    <mergeCell ref="A113:V113"/>
    <mergeCell ref="A114:V114"/>
    <mergeCell ref="W114:AM114"/>
    <mergeCell ref="AO114:BG114"/>
    <mergeCell ref="BE78:BL78"/>
    <mergeCell ref="A107:V107"/>
    <mergeCell ref="W107:AM107"/>
    <mergeCell ref="AO107:BG107"/>
    <mergeCell ref="W108:AM108"/>
    <mergeCell ref="AO108:BG108"/>
    <mergeCell ref="A79:BL79"/>
    <mergeCell ref="A80:F80"/>
    <mergeCell ref="G80:Y80"/>
    <mergeCell ref="AS54:AZ54"/>
    <mergeCell ref="W115:AM115"/>
    <mergeCell ref="AO115:BG115"/>
    <mergeCell ref="Z80:AD80"/>
    <mergeCell ref="A78:F78"/>
    <mergeCell ref="G78:Y78"/>
    <mergeCell ref="Z78:AD78"/>
    <mergeCell ref="AE78:AN78"/>
    <mergeCell ref="AO78:AV78"/>
    <mergeCell ref="AW78:BD78"/>
    <mergeCell ref="A77:F77"/>
    <mergeCell ref="G77:Y77"/>
    <mergeCell ref="Z77:AD77"/>
    <mergeCell ref="AE77:AN77"/>
    <mergeCell ref="AO77:AV77"/>
    <mergeCell ref="AW77:BD77"/>
    <mergeCell ref="BE77:BL77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BL88"/>
    <mergeCell ref="A89:F89"/>
    <mergeCell ref="G89:Y89"/>
    <mergeCell ref="Z89:AD89"/>
    <mergeCell ref="AE89:AN89"/>
    <mergeCell ref="AO89:AV89"/>
    <mergeCell ref="AW89:BD89"/>
    <mergeCell ref="BE89:BL89"/>
    <mergeCell ref="A87:F87"/>
    <mergeCell ref="G87:Y87"/>
    <mergeCell ref="Z87:AD87"/>
    <mergeCell ref="AE87:AN87"/>
    <mergeCell ref="AO87:AV87"/>
    <mergeCell ref="AW87:BD87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A55:C55"/>
    <mergeCell ref="D55:AB55"/>
    <mergeCell ref="AC55:AJ55"/>
    <mergeCell ref="AK55:AR55"/>
    <mergeCell ref="AS55:AZ55"/>
    <mergeCell ref="A97:BL97"/>
    <mergeCell ref="A98:F98"/>
    <mergeCell ref="G98:Y98"/>
    <mergeCell ref="Z98:AD98"/>
    <mergeCell ref="AE98:AN98"/>
    <mergeCell ref="AO98:AV98"/>
    <mergeCell ref="AW98:BD98"/>
    <mergeCell ref="BE98:BL98"/>
    <mergeCell ref="BE96:BL96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99:F99"/>
    <mergeCell ref="G99:Y99"/>
    <mergeCell ref="Z99:AD99"/>
    <mergeCell ref="AE99:AN99"/>
    <mergeCell ref="AO99:AV99"/>
    <mergeCell ref="AW99:BD99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5:F105"/>
    <mergeCell ref="G105:Y105"/>
    <mergeCell ref="Z105:AD105"/>
    <mergeCell ref="AE105:AN105"/>
    <mergeCell ref="AO105:AV105"/>
    <mergeCell ref="AW105:BD105"/>
    <mergeCell ref="BE105:BL105"/>
    <mergeCell ref="A103:F103"/>
    <mergeCell ref="G103:Y103"/>
    <mergeCell ref="Z103:AD103"/>
    <mergeCell ref="AE103:AN103"/>
    <mergeCell ref="AO103:AV103"/>
    <mergeCell ref="AW103:BD103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</mergeCells>
  <conditionalFormatting sqref="G71:L71">
    <cfRule type="cellIs" dxfId="203" priority="66" stopIfTrue="1" operator="equal">
      <formula>$G70</formula>
    </cfRule>
  </conditionalFormatting>
  <conditionalFormatting sqref="D52:D55">
    <cfRule type="cellIs" dxfId="202" priority="67" stopIfTrue="1" operator="equal">
      <formula>$D51</formula>
    </cfRule>
  </conditionalFormatting>
  <conditionalFormatting sqref="A71:F71">
    <cfRule type="cellIs" dxfId="201" priority="68" stopIfTrue="1" operator="equal">
      <formula>0</formula>
    </cfRule>
  </conditionalFormatting>
  <conditionalFormatting sqref="D56">
    <cfRule type="cellIs" dxfId="200" priority="65" stopIfTrue="1" operator="equal">
      <formula>$D52</formula>
    </cfRule>
  </conditionalFormatting>
  <conditionalFormatting sqref="G72:L72">
    <cfRule type="cellIs" dxfId="199" priority="63" stopIfTrue="1" operator="equal">
      <formula>$G71</formula>
    </cfRule>
  </conditionalFormatting>
  <conditionalFormatting sqref="A72:F72">
    <cfRule type="cellIs" dxfId="198" priority="64" stopIfTrue="1" operator="equal">
      <formula>0</formula>
    </cfRule>
  </conditionalFormatting>
  <conditionalFormatting sqref="G73:L73">
    <cfRule type="cellIs" dxfId="197" priority="61" stopIfTrue="1" operator="equal">
      <formula>$G72</formula>
    </cfRule>
  </conditionalFormatting>
  <conditionalFormatting sqref="A73:F73">
    <cfRule type="cellIs" dxfId="196" priority="62" stopIfTrue="1" operator="equal">
      <formula>0</formula>
    </cfRule>
  </conditionalFormatting>
  <conditionalFormatting sqref="G74">
    <cfRule type="cellIs" dxfId="195" priority="59" stopIfTrue="1" operator="equal">
      <formula>$G73</formula>
    </cfRule>
  </conditionalFormatting>
  <conditionalFormatting sqref="A74:F74">
    <cfRule type="cellIs" dxfId="194" priority="60" stopIfTrue="1" operator="equal">
      <formula>0</formula>
    </cfRule>
  </conditionalFormatting>
  <conditionalFormatting sqref="G75">
    <cfRule type="cellIs" dxfId="193" priority="57" stopIfTrue="1" operator="equal">
      <formula>$G74</formula>
    </cfRule>
  </conditionalFormatting>
  <conditionalFormatting sqref="A75:F75">
    <cfRule type="cellIs" dxfId="192" priority="58" stopIfTrue="1" operator="equal">
      <formula>0</formula>
    </cfRule>
  </conditionalFormatting>
  <conditionalFormatting sqref="G76">
    <cfRule type="cellIs" dxfId="191" priority="55" stopIfTrue="1" operator="equal">
      <formula>$G75</formula>
    </cfRule>
  </conditionalFormatting>
  <conditionalFormatting sqref="A76:F76">
    <cfRule type="cellIs" dxfId="190" priority="56" stopIfTrue="1" operator="equal">
      <formula>0</formula>
    </cfRule>
  </conditionalFormatting>
  <conditionalFormatting sqref="G77">
    <cfRule type="cellIs" dxfId="189" priority="51" stopIfTrue="1" operator="equal">
      <formula>#REF!</formula>
    </cfRule>
  </conditionalFormatting>
  <conditionalFormatting sqref="A77:F77">
    <cfRule type="cellIs" dxfId="188" priority="52" stopIfTrue="1" operator="equal">
      <formula>0</formula>
    </cfRule>
  </conditionalFormatting>
  <conditionalFormatting sqref="G78">
    <cfRule type="cellIs" dxfId="187" priority="49" stopIfTrue="1" operator="equal">
      <formula>$G77</formula>
    </cfRule>
  </conditionalFormatting>
  <conditionalFormatting sqref="A78:F78">
    <cfRule type="cellIs" dxfId="186" priority="50" stopIfTrue="1" operator="equal">
      <formula>0</formula>
    </cfRule>
  </conditionalFormatting>
  <conditionalFormatting sqref="G80:L80">
    <cfRule type="cellIs" dxfId="185" priority="47" stopIfTrue="1" operator="equal">
      <formula>$G79</formula>
    </cfRule>
  </conditionalFormatting>
  <conditionalFormatting sqref="A80:F80">
    <cfRule type="cellIs" dxfId="184" priority="48" stopIfTrue="1" operator="equal">
      <formula>0</formula>
    </cfRule>
  </conditionalFormatting>
  <conditionalFormatting sqref="G81:L81">
    <cfRule type="cellIs" dxfId="183" priority="45" stopIfTrue="1" operator="equal">
      <formula>$G80</formula>
    </cfRule>
  </conditionalFormatting>
  <conditionalFormatting sqref="A81:F81">
    <cfRule type="cellIs" dxfId="182" priority="46" stopIfTrue="1" operator="equal">
      <formula>0</formula>
    </cfRule>
  </conditionalFormatting>
  <conditionalFormatting sqref="G82:L82">
    <cfRule type="cellIs" dxfId="181" priority="43" stopIfTrue="1" operator="equal">
      <formula>$G81</formula>
    </cfRule>
  </conditionalFormatting>
  <conditionalFormatting sqref="A82:F82">
    <cfRule type="cellIs" dxfId="180" priority="44" stopIfTrue="1" operator="equal">
      <formula>0</formula>
    </cfRule>
  </conditionalFormatting>
  <conditionalFormatting sqref="G83">
    <cfRule type="cellIs" dxfId="179" priority="41" stopIfTrue="1" operator="equal">
      <formula>$G82</formula>
    </cfRule>
  </conditionalFormatting>
  <conditionalFormatting sqref="A83:F83">
    <cfRule type="cellIs" dxfId="178" priority="42" stopIfTrue="1" operator="equal">
      <formula>0</formula>
    </cfRule>
  </conditionalFormatting>
  <conditionalFormatting sqref="G84">
    <cfRule type="cellIs" dxfId="177" priority="39" stopIfTrue="1" operator="equal">
      <formula>$G83</formula>
    </cfRule>
  </conditionalFormatting>
  <conditionalFormatting sqref="A84:F84">
    <cfRule type="cellIs" dxfId="176" priority="40" stopIfTrue="1" operator="equal">
      <formula>0</formula>
    </cfRule>
  </conditionalFormatting>
  <conditionalFormatting sqref="G85">
    <cfRule type="cellIs" dxfId="175" priority="37" stopIfTrue="1" operator="equal">
      <formula>$G84</formula>
    </cfRule>
  </conditionalFormatting>
  <conditionalFormatting sqref="A85:F85">
    <cfRule type="cellIs" dxfId="174" priority="38" stopIfTrue="1" operator="equal">
      <formula>0</formula>
    </cfRule>
  </conditionalFormatting>
  <conditionalFormatting sqref="G86">
    <cfRule type="cellIs" dxfId="173" priority="35" stopIfTrue="1" operator="equal">
      <formula>#REF!</formula>
    </cfRule>
  </conditionalFormatting>
  <conditionalFormatting sqref="A86:F86">
    <cfRule type="cellIs" dxfId="172" priority="36" stopIfTrue="1" operator="equal">
      <formula>0</formula>
    </cfRule>
  </conditionalFormatting>
  <conditionalFormatting sqref="G87">
    <cfRule type="cellIs" dxfId="171" priority="33" stopIfTrue="1" operator="equal">
      <formula>$G86</formula>
    </cfRule>
  </conditionalFormatting>
  <conditionalFormatting sqref="A87:F87">
    <cfRule type="cellIs" dxfId="170" priority="34" stopIfTrue="1" operator="equal">
      <formula>0</formula>
    </cfRule>
  </conditionalFormatting>
  <conditionalFormatting sqref="G89:L89">
    <cfRule type="cellIs" dxfId="169" priority="31" stopIfTrue="1" operator="equal">
      <formula>$G88</formula>
    </cfRule>
  </conditionalFormatting>
  <conditionalFormatting sqref="A89:F89">
    <cfRule type="cellIs" dxfId="168" priority="32" stopIfTrue="1" operator="equal">
      <formula>0</formula>
    </cfRule>
  </conditionalFormatting>
  <conditionalFormatting sqref="G90:L90">
    <cfRule type="cellIs" dxfId="167" priority="29" stopIfTrue="1" operator="equal">
      <formula>$G89</formula>
    </cfRule>
  </conditionalFormatting>
  <conditionalFormatting sqref="A90:F90">
    <cfRule type="cellIs" dxfId="166" priority="30" stopIfTrue="1" operator="equal">
      <formula>0</formula>
    </cfRule>
  </conditionalFormatting>
  <conditionalFormatting sqref="G91:L91">
    <cfRule type="cellIs" dxfId="165" priority="27" stopIfTrue="1" operator="equal">
      <formula>$G90</formula>
    </cfRule>
  </conditionalFormatting>
  <conditionalFormatting sqref="A91:F91">
    <cfRule type="cellIs" dxfId="164" priority="28" stopIfTrue="1" operator="equal">
      <formula>0</formula>
    </cfRule>
  </conditionalFormatting>
  <conditionalFormatting sqref="G92">
    <cfRule type="cellIs" dxfId="163" priority="25" stopIfTrue="1" operator="equal">
      <formula>$G91</formula>
    </cfRule>
  </conditionalFormatting>
  <conditionalFormatting sqref="A92:F92">
    <cfRule type="cellIs" dxfId="162" priority="26" stopIfTrue="1" operator="equal">
      <formula>0</formula>
    </cfRule>
  </conditionalFormatting>
  <conditionalFormatting sqref="G93">
    <cfRule type="cellIs" dxfId="161" priority="23" stopIfTrue="1" operator="equal">
      <formula>$G92</formula>
    </cfRule>
  </conditionalFormatting>
  <conditionalFormatting sqref="A93:F93">
    <cfRule type="cellIs" dxfId="160" priority="24" stopIfTrue="1" operator="equal">
      <formula>0</formula>
    </cfRule>
  </conditionalFormatting>
  <conditionalFormatting sqref="G94">
    <cfRule type="cellIs" dxfId="159" priority="21" stopIfTrue="1" operator="equal">
      <formula>$G93</formula>
    </cfRule>
  </conditionalFormatting>
  <conditionalFormatting sqref="A94:F94">
    <cfRule type="cellIs" dxfId="158" priority="22" stopIfTrue="1" operator="equal">
      <formula>0</formula>
    </cfRule>
  </conditionalFormatting>
  <conditionalFormatting sqref="G95">
    <cfRule type="cellIs" dxfId="157" priority="19" stopIfTrue="1" operator="equal">
      <formula>#REF!</formula>
    </cfRule>
  </conditionalFormatting>
  <conditionalFormatting sqref="A95:F95">
    <cfRule type="cellIs" dxfId="156" priority="20" stopIfTrue="1" operator="equal">
      <formula>0</formula>
    </cfRule>
  </conditionalFormatting>
  <conditionalFormatting sqref="G96">
    <cfRule type="cellIs" dxfId="155" priority="17" stopIfTrue="1" operator="equal">
      <formula>$G95</formula>
    </cfRule>
  </conditionalFormatting>
  <conditionalFormatting sqref="A96:F96">
    <cfRule type="cellIs" dxfId="154" priority="18" stopIfTrue="1" operator="equal">
      <formula>0</formula>
    </cfRule>
  </conditionalFormatting>
  <conditionalFormatting sqref="G98:L98">
    <cfRule type="cellIs" dxfId="153" priority="15" stopIfTrue="1" operator="equal">
      <formula>$G97</formula>
    </cfRule>
  </conditionalFormatting>
  <conditionalFormatting sqref="A98:F98">
    <cfRule type="cellIs" dxfId="152" priority="16" stopIfTrue="1" operator="equal">
      <formula>0</formula>
    </cfRule>
  </conditionalFormatting>
  <conditionalFormatting sqref="G99:L99">
    <cfRule type="cellIs" dxfId="151" priority="13" stopIfTrue="1" operator="equal">
      <formula>$G98</formula>
    </cfRule>
  </conditionalFormatting>
  <conditionalFormatting sqref="A99:F99">
    <cfRule type="cellIs" dxfId="150" priority="14" stopIfTrue="1" operator="equal">
      <formula>0</formula>
    </cfRule>
  </conditionalFormatting>
  <conditionalFormatting sqref="G100:L100">
    <cfRule type="cellIs" dxfId="149" priority="11" stopIfTrue="1" operator="equal">
      <formula>$G99</formula>
    </cfRule>
  </conditionalFormatting>
  <conditionalFormatting sqref="A100:F100">
    <cfRule type="cellIs" dxfId="148" priority="12" stopIfTrue="1" operator="equal">
      <formula>0</formula>
    </cfRule>
  </conditionalFormatting>
  <conditionalFormatting sqref="G101">
    <cfRule type="cellIs" dxfId="147" priority="9" stopIfTrue="1" operator="equal">
      <formula>$G100</formula>
    </cfRule>
  </conditionalFormatting>
  <conditionalFormatting sqref="A101:F101">
    <cfRule type="cellIs" dxfId="146" priority="10" stopIfTrue="1" operator="equal">
      <formula>0</formula>
    </cfRule>
  </conditionalFormatting>
  <conditionalFormatting sqref="G102">
    <cfRule type="cellIs" dxfId="145" priority="7" stopIfTrue="1" operator="equal">
      <formula>$G101</formula>
    </cfRule>
  </conditionalFormatting>
  <conditionalFormatting sqref="A102:F102">
    <cfRule type="cellIs" dxfId="144" priority="8" stopIfTrue="1" operator="equal">
      <formula>0</formula>
    </cfRule>
  </conditionalFormatting>
  <conditionalFormatting sqref="G103">
    <cfRule type="cellIs" dxfId="143" priority="5" stopIfTrue="1" operator="equal">
      <formula>$G102</formula>
    </cfRule>
  </conditionalFormatting>
  <conditionalFormatting sqref="A103:F103">
    <cfRule type="cellIs" dxfId="142" priority="6" stopIfTrue="1" operator="equal">
      <formula>0</formula>
    </cfRule>
  </conditionalFormatting>
  <conditionalFormatting sqref="G104">
    <cfRule type="cellIs" dxfId="141" priority="3" stopIfTrue="1" operator="equal">
      <formula>#REF!</formula>
    </cfRule>
  </conditionalFormatting>
  <conditionalFormatting sqref="A104:F104">
    <cfRule type="cellIs" dxfId="140" priority="4" stopIfTrue="1" operator="equal">
      <formula>0</formula>
    </cfRule>
  </conditionalFormatting>
  <conditionalFormatting sqref="G105">
    <cfRule type="cellIs" dxfId="139" priority="1" stopIfTrue="1" operator="equal">
      <formula>$G104</formula>
    </cfRule>
  </conditionalFormatting>
  <conditionalFormatting sqref="A105:F105">
    <cfRule type="cellIs" dxfId="138" priority="2" stopIfTrue="1" operator="equal">
      <formula>0</formula>
    </cfRule>
  </conditionalFormatting>
  <pageMargins left="0.78740157480314965" right="0.78740157480314965" top="1.1811023622047245" bottom="0.39370078740157483" header="0.31496062992125984" footer="0.31496062992125984"/>
  <pageSetup paperSize="9" scale="72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A116"/>
  <sheetViews>
    <sheetView view="pageBreakPreview" zoomScale="80" zoomScaleNormal="100" zoomScaleSheetLayoutView="80" workbookViewId="0">
      <selection activeCell="AU13" sqref="AU13:BB1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7.5" customHeight="1" x14ac:dyDescent="0.2">
      <c r="AO1" s="62" t="s">
        <v>35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7" ht="15.75" x14ac:dyDescent="0.2">
      <c r="AO2" s="63" t="s">
        <v>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x14ac:dyDescent="0.2">
      <c r="AO3" s="64" t="s">
        <v>185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x14ac:dyDescent="0.2">
      <c r="AO4" s="66" t="s">
        <v>78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x14ac:dyDescent="0.2">
      <c r="AO5" s="68" t="s">
        <v>20</v>
      </c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77" x14ac:dyDescent="0.2"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</row>
    <row r="7" spans="1:77" x14ac:dyDescent="0.2">
      <c r="AO7" s="81" t="s">
        <v>295</v>
      </c>
      <c r="AP7" s="65"/>
      <c r="AQ7" s="65"/>
      <c r="AR7" s="65"/>
      <c r="AS7" s="65"/>
      <c r="AT7" s="65"/>
      <c r="AU7" s="65"/>
      <c r="AV7" s="1" t="s">
        <v>63</v>
      </c>
      <c r="AW7" s="81">
        <v>559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x14ac:dyDescent="0.2">
      <c r="A11" s="82" t="s">
        <v>84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15.75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</row>
    <row r="13" spans="1:77" s="7" customFormat="1" ht="14.25" x14ac:dyDescent="0.2">
      <c r="A13" s="4" t="s">
        <v>53</v>
      </c>
      <c r="B13" s="78" t="s">
        <v>77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5"/>
      <c r="N13" s="80" t="s">
        <v>78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"/>
      <c r="AU13" s="78" t="s">
        <v>82</v>
      </c>
      <c r="AV13" s="79"/>
      <c r="AW13" s="79"/>
      <c r="AX13" s="79"/>
      <c r="AY13" s="79"/>
      <c r="AZ13" s="79"/>
      <c r="BA13" s="79"/>
      <c r="BB13" s="79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7" customFormat="1" x14ac:dyDescent="0.2">
      <c r="A14" s="8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8"/>
      <c r="N14" s="77" t="s">
        <v>62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8"/>
      <c r="AU14" s="76" t="s">
        <v>55</v>
      </c>
      <c r="AV14" s="76"/>
      <c r="AW14" s="76"/>
      <c r="AX14" s="76"/>
      <c r="AY14" s="76"/>
      <c r="AZ14" s="76"/>
      <c r="BA14" s="76"/>
      <c r="BB14" s="76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s="7" customFormat="1" x14ac:dyDescent="0.2">
      <c r="BE15" s="9"/>
      <c r="BF15" s="9"/>
      <c r="BG15" s="9"/>
      <c r="BH15" s="9"/>
      <c r="BI15" s="9"/>
      <c r="BJ15" s="9"/>
      <c r="BK15" s="9"/>
      <c r="BL15" s="9"/>
    </row>
    <row r="16" spans="1:77" s="7" customFormat="1" ht="15" x14ac:dyDescent="0.2">
      <c r="A16" s="10" t="s">
        <v>4</v>
      </c>
      <c r="B16" s="78" t="s">
        <v>85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5"/>
      <c r="N16" s="80" t="s">
        <v>78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"/>
      <c r="AU16" s="78" t="s">
        <v>82</v>
      </c>
      <c r="AV16" s="79"/>
      <c r="AW16" s="79"/>
      <c r="AX16" s="79"/>
      <c r="AY16" s="79"/>
      <c r="AZ16" s="79"/>
      <c r="BA16" s="79"/>
      <c r="BB16" s="79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s="7" customFormat="1" ht="24" customHeight="1" x14ac:dyDescent="0.2">
      <c r="A17" s="14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8"/>
      <c r="N17" s="77" t="s">
        <v>61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8"/>
      <c r="AU17" s="76" t="s">
        <v>55</v>
      </c>
      <c r="AV17" s="76"/>
      <c r="AW17" s="76"/>
      <c r="AX17" s="76"/>
      <c r="AY17" s="76"/>
      <c r="AZ17" s="76"/>
      <c r="BA17" s="76"/>
      <c r="BB17" s="76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s="7" customFormat="1" x14ac:dyDescent="0.2"/>
    <row r="19" spans="1:79" s="7" customFormat="1" ht="28.5" customHeight="1" x14ac:dyDescent="0.2">
      <c r="A19" s="4" t="s">
        <v>54</v>
      </c>
      <c r="B19" s="78" t="s">
        <v>216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78" t="s">
        <v>217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11"/>
      <c r="AA19" s="78" t="s">
        <v>153</v>
      </c>
      <c r="AB19" s="79"/>
      <c r="AC19" s="79"/>
      <c r="AD19" s="79"/>
      <c r="AE19" s="79"/>
      <c r="AF19" s="79"/>
      <c r="AG19" s="79"/>
      <c r="AH19" s="79"/>
      <c r="AI19" s="79"/>
      <c r="AJ19" s="11"/>
      <c r="AK19" s="85" t="s">
        <v>151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11"/>
      <c r="BE19" s="78" t="s">
        <v>83</v>
      </c>
      <c r="BF19" s="79"/>
      <c r="BG19" s="79"/>
      <c r="BH19" s="79"/>
      <c r="BI19" s="79"/>
      <c r="BJ19" s="79"/>
      <c r="BK19" s="79"/>
      <c r="BL19" s="79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7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15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15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15"/>
      <c r="BE20" s="76" t="s">
        <v>60</v>
      </c>
      <c r="BF20" s="76"/>
      <c r="BG20" s="76"/>
      <c r="BH20" s="76"/>
      <c r="BI20" s="76"/>
      <c r="BJ20" s="76"/>
      <c r="BK20" s="76"/>
      <c r="BL20" s="76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 x14ac:dyDescent="0.2">
      <c r="A22" s="92" t="s">
        <v>50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140">
        <f>SUM(AS22+I23)</f>
        <v>2767771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93" t="s">
        <v>51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140">
        <f>674988+687838+198977+198976</f>
        <v>1760779</v>
      </c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40">
        <v>1006992</v>
      </c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86" t="s">
        <v>24</v>
      </c>
      <c r="U23" s="86"/>
      <c r="V23" s="86"/>
      <c r="W23" s="86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 x14ac:dyDescent="0.2">
      <c r="A24" s="40"/>
      <c r="B24" s="40"/>
      <c r="C24" s="40"/>
      <c r="D24" s="40"/>
      <c r="E24" s="40"/>
      <c r="F24" s="40"/>
      <c r="G24" s="40"/>
      <c r="H24" s="40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40"/>
      <c r="U24" s="40"/>
      <c r="V24" s="40"/>
      <c r="W24" s="40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 x14ac:dyDescent="0.2">
      <c r="A25" s="63" t="s">
        <v>37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179.25" customHeight="1" x14ac:dyDescent="0.2">
      <c r="A26" s="100" t="s">
        <v>284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1.75" customHeight="1" x14ac:dyDescent="0.2">
      <c r="A29" s="87" t="s">
        <v>28</v>
      </c>
      <c r="B29" s="87"/>
      <c r="C29" s="87"/>
      <c r="D29" s="87"/>
      <c r="E29" s="87"/>
      <c r="F29" s="87"/>
      <c r="G29" s="88" t="s">
        <v>40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x14ac:dyDescent="0.2">
      <c r="A30" s="91">
        <v>1</v>
      </c>
      <c r="B30" s="91"/>
      <c r="C30" s="91"/>
      <c r="D30" s="91"/>
      <c r="E30" s="91"/>
      <c r="F30" s="91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34.5" customHeight="1" x14ac:dyDescent="0.2">
      <c r="A31" s="44">
        <v>1</v>
      </c>
      <c r="B31" s="44"/>
      <c r="C31" s="44"/>
      <c r="D31" s="44"/>
      <c r="E31" s="44"/>
      <c r="F31" s="44"/>
      <c r="G31" s="97" t="s">
        <v>189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9"/>
      <c r="CA31" s="1" t="s">
        <v>48</v>
      </c>
    </row>
    <row r="32" spans="1:79" ht="12.7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</row>
    <row r="33" spans="1:79" ht="15.95" customHeight="1" x14ac:dyDescent="0.2">
      <c r="A33" s="86" t="s">
        <v>38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</row>
    <row r="34" spans="1:79" ht="15.95" customHeight="1" x14ac:dyDescent="0.2">
      <c r="A34" s="100" t="s">
        <v>149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2.75" customHeight="1" x14ac:dyDescent="0.2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</row>
    <row r="36" spans="1:79" ht="15.75" customHeight="1" x14ac:dyDescent="0.2">
      <c r="A36" s="86" t="s">
        <v>39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</row>
    <row r="37" spans="1:79" ht="16.5" customHeight="1" x14ac:dyDescent="0.2">
      <c r="A37" s="87" t="s">
        <v>28</v>
      </c>
      <c r="B37" s="87"/>
      <c r="C37" s="87"/>
      <c r="D37" s="87"/>
      <c r="E37" s="87"/>
      <c r="F37" s="87"/>
      <c r="G37" s="88" t="s">
        <v>25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90"/>
    </row>
    <row r="38" spans="1:79" ht="15.75" x14ac:dyDescent="0.2">
      <c r="A38" s="91">
        <v>1</v>
      </c>
      <c r="B38" s="91"/>
      <c r="C38" s="91"/>
      <c r="D38" s="91"/>
      <c r="E38" s="91"/>
      <c r="F38" s="91"/>
      <c r="G38" s="88">
        <v>2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2.75" customHeight="1" x14ac:dyDescent="0.2">
      <c r="A39" s="44">
        <v>1</v>
      </c>
      <c r="B39" s="44"/>
      <c r="C39" s="44"/>
      <c r="D39" s="44"/>
      <c r="E39" s="44"/>
      <c r="F39" s="44"/>
      <c r="G39" s="97" t="s">
        <v>218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  <c r="CA39" s="1" t="s">
        <v>12</v>
      </c>
    </row>
    <row r="40" spans="1:79" ht="12.75" customHeight="1" x14ac:dyDescent="0.2">
      <c r="A40" s="44">
        <v>2</v>
      </c>
      <c r="B40" s="44"/>
      <c r="C40" s="44"/>
      <c r="D40" s="44"/>
      <c r="E40" s="44"/>
      <c r="F40" s="44"/>
      <c r="G40" s="97" t="s">
        <v>89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9"/>
    </row>
    <row r="41" spans="1:79" ht="12.75" customHeight="1" x14ac:dyDescent="0.2">
      <c r="A41" s="44">
        <v>3</v>
      </c>
      <c r="B41" s="44"/>
      <c r="C41" s="44"/>
      <c r="D41" s="44"/>
      <c r="E41" s="44"/>
      <c r="F41" s="44"/>
      <c r="G41" s="97" t="s">
        <v>233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</row>
    <row r="42" spans="1:79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</row>
    <row r="43" spans="1:79" ht="15.75" customHeight="1" x14ac:dyDescent="0.2">
      <c r="A43" s="86" t="s">
        <v>41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</row>
    <row r="44" spans="1:79" ht="15" customHeight="1" x14ac:dyDescent="0.2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25"/>
      <c r="BB44" s="25"/>
      <c r="BC44" s="25"/>
      <c r="BD44" s="25"/>
      <c r="BE44" s="25"/>
      <c r="BF44" s="25"/>
      <c r="BG44" s="25"/>
      <c r="BH44" s="25"/>
      <c r="BI44" s="26"/>
      <c r="BJ44" s="26"/>
      <c r="BK44" s="26"/>
      <c r="BL44" s="26"/>
    </row>
    <row r="45" spans="1:79" ht="15.95" customHeight="1" x14ac:dyDescent="0.2">
      <c r="A45" s="91" t="s">
        <v>28</v>
      </c>
      <c r="B45" s="91"/>
      <c r="C45" s="91"/>
      <c r="D45" s="102" t="s">
        <v>26</v>
      </c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4"/>
      <c r="AC45" s="91" t="s">
        <v>29</v>
      </c>
      <c r="AD45" s="91"/>
      <c r="AE45" s="91"/>
      <c r="AF45" s="91"/>
      <c r="AG45" s="91"/>
      <c r="AH45" s="91"/>
      <c r="AI45" s="91"/>
      <c r="AJ45" s="91"/>
      <c r="AK45" s="91" t="s">
        <v>30</v>
      </c>
      <c r="AL45" s="91"/>
      <c r="AM45" s="91"/>
      <c r="AN45" s="91"/>
      <c r="AO45" s="91"/>
      <c r="AP45" s="91"/>
      <c r="AQ45" s="91"/>
      <c r="AR45" s="91"/>
      <c r="AS45" s="91" t="s">
        <v>27</v>
      </c>
      <c r="AT45" s="91"/>
      <c r="AU45" s="91"/>
      <c r="AV45" s="91"/>
      <c r="AW45" s="91"/>
      <c r="AX45" s="91"/>
      <c r="AY45" s="91"/>
      <c r="AZ45" s="91"/>
      <c r="BA45" s="27"/>
      <c r="BB45" s="27"/>
      <c r="BC45" s="27"/>
      <c r="BD45" s="27"/>
      <c r="BE45" s="27"/>
      <c r="BF45" s="27"/>
      <c r="BG45" s="27"/>
      <c r="BH45" s="27"/>
    </row>
    <row r="46" spans="1:79" ht="11.25" customHeight="1" x14ac:dyDescent="0.2">
      <c r="A46" s="91"/>
      <c r="B46" s="91"/>
      <c r="C46" s="91"/>
      <c r="D46" s="105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7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27"/>
      <c r="BB46" s="27"/>
      <c r="BC46" s="27"/>
      <c r="BD46" s="27"/>
      <c r="BE46" s="27"/>
      <c r="BF46" s="27"/>
      <c r="BG46" s="27"/>
      <c r="BH46" s="27"/>
    </row>
    <row r="47" spans="1:79" ht="15.75" x14ac:dyDescent="0.2">
      <c r="A47" s="91">
        <v>1</v>
      </c>
      <c r="B47" s="91"/>
      <c r="C47" s="91"/>
      <c r="D47" s="108">
        <v>2</v>
      </c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10"/>
      <c r="AC47" s="91">
        <v>3</v>
      </c>
      <c r="AD47" s="91"/>
      <c r="AE47" s="91"/>
      <c r="AF47" s="91"/>
      <c r="AG47" s="91"/>
      <c r="AH47" s="91"/>
      <c r="AI47" s="91"/>
      <c r="AJ47" s="91"/>
      <c r="AK47" s="91">
        <v>4</v>
      </c>
      <c r="AL47" s="91"/>
      <c r="AM47" s="91"/>
      <c r="AN47" s="91"/>
      <c r="AO47" s="91"/>
      <c r="AP47" s="91"/>
      <c r="AQ47" s="91"/>
      <c r="AR47" s="91"/>
      <c r="AS47" s="91">
        <v>5</v>
      </c>
      <c r="AT47" s="91"/>
      <c r="AU47" s="91"/>
      <c r="AV47" s="91"/>
      <c r="AW47" s="91"/>
      <c r="AX47" s="91"/>
      <c r="AY47" s="91"/>
      <c r="AZ47" s="91"/>
      <c r="BA47" s="27"/>
      <c r="BB47" s="27"/>
      <c r="BC47" s="27"/>
      <c r="BD47" s="27"/>
      <c r="BE47" s="27"/>
      <c r="BF47" s="27"/>
      <c r="BG47" s="27"/>
      <c r="BH47" s="27"/>
    </row>
    <row r="48" spans="1:79" ht="32.25" customHeight="1" x14ac:dyDescent="0.2">
      <c r="A48" s="44">
        <v>1</v>
      </c>
      <c r="B48" s="44"/>
      <c r="C48" s="44"/>
      <c r="D48" s="97" t="s">
        <v>218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9"/>
      <c r="AC48" s="51">
        <f>476011+687838</f>
        <v>1163849</v>
      </c>
      <c r="AD48" s="51"/>
      <c r="AE48" s="51"/>
      <c r="AF48" s="51"/>
      <c r="AG48" s="51"/>
      <c r="AH48" s="51"/>
      <c r="AI48" s="51"/>
      <c r="AJ48" s="51"/>
      <c r="AK48" s="51">
        <v>0</v>
      </c>
      <c r="AL48" s="51"/>
      <c r="AM48" s="51"/>
      <c r="AN48" s="51"/>
      <c r="AO48" s="51"/>
      <c r="AP48" s="51"/>
      <c r="AQ48" s="51"/>
      <c r="AR48" s="51"/>
      <c r="AS48" s="51">
        <f>AC48+AK48</f>
        <v>1163849</v>
      </c>
      <c r="AT48" s="51"/>
      <c r="AU48" s="51"/>
      <c r="AV48" s="51"/>
      <c r="AW48" s="51"/>
      <c r="AX48" s="51"/>
      <c r="AY48" s="51"/>
      <c r="AZ48" s="51"/>
      <c r="BA48" s="31"/>
      <c r="BB48" s="31"/>
      <c r="BC48" s="31"/>
      <c r="BD48" s="31"/>
      <c r="BE48" s="31"/>
      <c r="BF48" s="31"/>
      <c r="BG48" s="31"/>
      <c r="BH48" s="31"/>
      <c r="CA48" s="1" t="s">
        <v>14</v>
      </c>
    </row>
    <row r="49" spans="1:79" ht="18.75" customHeight="1" x14ac:dyDescent="0.2">
      <c r="A49" s="44">
        <v>2</v>
      </c>
      <c r="B49" s="44"/>
      <c r="C49" s="44"/>
      <c r="D49" s="97" t="s">
        <v>89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9"/>
      <c r="AC49" s="51"/>
      <c r="AD49" s="51"/>
      <c r="AE49" s="51"/>
      <c r="AF49" s="51"/>
      <c r="AG49" s="51"/>
      <c r="AH49" s="51"/>
      <c r="AI49" s="51"/>
      <c r="AJ49" s="51"/>
      <c r="AK49" s="51">
        <v>1006992</v>
      </c>
      <c r="AL49" s="51"/>
      <c r="AM49" s="51"/>
      <c r="AN49" s="51"/>
      <c r="AO49" s="51"/>
      <c r="AP49" s="51"/>
      <c r="AQ49" s="51"/>
      <c r="AR49" s="51"/>
      <c r="AS49" s="51">
        <f>AC49+AK49</f>
        <v>1006992</v>
      </c>
      <c r="AT49" s="51"/>
      <c r="AU49" s="51"/>
      <c r="AV49" s="51"/>
      <c r="AW49" s="51"/>
      <c r="AX49" s="51"/>
      <c r="AY49" s="51"/>
      <c r="AZ49" s="51"/>
      <c r="BA49" s="31"/>
      <c r="BB49" s="31"/>
      <c r="BC49" s="31"/>
      <c r="BD49" s="31"/>
      <c r="BE49" s="31"/>
      <c r="BF49" s="31"/>
      <c r="BG49" s="31"/>
      <c r="BH49" s="31"/>
    </row>
    <row r="50" spans="1:79" ht="32.25" customHeight="1" x14ac:dyDescent="0.2">
      <c r="A50" s="44">
        <v>3</v>
      </c>
      <c r="B50" s="44"/>
      <c r="C50" s="44"/>
      <c r="D50" s="97" t="s">
        <v>233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51">
        <f>198977+198977+198976</f>
        <v>596930</v>
      </c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>
        <f>AC50+AK50</f>
        <v>596930</v>
      </c>
      <c r="AT50" s="51"/>
      <c r="AU50" s="51"/>
      <c r="AV50" s="51"/>
      <c r="AW50" s="51"/>
      <c r="AX50" s="51"/>
      <c r="AY50" s="51"/>
      <c r="AZ50" s="51"/>
      <c r="BA50" s="31"/>
      <c r="BB50" s="31"/>
      <c r="BC50" s="31"/>
      <c r="BD50" s="31"/>
      <c r="BE50" s="31"/>
      <c r="BF50" s="31"/>
      <c r="BG50" s="31"/>
      <c r="BH50" s="31"/>
    </row>
    <row r="51" spans="1:79" s="30" customFormat="1" x14ac:dyDescent="0.2">
      <c r="A51" s="52"/>
      <c r="B51" s="52"/>
      <c r="C51" s="52"/>
      <c r="D51" s="112" t="s">
        <v>64</v>
      </c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4"/>
      <c r="AC51" s="57">
        <f>SUM(AC48+AC49+AC50)</f>
        <v>1760779</v>
      </c>
      <c r="AD51" s="57"/>
      <c r="AE51" s="57"/>
      <c r="AF51" s="57"/>
      <c r="AG51" s="57"/>
      <c r="AH51" s="57"/>
      <c r="AI51" s="57"/>
      <c r="AJ51" s="57"/>
      <c r="AK51" s="57">
        <f>SUM(AK48+AK49+AK50)</f>
        <v>1006992</v>
      </c>
      <c r="AL51" s="57"/>
      <c r="AM51" s="57"/>
      <c r="AN51" s="57"/>
      <c r="AO51" s="57"/>
      <c r="AP51" s="57"/>
      <c r="AQ51" s="57"/>
      <c r="AR51" s="57"/>
      <c r="AS51" s="57">
        <f>AC51+AK51</f>
        <v>2767771</v>
      </c>
      <c r="AT51" s="57"/>
      <c r="AU51" s="57"/>
      <c r="AV51" s="57"/>
      <c r="AW51" s="57"/>
      <c r="AX51" s="57"/>
      <c r="AY51" s="57"/>
      <c r="AZ51" s="57"/>
      <c r="BA51" s="32"/>
      <c r="BB51" s="32"/>
      <c r="BC51" s="32"/>
      <c r="BD51" s="32"/>
      <c r="BE51" s="32"/>
      <c r="BF51" s="32"/>
      <c r="BG51" s="32"/>
      <c r="BH51" s="32"/>
    </row>
    <row r="53" spans="1:79" ht="15.75" customHeight="1" x14ac:dyDescent="0.2">
      <c r="A53" s="63" t="s">
        <v>42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</row>
    <row r="54" spans="1:79" ht="15" customHeight="1" x14ac:dyDescent="0.2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</row>
    <row r="55" spans="1:79" ht="15.95" customHeight="1" x14ac:dyDescent="0.2">
      <c r="A55" s="91" t="s">
        <v>28</v>
      </c>
      <c r="B55" s="91"/>
      <c r="C55" s="91"/>
      <c r="D55" s="102" t="s">
        <v>34</v>
      </c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4"/>
      <c r="AB55" s="91" t="s">
        <v>29</v>
      </c>
      <c r="AC55" s="91"/>
      <c r="AD55" s="91"/>
      <c r="AE55" s="91"/>
      <c r="AF55" s="91"/>
      <c r="AG55" s="91"/>
      <c r="AH55" s="91"/>
      <c r="AI55" s="91"/>
      <c r="AJ55" s="91" t="s">
        <v>30</v>
      </c>
      <c r="AK55" s="91"/>
      <c r="AL55" s="91"/>
      <c r="AM55" s="91"/>
      <c r="AN55" s="91"/>
      <c r="AO55" s="91"/>
      <c r="AP55" s="91"/>
      <c r="AQ55" s="91"/>
      <c r="AR55" s="91" t="s">
        <v>27</v>
      </c>
      <c r="AS55" s="91"/>
      <c r="AT55" s="91"/>
      <c r="AU55" s="91"/>
      <c r="AV55" s="91"/>
      <c r="AW55" s="91"/>
      <c r="AX55" s="91"/>
      <c r="AY55" s="91"/>
    </row>
    <row r="56" spans="1:79" ht="12" customHeight="1" x14ac:dyDescent="0.2">
      <c r="A56" s="91"/>
      <c r="B56" s="91"/>
      <c r="C56" s="91"/>
      <c r="D56" s="105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7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</row>
    <row r="57" spans="1:79" ht="12.75" customHeight="1" x14ac:dyDescent="0.2">
      <c r="A57" s="91">
        <v>1</v>
      </c>
      <c r="B57" s="91"/>
      <c r="C57" s="91"/>
      <c r="D57" s="108">
        <v>2</v>
      </c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10"/>
      <c r="AB57" s="91">
        <v>3</v>
      </c>
      <c r="AC57" s="91"/>
      <c r="AD57" s="91"/>
      <c r="AE57" s="91"/>
      <c r="AF57" s="91"/>
      <c r="AG57" s="91"/>
      <c r="AH57" s="91"/>
      <c r="AI57" s="91"/>
      <c r="AJ57" s="91">
        <v>4</v>
      </c>
      <c r="AK57" s="91"/>
      <c r="AL57" s="91"/>
      <c r="AM57" s="91"/>
      <c r="AN57" s="91"/>
      <c r="AO57" s="91"/>
      <c r="AP57" s="91"/>
      <c r="AQ57" s="91"/>
      <c r="AR57" s="91">
        <v>5</v>
      </c>
      <c r="AS57" s="91"/>
      <c r="AT57" s="91"/>
      <c r="AU57" s="91"/>
      <c r="AV57" s="91"/>
      <c r="AW57" s="91"/>
      <c r="AX57" s="91"/>
      <c r="AY57" s="91"/>
    </row>
    <row r="58" spans="1:79" ht="29.25" customHeight="1" x14ac:dyDescent="0.2">
      <c r="A58" s="44">
        <v>1</v>
      </c>
      <c r="B58" s="44"/>
      <c r="C58" s="44"/>
      <c r="D58" s="94" t="s">
        <v>90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111">
        <f>1561803+198976</f>
        <v>1760779</v>
      </c>
      <c r="AC58" s="111"/>
      <c r="AD58" s="111"/>
      <c r="AE58" s="111"/>
      <c r="AF58" s="111"/>
      <c r="AG58" s="111"/>
      <c r="AH58" s="111"/>
      <c r="AI58" s="111"/>
      <c r="AJ58" s="111">
        <v>1006992</v>
      </c>
      <c r="AK58" s="111"/>
      <c r="AL58" s="111"/>
      <c r="AM58" s="111"/>
      <c r="AN58" s="111"/>
      <c r="AO58" s="111"/>
      <c r="AP58" s="111"/>
      <c r="AQ58" s="111"/>
      <c r="AR58" s="51">
        <f>AB58+AJ58</f>
        <v>2767771</v>
      </c>
      <c r="AS58" s="51"/>
      <c r="AT58" s="51"/>
      <c r="AU58" s="51"/>
      <c r="AV58" s="51"/>
      <c r="AW58" s="51"/>
      <c r="AX58" s="51"/>
      <c r="AY58" s="51"/>
      <c r="CA58" s="1" t="s">
        <v>15</v>
      </c>
    </row>
    <row r="59" spans="1:79" s="30" customFormat="1" ht="12.75" customHeight="1" x14ac:dyDescent="0.2">
      <c r="A59" s="52"/>
      <c r="B59" s="52"/>
      <c r="C59" s="52"/>
      <c r="D59" s="112" t="s">
        <v>27</v>
      </c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4"/>
      <c r="AB59" s="57">
        <f>SUM(AB58)</f>
        <v>1760779</v>
      </c>
      <c r="AC59" s="57"/>
      <c r="AD59" s="57"/>
      <c r="AE59" s="57"/>
      <c r="AF59" s="57"/>
      <c r="AG59" s="57"/>
      <c r="AH59" s="57"/>
      <c r="AI59" s="57"/>
      <c r="AJ59" s="57">
        <f t="shared" ref="AJ59" si="0">SUM(AJ58)</f>
        <v>1006992</v>
      </c>
      <c r="AK59" s="57"/>
      <c r="AL59" s="57"/>
      <c r="AM59" s="57"/>
      <c r="AN59" s="57"/>
      <c r="AO59" s="57"/>
      <c r="AP59" s="57"/>
      <c r="AQ59" s="57"/>
      <c r="AR59" s="57">
        <f t="shared" ref="AR59" si="1">SUM(AR58)</f>
        <v>2767771</v>
      </c>
      <c r="AS59" s="57"/>
      <c r="AT59" s="57"/>
      <c r="AU59" s="57"/>
      <c r="AV59" s="57"/>
      <c r="AW59" s="57"/>
      <c r="AX59" s="57"/>
      <c r="AY59" s="57"/>
    </row>
    <row r="61" spans="1:79" ht="15.75" customHeight="1" x14ac:dyDescent="0.2">
      <c r="A61" s="86" t="s">
        <v>43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</row>
    <row r="62" spans="1:79" ht="24.75" customHeight="1" x14ac:dyDescent="0.2">
      <c r="A62" s="91" t="s">
        <v>28</v>
      </c>
      <c r="B62" s="91"/>
      <c r="C62" s="91"/>
      <c r="D62" s="91"/>
      <c r="E62" s="91"/>
      <c r="F62" s="91"/>
      <c r="G62" s="108" t="s">
        <v>44</v>
      </c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10"/>
      <c r="Z62" s="91" t="s">
        <v>2</v>
      </c>
      <c r="AA62" s="91"/>
      <c r="AB62" s="91"/>
      <c r="AC62" s="91"/>
      <c r="AD62" s="91"/>
      <c r="AE62" s="91" t="s">
        <v>1</v>
      </c>
      <c r="AF62" s="91"/>
      <c r="AG62" s="91"/>
      <c r="AH62" s="91"/>
      <c r="AI62" s="91"/>
      <c r="AJ62" s="91"/>
      <c r="AK62" s="91"/>
      <c r="AL62" s="91"/>
      <c r="AM62" s="91"/>
      <c r="AN62" s="91"/>
      <c r="AO62" s="108" t="s">
        <v>29</v>
      </c>
      <c r="AP62" s="109"/>
      <c r="AQ62" s="109"/>
      <c r="AR62" s="109"/>
      <c r="AS62" s="109"/>
      <c r="AT62" s="109"/>
      <c r="AU62" s="109"/>
      <c r="AV62" s="110"/>
      <c r="AW62" s="108" t="s">
        <v>30</v>
      </c>
      <c r="AX62" s="109"/>
      <c r="AY62" s="109"/>
      <c r="AZ62" s="109"/>
      <c r="BA62" s="109"/>
      <c r="BB62" s="109"/>
      <c r="BC62" s="109"/>
      <c r="BD62" s="110"/>
      <c r="BE62" s="108" t="s">
        <v>27</v>
      </c>
      <c r="BF62" s="109"/>
      <c r="BG62" s="109"/>
      <c r="BH62" s="109"/>
      <c r="BI62" s="109"/>
      <c r="BJ62" s="109"/>
      <c r="BK62" s="109"/>
      <c r="BL62" s="110"/>
    </row>
    <row r="63" spans="1:79" ht="15.75" customHeight="1" x14ac:dyDescent="0.2">
      <c r="A63" s="91">
        <v>1</v>
      </c>
      <c r="B63" s="91"/>
      <c r="C63" s="91"/>
      <c r="D63" s="91"/>
      <c r="E63" s="91"/>
      <c r="F63" s="91"/>
      <c r="G63" s="108">
        <v>2</v>
      </c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10"/>
      <c r="Z63" s="91">
        <v>3</v>
      </c>
      <c r="AA63" s="91"/>
      <c r="AB63" s="91"/>
      <c r="AC63" s="91"/>
      <c r="AD63" s="91"/>
      <c r="AE63" s="91">
        <v>4</v>
      </c>
      <c r="AF63" s="91"/>
      <c r="AG63" s="91"/>
      <c r="AH63" s="91"/>
      <c r="AI63" s="91"/>
      <c r="AJ63" s="91"/>
      <c r="AK63" s="91"/>
      <c r="AL63" s="91"/>
      <c r="AM63" s="91"/>
      <c r="AN63" s="91"/>
      <c r="AO63" s="91">
        <v>5</v>
      </c>
      <c r="AP63" s="91"/>
      <c r="AQ63" s="91"/>
      <c r="AR63" s="91"/>
      <c r="AS63" s="91"/>
      <c r="AT63" s="91"/>
      <c r="AU63" s="91"/>
      <c r="AV63" s="91"/>
      <c r="AW63" s="91">
        <v>6</v>
      </c>
      <c r="AX63" s="91"/>
      <c r="AY63" s="91"/>
      <c r="AZ63" s="91"/>
      <c r="BA63" s="91"/>
      <c r="BB63" s="91"/>
      <c r="BC63" s="91"/>
      <c r="BD63" s="91"/>
      <c r="BE63" s="91">
        <v>7</v>
      </c>
      <c r="BF63" s="91"/>
      <c r="BG63" s="91"/>
      <c r="BH63" s="91"/>
      <c r="BI63" s="91"/>
      <c r="BJ63" s="91"/>
      <c r="BK63" s="91"/>
      <c r="BL63" s="91"/>
    </row>
    <row r="64" spans="1:79" ht="15.75" customHeight="1" x14ac:dyDescent="0.2">
      <c r="A64" s="108" t="s">
        <v>218</v>
      </c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09"/>
      <c r="BK64" s="109"/>
      <c r="BL64" s="110"/>
    </row>
    <row r="65" spans="1:79" s="30" customFormat="1" ht="12.75" customHeight="1" x14ac:dyDescent="0.2">
      <c r="A65" s="52">
        <v>1</v>
      </c>
      <c r="B65" s="52"/>
      <c r="C65" s="52"/>
      <c r="D65" s="52"/>
      <c r="E65" s="52"/>
      <c r="F65" s="52"/>
      <c r="G65" s="73" t="s">
        <v>65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56"/>
      <c r="AA65" s="56"/>
      <c r="AB65" s="56"/>
      <c r="AC65" s="56"/>
      <c r="AD65" s="56"/>
      <c r="AE65" s="59"/>
      <c r="AF65" s="59"/>
      <c r="AG65" s="59"/>
      <c r="AH65" s="59"/>
      <c r="AI65" s="59"/>
      <c r="AJ65" s="59"/>
      <c r="AK65" s="59"/>
      <c r="AL65" s="59"/>
      <c r="AM65" s="59"/>
      <c r="AN65" s="60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CA65" s="30" t="s">
        <v>18</v>
      </c>
    </row>
    <row r="66" spans="1:79" ht="30" customHeight="1" x14ac:dyDescent="0.2">
      <c r="A66" s="44"/>
      <c r="B66" s="44"/>
      <c r="C66" s="44"/>
      <c r="D66" s="44"/>
      <c r="E66" s="44"/>
      <c r="F66" s="44"/>
      <c r="G66" s="45" t="s">
        <v>68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48" t="s">
        <v>69</v>
      </c>
      <c r="AA66" s="48"/>
      <c r="AB66" s="48"/>
      <c r="AC66" s="48"/>
      <c r="AD66" s="48"/>
      <c r="AE66" s="49" t="s">
        <v>206</v>
      </c>
      <c r="AF66" s="49"/>
      <c r="AG66" s="49"/>
      <c r="AH66" s="49"/>
      <c r="AI66" s="49"/>
      <c r="AJ66" s="49"/>
      <c r="AK66" s="49"/>
      <c r="AL66" s="49"/>
      <c r="AM66" s="49"/>
      <c r="AN66" s="50"/>
      <c r="AO66" s="51">
        <v>1163849</v>
      </c>
      <c r="AP66" s="51"/>
      <c r="AQ66" s="51"/>
      <c r="AR66" s="51"/>
      <c r="AS66" s="51"/>
      <c r="AT66" s="51"/>
      <c r="AU66" s="51"/>
      <c r="AV66" s="51"/>
      <c r="AW66" s="51">
        <v>0</v>
      </c>
      <c r="AX66" s="51"/>
      <c r="AY66" s="51"/>
      <c r="AZ66" s="51"/>
      <c r="BA66" s="51"/>
      <c r="BB66" s="51"/>
      <c r="BC66" s="51"/>
      <c r="BD66" s="51"/>
      <c r="BE66" s="51">
        <f t="shared" ref="BE66:BE82" si="2">AO66+AW66</f>
        <v>1163849</v>
      </c>
      <c r="BF66" s="51"/>
      <c r="BG66" s="51"/>
      <c r="BH66" s="51"/>
      <c r="BI66" s="51"/>
      <c r="BJ66" s="51"/>
      <c r="BK66" s="51"/>
      <c r="BL66" s="51"/>
    </row>
    <row r="67" spans="1:79" ht="12.75" customHeight="1" x14ac:dyDescent="0.2">
      <c r="A67" s="44"/>
      <c r="B67" s="44"/>
      <c r="C67" s="44"/>
      <c r="D67" s="44"/>
      <c r="E67" s="44"/>
      <c r="F67" s="44"/>
      <c r="G67" s="45" t="s">
        <v>128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48" t="s">
        <v>66</v>
      </c>
      <c r="AA67" s="48"/>
      <c r="AB67" s="48"/>
      <c r="AC67" s="48"/>
      <c r="AD67" s="48"/>
      <c r="AE67" s="49" t="s">
        <v>97</v>
      </c>
      <c r="AF67" s="49"/>
      <c r="AG67" s="49"/>
      <c r="AH67" s="49"/>
      <c r="AI67" s="49"/>
      <c r="AJ67" s="49"/>
      <c r="AK67" s="49"/>
      <c r="AL67" s="49"/>
      <c r="AM67" s="49"/>
      <c r="AN67" s="50"/>
      <c r="AO67" s="51">
        <v>9</v>
      </c>
      <c r="AP67" s="51"/>
      <c r="AQ67" s="51"/>
      <c r="AR67" s="51"/>
      <c r="AS67" s="51"/>
      <c r="AT67" s="51"/>
      <c r="AU67" s="51"/>
      <c r="AV67" s="51"/>
      <c r="AW67" s="51">
        <v>0</v>
      </c>
      <c r="AX67" s="51"/>
      <c r="AY67" s="51"/>
      <c r="AZ67" s="51"/>
      <c r="BA67" s="51"/>
      <c r="BB67" s="51"/>
      <c r="BC67" s="51"/>
      <c r="BD67" s="51"/>
      <c r="BE67" s="51">
        <f t="shared" si="2"/>
        <v>9</v>
      </c>
      <c r="BF67" s="51"/>
      <c r="BG67" s="51"/>
      <c r="BH67" s="51"/>
      <c r="BI67" s="51"/>
      <c r="BJ67" s="51"/>
      <c r="BK67" s="51"/>
      <c r="BL67" s="51"/>
    </row>
    <row r="68" spans="1:79" ht="25.5" customHeight="1" x14ac:dyDescent="0.2">
      <c r="A68" s="44"/>
      <c r="B68" s="44"/>
      <c r="C68" s="44"/>
      <c r="D68" s="44"/>
      <c r="E68" s="44"/>
      <c r="F68" s="44"/>
      <c r="G68" s="45" t="s">
        <v>129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 t="s">
        <v>66</v>
      </c>
      <c r="AA68" s="48"/>
      <c r="AB68" s="48"/>
      <c r="AC68" s="48"/>
      <c r="AD68" s="48"/>
      <c r="AE68" s="49" t="s">
        <v>97</v>
      </c>
      <c r="AF68" s="49"/>
      <c r="AG68" s="49"/>
      <c r="AH68" s="49"/>
      <c r="AI68" s="49"/>
      <c r="AJ68" s="49"/>
      <c r="AK68" s="49"/>
      <c r="AL68" s="49"/>
      <c r="AM68" s="49"/>
      <c r="AN68" s="50"/>
      <c r="AO68" s="51">
        <v>10</v>
      </c>
      <c r="AP68" s="51"/>
      <c r="AQ68" s="51"/>
      <c r="AR68" s="51"/>
      <c r="AS68" s="51"/>
      <c r="AT68" s="51"/>
      <c r="AU68" s="51"/>
      <c r="AV68" s="51"/>
      <c r="AW68" s="51">
        <v>0</v>
      </c>
      <c r="AX68" s="51"/>
      <c r="AY68" s="51"/>
      <c r="AZ68" s="51"/>
      <c r="BA68" s="51"/>
      <c r="BB68" s="51"/>
      <c r="BC68" s="51"/>
      <c r="BD68" s="51"/>
      <c r="BE68" s="51">
        <f t="shared" si="2"/>
        <v>10</v>
      </c>
      <c r="BF68" s="51"/>
      <c r="BG68" s="51"/>
      <c r="BH68" s="51"/>
      <c r="BI68" s="51"/>
      <c r="BJ68" s="51"/>
      <c r="BK68" s="51"/>
      <c r="BL68" s="51"/>
    </row>
    <row r="69" spans="1:79" ht="12.75" customHeight="1" x14ac:dyDescent="0.2">
      <c r="A69" s="44"/>
      <c r="B69" s="44"/>
      <c r="C69" s="44"/>
      <c r="D69" s="44"/>
      <c r="E69" s="44"/>
      <c r="F69" s="44"/>
      <c r="G69" s="45" t="s">
        <v>130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 t="s">
        <v>66</v>
      </c>
      <c r="AA69" s="48"/>
      <c r="AB69" s="48"/>
      <c r="AC69" s="48"/>
      <c r="AD69" s="48"/>
      <c r="AE69" s="49" t="s">
        <v>97</v>
      </c>
      <c r="AF69" s="49"/>
      <c r="AG69" s="49"/>
      <c r="AH69" s="49"/>
      <c r="AI69" s="49"/>
      <c r="AJ69" s="49"/>
      <c r="AK69" s="49"/>
      <c r="AL69" s="49"/>
      <c r="AM69" s="49"/>
      <c r="AN69" s="50"/>
      <c r="AO69" s="51">
        <v>2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f t="shared" si="2"/>
        <v>2</v>
      </c>
      <c r="BF69" s="51"/>
      <c r="BG69" s="51"/>
      <c r="BH69" s="51"/>
      <c r="BI69" s="51"/>
      <c r="BJ69" s="51"/>
      <c r="BK69" s="51"/>
      <c r="BL69" s="51"/>
    </row>
    <row r="70" spans="1:79" s="30" customFormat="1" ht="12.75" customHeight="1" x14ac:dyDescent="0.2">
      <c r="A70" s="52">
        <v>2</v>
      </c>
      <c r="B70" s="52"/>
      <c r="C70" s="52"/>
      <c r="D70" s="52"/>
      <c r="E70" s="52"/>
      <c r="F70" s="52"/>
      <c r="G70" s="53" t="s">
        <v>71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56"/>
      <c r="AA70" s="56"/>
      <c r="AB70" s="56"/>
      <c r="AC70" s="56"/>
      <c r="AD70" s="56"/>
      <c r="AE70" s="59"/>
      <c r="AF70" s="59"/>
      <c r="AG70" s="59"/>
      <c r="AH70" s="59"/>
      <c r="AI70" s="59"/>
      <c r="AJ70" s="59"/>
      <c r="AK70" s="59"/>
      <c r="AL70" s="59"/>
      <c r="AM70" s="59"/>
      <c r="AN70" s="60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</row>
    <row r="71" spans="1:79" s="30" customFormat="1" ht="28.5" customHeight="1" x14ac:dyDescent="0.2">
      <c r="A71" s="52"/>
      <c r="B71" s="52"/>
      <c r="C71" s="52"/>
      <c r="D71" s="52"/>
      <c r="E71" s="52"/>
      <c r="F71" s="52"/>
      <c r="G71" s="45" t="s">
        <v>219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 t="s">
        <v>66</v>
      </c>
      <c r="AA71" s="48"/>
      <c r="AB71" s="48"/>
      <c r="AC71" s="48"/>
      <c r="AD71" s="48"/>
      <c r="AE71" s="49" t="s">
        <v>260</v>
      </c>
      <c r="AF71" s="49"/>
      <c r="AG71" s="49"/>
      <c r="AH71" s="49"/>
      <c r="AI71" s="49"/>
      <c r="AJ71" s="49"/>
      <c r="AK71" s="49"/>
      <c r="AL71" s="49"/>
      <c r="AM71" s="49"/>
      <c r="AN71" s="50"/>
      <c r="AO71" s="51">
        <f>1+5</f>
        <v>6</v>
      </c>
      <c r="AP71" s="51"/>
      <c r="AQ71" s="51"/>
      <c r="AR71" s="51"/>
      <c r="AS71" s="51"/>
      <c r="AT71" s="51"/>
      <c r="AU71" s="51"/>
      <c r="AV71" s="51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f t="shared" ref="BE71" si="3">AO71+AW71</f>
        <v>6</v>
      </c>
      <c r="BF71" s="51"/>
      <c r="BG71" s="51"/>
      <c r="BH71" s="51"/>
      <c r="BI71" s="51"/>
      <c r="BJ71" s="51"/>
      <c r="BK71" s="51"/>
      <c r="BL71" s="51"/>
    </row>
    <row r="72" spans="1:79" s="30" customFormat="1" ht="28.5" customHeight="1" x14ac:dyDescent="0.2">
      <c r="A72" s="52"/>
      <c r="B72" s="52"/>
      <c r="C72" s="52"/>
      <c r="D72" s="52"/>
      <c r="E72" s="52"/>
      <c r="F72" s="52"/>
      <c r="G72" s="45" t="s">
        <v>220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 t="s">
        <v>66</v>
      </c>
      <c r="AA72" s="48"/>
      <c r="AB72" s="48"/>
      <c r="AC72" s="48"/>
      <c r="AD72" s="48"/>
      <c r="AE72" s="49" t="s">
        <v>260</v>
      </c>
      <c r="AF72" s="49"/>
      <c r="AG72" s="49"/>
      <c r="AH72" s="49"/>
      <c r="AI72" s="49"/>
      <c r="AJ72" s="49"/>
      <c r="AK72" s="49"/>
      <c r="AL72" s="49"/>
      <c r="AM72" s="49"/>
      <c r="AN72" s="50"/>
      <c r="AO72" s="51">
        <v>19</v>
      </c>
      <c r="AP72" s="51"/>
      <c r="AQ72" s="51"/>
      <c r="AR72" s="51"/>
      <c r="AS72" s="51"/>
      <c r="AT72" s="51"/>
      <c r="AU72" s="51"/>
      <c r="AV72" s="51"/>
      <c r="AW72" s="51">
        <v>0</v>
      </c>
      <c r="AX72" s="51"/>
      <c r="AY72" s="51"/>
      <c r="AZ72" s="51"/>
      <c r="BA72" s="51"/>
      <c r="BB72" s="51"/>
      <c r="BC72" s="51"/>
      <c r="BD72" s="51"/>
      <c r="BE72" s="51">
        <f t="shared" ref="BE72" si="4">AO72+AW72</f>
        <v>19</v>
      </c>
      <c r="BF72" s="51"/>
      <c r="BG72" s="51"/>
      <c r="BH72" s="51"/>
      <c r="BI72" s="51"/>
      <c r="BJ72" s="51"/>
      <c r="BK72" s="51"/>
      <c r="BL72" s="51"/>
    </row>
    <row r="73" spans="1:79" s="30" customFormat="1" ht="12.75" customHeight="1" x14ac:dyDescent="0.2">
      <c r="A73" s="52"/>
      <c r="B73" s="52"/>
      <c r="C73" s="52"/>
      <c r="D73" s="52"/>
      <c r="E73" s="52"/>
      <c r="F73" s="52"/>
      <c r="G73" s="53" t="s">
        <v>136</v>
      </c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5"/>
      <c r="Z73" s="56"/>
      <c r="AA73" s="56"/>
      <c r="AB73" s="56"/>
      <c r="AC73" s="56"/>
      <c r="AD73" s="56"/>
      <c r="AE73" s="59"/>
      <c r="AF73" s="59"/>
      <c r="AG73" s="59"/>
      <c r="AH73" s="59"/>
      <c r="AI73" s="59"/>
      <c r="AJ73" s="59"/>
      <c r="AK73" s="59"/>
      <c r="AL73" s="59"/>
      <c r="AM73" s="59"/>
      <c r="AN73" s="60"/>
      <c r="AO73" s="57">
        <v>4744</v>
      </c>
      <c r="AP73" s="57"/>
      <c r="AQ73" s="57"/>
      <c r="AR73" s="57"/>
      <c r="AS73" s="57"/>
      <c r="AT73" s="57"/>
      <c r="AU73" s="57"/>
      <c r="AV73" s="57"/>
      <c r="AW73" s="57">
        <v>0</v>
      </c>
      <c r="AX73" s="57"/>
      <c r="AY73" s="57"/>
      <c r="AZ73" s="57"/>
      <c r="BA73" s="57"/>
      <c r="BB73" s="57"/>
      <c r="BC73" s="57"/>
      <c r="BD73" s="57"/>
      <c r="BE73" s="57">
        <f t="shared" si="2"/>
        <v>4744</v>
      </c>
      <c r="BF73" s="57"/>
      <c r="BG73" s="57"/>
      <c r="BH73" s="57"/>
      <c r="BI73" s="57"/>
      <c r="BJ73" s="57"/>
      <c r="BK73" s="57"/>
      <c r="BL73" s="57"/>
    </row>
    <row r="74" spans="1:79" ht="12.75" customHeight="1" x14ac:dyDescent="0.2">
      <c r="A74" s="44"/>
      <c r="B74" s="44"/>
      <c r="C74" s="44"/>
      <c r="D74" s="44"/>
      <c r="E74" s="44"/>
      <c r="F74" s="44"/>
      <c r="G74" s="45" t="s">
        <v>138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105</v>
      </c>
      <c r="AA74" s="48"/>
      <c r="AB74" s="48"/>
      <c r="AC74" s="48"/>
      <c r="AD74" s="48"/>
      <c r="AE74" s="49" t="s">
        <v>188</v>
      </c>
      <c r="AF74" s="49"/>
      <c r="AG74" s="49"/>
      <c r="AH74" s="49"/>
      <c r="AI74" s="49"/>
      <c r="AJ74" s="49"/>
      <c r="AK74" s="49"/>
      <c r="AL74" s="49"/>
      <c r="AM74" s="49"/>
      <c r="AN74" s="50"/>
      <c r="AO74" s="51">
        <v>2297</v>
      </c>
      <c r="AP74" s="51"/>
      <c r="AQ74" s="51"/>
      <c r="AR74" s="51"/>
      <c r="AS74" s="51"/>
      <c r="AT74" s="51"/>
      <c r="AU74" s="51"/>
      <c r="AV74" s="51"/>
      <c r="AW74" s="51">
        <v>0</v>
      </c>
      <c r="AX74" s="51"/>
      <c r="AY74" s="51"/>
      <c r="AZ74" s="51"/>
      <c r="BA74" s="51"/>
      <c r="BB74" s="51"/>
      <c r="BC74" s="51"/>
      <c r="BD74" s="51"/>
      <c r="BE74" s="51">
        <f t="shared" si="2"/>
        <v>2297</v>
      </c>
      <c r="BF74" s="51"/>
      <c r="BG74" s="51"/>
      <c r="BH74" s="51"/>
      <c r="BI74" s="51"/>
      <c r="BJ74" s="51"/>
      <c r="BK74" s="51"/>
      <c r="BL74" s="51"/>
    </row>
    <row r="75" spans="1:79" ht="12.75" customHeight="1" x14ac:dyDescent="0.2">
      <c r="A75" s="44"/>
      <c r="B75" s="44"/>
      <c r="C75" s="44"/>
      <c r="D75" s="44"/>
      <c r="E75" s="44"/>
      <c r="F75" s="44"/>
      <c r="G75" s="45" t="s">
        <v>107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8" t="s">
        <v>105</v>
      </c>
      <c r="AA75" s="48"/>
      <c r="AB75" s="48"/>
      <c r="AC75" s="48"/>
      <c r="AD75" s="48"/>
      <c r="AE75" s="49" t="s">
        <v>188</v>
      </c>
      <c r="AF75" s="49"/>
      <c r="AG75" s="49"/>
      <c r="AH75" s="49"/>
      <c r="AI75" s="49"/>
      <c r="AJ75" s="49"/>
      <c r="AK75" s="49"/>
      <c r="AL75" s="49"/>
      <c r="AM75" s="49"/>
      <c r="AN75" s="50"/>
      <c r="AO75" s="51">
        <v>2447</v>
      </c>
      <c r="AP75" s="51"/>
      <c r="AQ75" s="51"/>
      <c r="AR75" s="51"/>
      <c r="AS75" s="51"/>
      <c r="AT75" s="51"/>
      <c r="AU75" s="51"/>
      <c r="AV75" s="51"/>
      <c r="AW75" s="51">
        <v>0</v>
      </c>
      <c r="AX75" s="51"/>
      <c r="AY75" s="51"/>
      <c r="AZ75" s="51"/>
      <c r="BA75" s="51"/>
      <c r="BB75" s="51"/>
      <c r="BC75" s="51"/>
      <c r="BD75" s="51"/>
      <c r="BE75" s="51">
        <f t="shared" si="2"/>
        <v>2447</v>
      </c>
      <c r="BF75" s="51"/>
      <c r="BG75" s="51"/>
      <c r="BH75" s="51"/>
      <c r="BI75" s="51"/>
      <c r="BJ75" s="51"/>
      <c r="BK75" s="51"/>
      <c r="BL75" s="51"/>
    </row>
    <row r="76" spans="1:79" s="30" customFormat="1" ht="12.75" customHeight="1" x14ac:dyDescent="0.2">
      <c r="A76" s="52"/>
      <c r="B76" s="52"/>
      <c r="C76" s="52"/>
      <c r="D76" s="52"/>
      <c r="E76" s="52"/>
      <c r="F76" s="52"/>
      <c r="G76" s="53" t="s">
        <v>137</v>
      </c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5"/>
      <c r="Z76" s="56"/>
      <c r="AA76" s="56"/>
      <c r="AB76" s="56"/>
      <c r="AC76" s="56"/>
      <c r="AD76" s="56"/>
      <c r="AE76" s="59"/>
      <c r="AF76" s="59"/>
      <c r="AG76" s="59"/>
      <c r="AH76" s="59"/>
      <c r="AI76" s="59"/>
      <c r="AJ76" s="59"/>
      <c r="AK76" s="59"/>
      <c r="AL76" s="59"/>
      <c r="AM76" s="59"/>
      <c r="AN76" s="60"/>
      <c r="AO76" s="57">
        <v>150</v>
      </c>
      <c r="AP76" s="57"/>
      <c r="AQ76" s="57"/>
      <c r="AR76" s="57"/>
      <c r="AS76" s="57"/>
      <c r="AT76" s="57"/>
      <c r="AU76" s="57"/>
      <c r="AV76" s="57"/>
      <c r="AW76" s="57">
        <v>0</v>
      </c>
      <c r="AX76" s="57"/>
      <c r="AY76" s="57"/>
      <c r="AZ76" s="57"/>
      <c r="BA76" s="57"/>
      <c r="BB76" s="57"/>
      <c r="BC76" s="57"/>
      <c r="BD76" s="57"/>
      <c r="BE76" s="57">
        <f t="shared" si="2"/>
        <v>150</v>
      </c>
      <c r="BF76" s="57"/>
      <c r="BG76" s="57"/>
      <c r="BH76" s="57"/>
      <c r="BI76" s="57"/>
      <c r="BJ76" s="57"/>
      <c r="BK76" s="57"/>
      <c r="BL76" s="57"/>
    </row>
    <row r="77" spans="1:79" ht="12.75" customHeight="1" x14ac:dyDescent="0.2">
      <c r="A77" s="44"/>
      <c r="B77" s="44"/>
      <c r="C77" s="44"/>
      <c r="D77" s="44"/>
      <c r="E77" s="44"/>
      <c r="F77" s="44"/>
      <c r="G77" s="45" t="s">
        <v>139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 t="s">
        <v>105</v>
      </c>
      <c r="AA77" s="48"/>
      <c r="AB77" s="48"/>
      <c r="AC77" s="48"/>
      <c r="AD77" s="48"/>
      <c r="AE77" s="49" t="s">
        <v>97</v>
      </c>
      <c r="AF77" s="49"/>
      <c r="AG77" s="49"/>
      <c r="AH77" s="49"/>
      <c r="AI77" s="49"/>
      <c r="AJ77" s="49"/>
      <c r="AK77" s="49"/>
      <c r="AL77" s="49"/>
      <c r="AM77" s="49"/>
      <c r="AN77" s="50"/>
      <c r="AO77" s="51">
        <v>77</v>
      </c>
      <c r="AP77" s="51"/>
      <c r="AQ77" s="51"/>
      <c r="AR77" s="51"/>
      <c r="AS77" s="51"/>
      <c r="AT77" s="51"/>
      <c r="AU77" s="51"/>
      <c r="AV77" s="51"/>
      <c r="AW77" s="51">
        <v>0</v>
      </c>
      <c r="AX77" s="51"/>
      <c r="AY77" s="51"/>
      <c r="AZ77" s="51"/>
      <c r="BA77" s="51"/>
      <c r="BB77" s="51"/>
      <c r="BC77" s="51"/>
      <c r="BD77" s="51"/>
      <c r="BE77" s="51">
        <f t="shared" si="2"/>
        <v>77</v>
      </c>
      <c r="BF77" s="51"/>
      <c r="BG77" s="51"/>
      <c r="BH77" s="51"/>
      <c r="BI77" s="51"/>
      <c r="BJ77" s="51"/>
      <c r="BK77" s="51"/>
      <c r="BL77" s="51"/>
    </row>
    <row r="78" spans="1:79" ht="12.75" customHeight="1" x14ac:dyDescent="0.2">
      <c r="A78" s="44"/>
      <c r="B78" s="44"/>
      <c r="C78" s="44"/>
      <c r="D78" s="44"/>
      <c r="E78" s="44"/>
      <c r="F78" s="44"/>
      <c r="G78" s="45" t="s">
        <v>140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105</v>
      </c>
      <c r="AA78" s="48"/>
      <c r="AB78" s="48"/>
      <c r="AC78" s="48"/>
      <c r="AD78" s="48"/>
      <c r="AE78" s="49" t="s">
        <v>97</v>
      </c>
      <c r="AF78" s="49"/>
      <c r="AG78" s="49"/>
      <c r="AH78" s="49"/>
      <c r="AI78" s="49"/>
      <c r="AJ78" s="49"/>
      <c r="AK78" s="49"/>
      <c r="AL78" s="49"/>
      <c r="AM78" s="49"/>
      <c r="AN78" s="50"/>
      <c r="AO78" s="51">
        <v>73</v>
      </c>
      <c r="AP78" s="51"/>
      <c r="AQ78" s="51"/>
      <c r="AR78" s="51"/>
      <c r="AS78" s="51"/>
      <c r="AT78" s="51"/>
      <c r="AU78" s="51"/>
      <c r="AV78" s="51"/>
      <c r="AW78" s="51">
        <v>0</v>
      </c>
      <c r="AX78" s="51"/>
      <c r="AY78" s="51"/>
      <c r="AZ78" s="51"/>
      <c r="BA78" s="51"/>
      <c r="BB78" s="51"/>
      <c r="BC78" s="51"/>
      <c r="BD78" s="51"/>
      <c r="BE78" s="51">
        <f t="shared" si="2"/>
        <v>73</v>
      </c>
      <c r="BF78" s="51"/>
      <c r="BG78" s="51"/>
      <c r="BH78" s="51"/>
      <c r="BI78" s="51"/>
      <c r="BJ78" s="51"/>
      <c r="BK78" s="51"/>
      <c r="BL78" s="51"/>
    </row>
    <row r="79" spans="1:79" s="30" customFormat="1" ht="12.75" customHeight="1" x14ac:dyDescent="0.2">
      <c r="A79" s="52">
        <v>3</v>
      </c>
      <c r="B79" s="52"/>
      <c r="C79" s="52"/>
      <c r="D79" s="52"/>
      <c r="E79" s="52"/>
      <c r="F79" s="52"/>
      <c r="G79" s="53" t="s">
        <v>72</v>
      </c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5"/>
      <c r="Z79" s="56"/>
      <c r="AA79" s="56"/>
      <c r="AB79" s="56"/>
      <c r="AC79" s="56"/>
      <c r="AD79" s="56"/>
      <c r="AE79" s="53"/>
      <c r="AF79" s="54"/>
      <c r="AG79" s="54"/>
      <c r="AH79" s="54"/>
      <c r="AI79" s="54"/>
      <c r="AJ79" s="54"/>
      <c r="AK79" s="54"/>
      <c r="AL79" s="54"/>
      <c r="AM79" s="54"/>
      <c r="AN79" s="55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</row>
    <row r="80" spans="1:79" ht="12.75" customHeight="1" x14ac:dyDescent="0.2">
      <c r="A80" s="44"/>
      <c r="B80" s="44"/>
      <c r="C80" s="44"/>
      <c r="D80" s="44"/>
      <c r="E80" s="44"/>
      <c r="F80" s="44"/>
      <c r="G80" s="45" t="s">
        <v>143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8" t="s">
        <v>69</v>
      </c>
      <c r="AA80" s="48"/>
      <c r="AB80" s="48"/>
      <c r="AC80" s="48"/>
      <c r="AD80" s="48"/>
      <c r="AE80" s="45" t="s">
        <v>73</v>
      </c>
      <c r="AF80" s="46"/>
      <c r="AG80" s="46"/>
      <c r="AH80" s="46"/>
      <c r="AI80" s="46"/>
      <c r="AJ80" s="46"/>
      <c r="AK80" s="46"/>
      <c r="AL80" s="46"/>
      <c r="AM80" s="46"/>
      <c r="AN80" s="47"/>
      <c r="AO80" s="51">
        <v>237.81</v>
      </c>
      <c r="AP80" s="51"/>
      <c r="AQ80" s="51"/>
      <c r="AR80" s="51"/>
      <c r="AS80" s="51"/>
      <c r="AT80" s="51"/>
      <c r="AU80" s="51"/>
      <c r="AV80" s="51"/>
      <c r="AW80" s="51">
        <v>0</v>
      </c>
      <c r="AX80" s="51"/>
      <c r="AY80" s="51"/>
      <c r="AZ80" s="51"/>
      <c r="BA80" s="51"/>
      <c r="BB80" s="51"/>
      <c r="BC80" s="51"/>
      <c r="BD80" s="51"/>
      <c r="BE80" s="51">
        <f t="shared" si="2"/>
        <v>237.81</v>
      </c>
      <c r="BF80" s="51"/>
      <c r="BG80" s="51"/>
      <c r="BH80" s="51"/>
      <c r="BI80" s="51"/>
      <c r="BJ80" s="51"/>
      <c r="BK80" s="51"/>
      <c r="BL80" s="51"/>
    </row>
    <row r="81" spans="1:79" ht="25.5" customHeight="1" x14ac:dyDescent="0.2">
      <c r="A81" s="44"/>
      <c r="B81" s="44"/>
      <c r="C81" s="44"/>
      <c r="D81" s="44"/>
      <c r="E81" s="44"/>
      <c r="F81" s="44"/>
      <c r="G81" s="45" t="s">
        <v>221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48" t="s">
        <v>69</v>
      </c>
      <c r="AA81" s="48"/>
      <c r="AB81" s="48"/>
      <c r="AC81" s="48"/>
      <c r="AD81" s="48"/>
      <c r="AE81" s="45" t="s">
        <v>73</v>
      </c>
      <c r="AF81" s="46"/>
      <c r="AG81" s="46"/>
      <c r="AH81" s="46"/>
      <c r="AI81" s="46"/>
      <c r="AJ81" s="46"/>
      <c r="AK81" s="46"/>
      <c r="AL81" s="46"/>
      <c r="AM81" s="46"/>
      <c r="AN81" s="47"/>
      <c r="AO81" s="51">
        <v>193974.83</v>
      </c>
      <c r="AP81" s="51"/>
      <c r="AQ81" s="51"/>
      <c r="AR81" s="51"/>
      <c r="AS81" s="51"/>
      <c r="AT81" s="51"/>
      <c r="AU81" s="51"/>
      <c r="AV81" s="51"/>
      <c r="AW81" s="51">
        <v>0</v>
      </c>
      <c r="AX81" s="51"/>
      <c r="AY81" s="51"/>
      <c r="AZ81" s="51"/>
      <c r="BA81" s="51"/>
      <c r="BB81" s="51"/>
      <c r="BC81" s="51"/>
      <c r="BD81" s="51"/>
      <c r="BE81" s="51">
        <f t="shared" si="2"/>
        <v>193974.83</v>
      </c>
      <c r="BF81" s="51"/>
      <c r="BG81" s="51"/>
      <c r="BH81" s="51"/>
      <c r="BI81" s="51"/>
      <c r="BJ81" s="51"/>
      <c r="BK81" s="51"/>
      <c r="BL81" s="51"/>
    </row>
    <row r="82" spans="1:79" ht="29.25" customHeight="1" x14ac:dyDescent="0.2">
      <c r="A82" s="44"/>
      <c r="B82" s="44"/>
      <c r="C82" s="44"/>
      <c r="D82" s="44"/>
      <c r="E82" s="44"/>
      <c r="F82" s="44"/>
      <c r="G82" s="45" t="s">
        <v>222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7"/>
      <c r="Z82" s="48" t="s">
        <v>69</v>
      </c>
      <c r="AA82" s="48"/>
      <c r="AB82" s="48"/>
      <c r="AC82" s="48"/>
      <c r="AD82" s="48"/>
      <c r="AE82" s="45" t="s">
        <v>73</v>
      </c>
      <c r="AF82" s="46"/>
      <c r="AG82" s="46"/>
      <c r="AH82" s="46"/>
      <c r="AI82" s="46"/>
      <c r="AJ82" s="46"/>
      <c r="AK82" s="46"/>
      <c r="AL82" s="46"/>
      <c r="AM82" s="46"/>
      <c r="AN82" s="47"/>
      <c r="AO82" s="51">
        <v>61255.21</v>
      </c>
      <c r="AP82" s="51"/>
      <c r="AQ82" s="51"/>
      <c r="AR82" s="51"/>
      <c r="AS82" s="51"/>
      <c r="AT82" s="51"/>
      <c r="AU82" s="51"/>
      <c r="AV82" s="51"/>
      <c r="AW82" s="51">
        <v>0</v>
      </c>
      <c r="AX82" s="51"/>
      <c r="AY82" s="51"/>
      <c r="AZ82" s="51"/>
      <c r="BA82" s="51"/>
      <c r="BB82" s="51"/>
      <c r="BC82" s="51"/>
      <c r="BD82" s="51"/>
      <c r="BE82" s="51">
        <f t="shared" si="2"/>
        <v>61255.21</v>
      </c>
      <c r="BF82" s="51"/>
      <c r="BG82" s="51"/>
      <c r="BH82" s="51"/>
      <c r="BI82" s="51"/>
      <c r="BJ82" s="51"/>
      <c r="BK82" s="51"/>
      <c r="BL82" s="51"/>
    </row>
    <row r="83" spans="1:79" ht="12.75" customHeight="1" x14ac:dyDescent="0.2">
      <c r="A83" s="70" t="s">
        <v>89</v>
      </c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2"/>
      <c r="CA83" s="1" t="s">
        <v>17</v>
      </c>
    </row>
    <row r="84" spans="1:79" s="30" customFormat="1" ht="12.75" customHeight="1" x14ac:dyDescent="0.2">
      <c r="A84" s="52">
        <v>1</v>
      </c>
      <c r="B84" s="52"/>
      <c r="C84" s="52"/>
      <c r="D84" s="52"/>
      <c r="E84" s="52"/>
      <c r="F84" s="52"/>
      <c r="G84" s="73" t="s">
        <v>65</v>
      </c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5"/>
      <c r="Z84" s="56"/>
      <c r="AA84" s="56"/>
      <c r="AB84" s="56"/>
      <c r="AC84" s="56"/>
      <c r="AD84" s="56"/>
      <c r="AE84" s="59"/>
      <c r="AF84" s="59"/>
      <c r="AG84" s="59"/>
      <c r="AH84" s="59"/>
      <c r="AI84" s="59"/>
      <c r="AJ84" s="59"/>
      <c r="AK84" s="59"/>
      <c r="AL84" s="59"/>
      <c r="AM84" s="59"/>
      <c r="AN84" s="60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CA84" s="30" t="s">
        <v>18</v>
      </c>
    </row>
    <row r="85" spans="1:79" ht="12.75" customHeight="1" x14ac:dyDescent="0.2">
      <c r="A85" s="44"/>
      <c r="B85" s="44"/>
      <c r="C85" s="44"/>
      <c r="D85" s="44"/>
      <c r="E85" s="44"/>
      <c r="F85" s="44"/>
      <c r="G85" s="45" t="s">
        <v>187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7"/>
      <c r="Z85" s="48" t="s">
        <v>69</v>
      </c>
      <c r="AA85" s="48"/>
      <c r="AB85" s="48"/>
      <c r="AC85" s="48"/>
      <c r="AD85" s="48"/>
      <c r="AE85" s="127" t="s">
        <v>70</v>
      </c>
      <c r="AF85" s="127"/>
      <c r="AG85" s="127"/>
      <c r="AH85" s="127"/>
      <c r="AI85" s="127"/>
      <c r="AJ85" s="127"/>
      <c r="AK85" s="127"/>
      <c r="AL85" s="127"/>
      <c r="AM85" s="127"/>
      <c r="AN85" s="128"/>
      <c r="AO85" s="51">
        <v>0</v>
      </c>
      <c r="AP85" s="51"/>
      <c r="AQ85" s="51"/>
      <c r="AR85" s="51"/>
      <c r="AS85" s="51"/>
      <c r="AT85" s="51"/>
      <c r="AU85" s="51"/>
      <c r="AV85" s="51"/>
      <c r="AW85" s="51">
        <v>1006992</v>
      </c>
      <c r="AX85" s="51"/>
      <c r="AY85" s="51"/>
      <c r="AZ85" s="51"/>
      <c r="BA85" s="51"/>
      <c r="BB85" s="51"/>
      <c r="BC85" s="51"/>
      <c r="BD85" s="51"/>
      <c r="BE85" s="51">
        <f t="shared" ref="BE85:BE91" si="5">AO85+AW85</f>
        <v>1006992</v>
      </c>
      <c r="BF85" s="51"/>
      <c r="BG85" s="51"/>
      <c r="BH85" s="51"/>
      <c r="BI85" s="51"/>
      <c r="BJ85" s="51"/>
      <c r="BK85" s="51"/>
      <c r="BL85" s="51"/>
    </row>
    <row r="86" spans="1:79" s="30" customFormat="1" ht="12.75" customHeight="1" x14ac:dyDescent="0.2">
      <c r="A86" s="52">
        <v>2</v>
      </c>
      <c r="B86" s="52"/>
      <c r="C86" s="52"/>
      <c r="D86" s="52"/>
      <c r="E86" s="52"/>
      <c r="F86" s="52"/>
      <c r="G86" s="53" t="s">
        <v>71</v>
      </c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5"/>
      <c r="Z86" s="56"/>
      <c r="AA86" s="56"/>
      <c r="AB86" s="56"/>
      <c r="AC86" s="56"/>
      <c r="AD86" s="56"/>
      <c r="AE86" s="125"/>
      <c r="AF86" s="125"/>
      <c r="AG86" s="125"/>
      <c r="AH86" s="125"/>
      <c r="AI86" s="125"/>
      <c r="AJ86" s="125"/>
      <c r="AK86" s="125"/>
      <c r="AL86" s="125"/>
      <c r="AM86" s="125"/>
      <c r="AN86" s="126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</row>
    <row r="87" spans="1:79" ht="25.5" customHeight="1" x14ac:dyDescent="0.2">
      <c r="A87" s="44"/>
      <c r="B87" s="44"/>
      <c r="C87" s="44"/>
      <c r="D87" s="44"/>
      <c r="E87" s="44"/>
      <c r="F87" s="44"/>
      <c r="G87" s="45" t="s">
        <v>230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7"/>
      <c r="Z87" s="48" t="s">
        <v>66</v>
      </c>
      <c r="AA87" s="48"/>
      <c r="AB87" s="48"/>
      <c r="AC87" s="48"/>
      <c r="AD87" s="48"/>
      <c r="AE87" s="119" t="s">
        <v>161</v>
      </c>
      <c r="AF87" s="120"/>
      <c r="AG87" s="120"/>
      <c r="AH87" s="120"/>
      <c r="AI87" s="120"/>
      <c r="AJ87" s="120"/>
      <c r="AK87" s="120"/>
      <c r="AL87" s="120"/>
      <c r="AM87" s="120"/>
      <c r="AN87" s="121"/>
      <c r="AO87" s="51">
        <v>0</v>
      </c>
      <c r="AP87" s="51"/>
      <c r="AQ87" s="51"/>
      <c r="AR87" s="51"/>
      <c r="AS87" s="51"/>
      <c r="AT87" s="51"/>
      <c r="AU87" s="51"/>
      <c r="AV87" s="51"/>
      <c r="AW87" s="51">
        <v>7</v>
      </c>
      <c r="AX87" s="51"/>
      <c r="AY87" s="51"/>
      <c r="AZ87" s="51"/>
      <c r="BA87" s="51"/>
      <c r="BB87" s="51"/>
      <c r="BC87" s="51"/>
      <c r="BD87" s="51"/>
      <c r="BE87" s="51">
        <f t="shared" si="5"/>
        <v>7</v>
      </c>
      <c r="BF87" s="51"/>
      <c r="BG87" s="51"/>
      <c r="BH87" s="51"/>
      <c r="BI87" s="51"/>
      <c r="BJ87" s="51"/>
      <c r="BK87" s="51"/>
      <c r="BL87" s="51"/>
    </row>
    <row r="88" spans="1:79" ht="25.5" customHeight="1" x14ac:dyDescent="0.2">
      <c r="A88" s="44"/>
      <c r="B88" s="44"/>
      <c r="C88" s="44"/>
      <c r="D88" s="44"/>
      <c r="E88" s="44"/>
      <c r="F88" s="44"/>
      <c r="G88" s="45" t="s">
        <v>142</v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7"/>
      <c r="Z88" s="48" t="s">
        <v>66</v>
      </c>
      <c r="AA88" s="48"/>
      <c r="AB88" s="48"/>
      <c r="AC88" s="48"/>
      <c r="AD88" s="48"/>
      <c r="AE88" s="119" t="s">
        <v>161</v>
      </c>
      <c r="AF88" s="120"/>
      <c r="AG88" s="120"/>
      <c r="AH88" s="120"/>
      <c r="AI88" s="120"/>
      <c r="AJ88" s="120"/>
      <c r="AK88" s="120"/>
      <c r="AL88" s="120"/>
      <c r="AM88" s="120"/>
      <c r="AN88" s="121"/>
      <c r="AO88" s="51">
        <v>0</v>
      </c>
      <c r="AP88" s="51"/>
      <c r="AQ88" s="51"/>
      <c r="AR88" s="51"/>
      <c r="AS88" s="51"/>
      <c r="AT88" s="51"/>
      <c r="AU88" s="51"/>
      <c r="AV88" s="51"/>
      <c r="AW88" s="51">
        <v>7</v>
      </c>
      <c r="AX88" s="51"/>
      <c r="AY88" s="51"/>
      <c r="AZ88" s="51"/>
      <c r="BA88" s="51"/>
      <c r="BB88" s="51"/>
      <c r="BC88" s="51"/>
      <c r="BD88" s="51"/>
      <c r="BE88" s="51">
        <f t="shared" si="5"/>
        <v>7</v>
      </c>
      <c r="BF88" s="51"/>
      <c r="BG88" s="51"/>
      <c r="BH88" s="51"/>
      <c r="BI88" s="51"/>
      <c r="BJ88" s="51"/>
      <c r="BK88" s="51"/>
      <c r="BL88" s="51"/>
    </row>
    <row r="89" spans="1:79" s="30" customFormat="1" ht="12.75" customHeight="1" x14ac:dyDescent="0.2">
      <c r="A89" s="52">
        <v>3</v>
      </c>
      <c r="B89" s="52"/>
      <c r="C89" s="52"/>
      <c r="D89" s="52"/>
      <c r="E89" s="52"/>
      <c r="F89" s="52"/>
      <c r="G89" s="53" t="s">
        <v>72</v>
      </c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5"/>
      <c r="Z89" s="56"/>
      <c r="AA89" s="56"/>
      <c r="AB89" s="56"/>
      <c r="AC89" s="56"/>
      <c r="AD89" s="56"/>
      <c r="AE89" s="122"/>
      <c r="AF89" s="123"/>
      <c r="AG89" s="123"/>
      <c r="AH89" s="123"/>
      <c r="AI89" s="123"/>
      <c r="AJ89" s="123"/>
      <c r="AK89" s="123"/>
      <c r="AL89" s="123"/>
      <c r="AM89" s="123"/>
      <c r="AN89" s="124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</row>
    <row r="90" spans="1:79" ht="36.75" customHeight="1" x14ac:dyDescent="0.2">
      <c r="A90" s="44"/>
      <c r="B90" s="44"/>
      <c r="C90" s="44"/>
      <c r="D90" s="44"/>
      <c r="E90" s="44"/>
      <c r="F90" s="44"/>
      <c r="G90" s="45" t="s">
        <v>231</v>
      </c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7"/>
      <c r="Z90" s="48" t="s">
        <v>69</v>
      </c>
      <c r="AA90" s="48"/>
      <c r="AB90" s="48"/>
      <c r="AC90" s="48"/>
      <c r="AD90" s="48"/>
      <c r="AE90" s="97" t="s">
        <v>73</v>
      </c>
      <c r="AF90" s="98"/>
      <c r="AG90" s="98"/>
      <c r="AH90" s="98"/>
      <c r="AI90" s="98"/>
      <c r="AJ90" s="98"/>
      <c r="AK90" s="98"/>
      <c r="AL90" s="98"/>
      <c r="AM90" s="98"/>
      <c r="AN90" s="99"/>
      <c r="AO90" s="51">
        <v>0</v>
      </c>
      <c r="AP90" s="51"/>
      <c r="AQ90" s="51"/>
      <c r="AR90" s="51"/>
      <c r="AS90" s="51"/>
      <c r="AT90" s="51"/>
      <c r="AU90" s="51"/>
      <c r="AV90" s="51"/>
      <c r="AW90" s="51">
        <v>143856</v>
      </c>
      <c r="AX90" s="51"/>
      <c r="AY90" s="51"/>
      <c r="AZ90" s="51"/>
      <c r="BA90" s="51"/>
      <c r="BB90" s="51"/>
      <c r="BC90" s="51"/>
      <c r="BD90" s="51"/>
      <c r="BE90" s="51">
        <f t="shared" si="5"/>
        <v>143856</v>
      </c>
      <c r="BF90" s="51"/>
      <c r="BG90" s="51"/>
      <c r="BH90" s="51"/>
      <c r="BI90" s="51"/>
      <c r="BJ90" s="51"/>
      <c r="BK90" s="51"/>
      <c r="BL90" s="51"/>
    </row>
    <row r="91" spans="1:79" ht="35.25" customHeight="1" x14ac:dyDescent="0.2">
      <c r="A91" s="44"/>
      <c r="B91" s="44"/>
      <c r="C91" s="44"/>
      <c r="D91" s="44"/>
      <c r="E91" s="44"/>
      <c r="F91" s="44"/>
      <c r="G91" s="45" t="s">
        <v>232</v>
      </c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7"/>
      <c r="Z91" s="48" t="s">
        <v>69</v>
      </c>
      <c r="AA91" s="48"/>
      <c r="AB91" s="48"/>
      <c r="AC91" s="48"/>
      <c r="AD91" s="48"/>
      <c r="AE91" s="97" t="s">
        <v>73</v>
      </c>
      <c r="AF91" s="98"/>
      <c r="AG91" s="98"/>
      <c r="AH91" s="98"/>
      <c r="AI91" s="98"/>
      <c r="AJ91" s="98"/>
      <c r="AK91" s="98"/>
      <c r="AL91" s="98"/>
      <c r="AM91" s="98"/>
      <c r="AN91" s="99"/>
      <c r="AO91" s="51">
        <v>0</v>
      </c>
      <c r="AP91" s="51"/>
      <c r="AQ91" s="51"/>
      <c r="AR91" s="51"/>
      <c r="AS91" s="51"/>
      <c r="AT91" s="51"/>
      <c r="AU91" s="51"/>
      <c r="AV91" s="51"/>
      <c r="AW91" s="51">
        <v>143856</v>
      </c>
      <c r="AX91" s="51"/>
      <c r="AY91" s="51"/>
      <c r="AZ91" s="51"/>
      <c r="BA91" s="51"/>
      <c r="BB91" s="51"/>
      <c r="BC91" s="51"/>
      <c r="BD91" s="51"/>
      <c r="BE91" s="51">
        <f t="shared" si="5"/>
        <v>143856</v>
      </c>
      <c r="BF91" s="51"/>
      <c r="BG91" s="51"/>
      <c r="BH91" s="51"/>
      <c r="BI91" s="51"/>
      <c r="BJ91" s="51"/>
      <c r="BK91" s="51"/>
      <c r="BL91" s="51"/>
    </row>
    <row r="92" spans="1:79" ht="15.75" customHeight="1" x14ac:dyDescent="0.2">
      <c r="A92" s="108" t="s">
        <v>233</v>
      </c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  <c r="BI92" s="109"/>
      <c r="BJ92" s="109"/>
      <c r="BK92" s="109"/>
      <c r="BL92" s="110"/>
    </row>
    <row r="93" spans="1:79" s="30" customFormat="1" ht="12.75" customHeight="1" x14ac:dyDescent="0.2">
      <c r="A93" s="52">
        <v>1</v>
      </c>
      <c r="B93" s="52"/>
      <c r="C93" s="52"/>
      <c r="D93" s="52"/>
      <c r="E93" s="52"/>
      <c r="F93" s="52"/>
      <c r="G93" s="73" t="s">
        <v>65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5"/>
      <c r="Z93" s="56"/>
      <c r="AA93" s="56"/>
      <c r="AB93" s="56"/>
      <c r="AC93" s="56"/>
      <c r="AD93" s="56"/>
      <c r="AE93" s="59"/>
      <c r="AF93" s="59"/>
      <c r="AG93" s="59"/>
      <c r="AH93" s="59"/>
      <c r="AI93" s="59"/>
      <c r="AJ93" s="59"/>
      <c r="AK93" s="59"/>
      <c r="AL93" s="59"/>
      <c r="AM93" s="59"/>
      <c r="AN93" s="60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CA93" s="30" t="s">
        <v>18</v>
      </c>
    </row>
    <row r="94" spans="1:79" ht="30" customHeight="1" x14ac:dyDescent="0.2">
      <c r="A94" s="44"/>
      <c r="B94" s="44"/>
      <c r="C94" s="44"/>
      <c r="D94" s="44"/>
      <c r="E94" s="44"/>
      <c r="F94" s="44"/>
      <c r="G94" s="45" t="s">
        <v>68</v>
      </c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7"/>
      <c r="Z94" s="48" t="s">
        <v>69</v>
      </c>
      <c r="AA94" s="48"/>
      <c r="AB94" s="48"/>
      <c r="AC94" s="48"/>
      <c r="AD94" s="48"/>
      <c r="AE94" s="49" t="s">
        <v>206</v>
      </c>
      <c r="AF94" s="49"/>
      <c r="AG94" s="49"/>
      <c r="AH94" s="49"/>
      <c r="AI94" s="49"/>
      <c r="AJ94" s="49"/>
      <c r="AK94" s="49"/>
      <c r="AL94" s="49"/>
      <c r="AM94" s="49"/>
      <c r="AN94" s="50"/>
      <c r="AO94" s="51">
        <f>397954+198976</f>
        <v>596930</v>
      </c>
      <c r="AP94" s="51"/>
      <c r="AQ94" s="51"/>
      <c r="AR94" s="51"/>
      <c r="AS94" s="51"/>
      <c r="AT94" s="51"/>
      <c r="AU94" s="51"/>
      <c r="AV94" s="51"/>
      <c r="AW94" s="51">
        <v>0</v>
      </c>
      <c r="AX94" s="51"/>
      <c r="AY94" s="51"/>
      <c r="AZ94" s="51"/>
      <c r="BA94" s="51"/>
      <c r="BB94" s="51"/>
      <c r="BC94" s="51"/>
      <c r="BD94" s="51"/>
      <c r="BE94" s="51">
        <f t="shared" ref="BE94:BE97" si="6">AO94+AW94</f>
        <v>596930</v>
      </c>
      <c r="BF94" s="51"/>
      <c r="BG94" s="51"/>
      <c r="BH94" s="51"/>
      <c r="BI94" s="51"/>
      <c r="BJ94" s="51"/>
      <c r="BK94" s="51"/>
      <c r="BL94" s="51"/>
    </row>
    <row r="95" spans="1:79" ht="44.25" customHeight="1" x14ac:dyDescent="0.2">
      <c r="A95" s="44"/>
      <c r="B95" s="44"/>
      <c r="C95" s="44"/>
      <c r="D95" s="44"/>
      <c r="E95" s="44"/>
      <c r="F95" s="44"/>
      <c r="G95" s="45" t="s">
        <v>234</v>
      </c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7"/>
      <c r="Z95" s="48" t="s">
        <v>66</v>
      </c>
      <c r="AA95" s="48"/>
      <c r="AB95" s="48"/>
      <c r="AC95" s="48"/>
      <c r="AD95" s="48"/>
      <c r="AE95" s="49" t="s">
        <v>97</v>
      </c>
      <c r="AF95" s="49"/>
      <c r="AG95" s="49"/>
      <c r="AH95" s="49"/>
      <c r="AI95" s="49"/>
      <c r="AJ95" s="49"/>
      <c r="AK95" s="49"/>
      <c r="AL95" s="49"/>
      <c r="AM95" s="49"/>
      <c r="AN95" s="50"/>
      <c r="AO95" s="51">
        <v>9</v>
      </c>
      <c r="AP95" s="51"/>
      <c r="AQ95" s="51"/>
      <c r="AR95" s="51"/>
      <c r="AS95" s="51"/>
      <c r="AT95" s="51"/>
      <c r="AU95" s="51"/>
      <c r="AV95" s="51"/>
      <c r="AW95" s="51">
        <v>0</v>
      </c>
      <c r="AX95" s="51"/>
      <c r="AY95" s="51"/>
      <c r="AZ95" s="51"/>
      <c r="BA95" s="51"/>
      <c r="BB95" s="51"/>
      <c r="BC95" s="51"/>
      <c r="BD95" s="51"/>
      <c r="BE95" s="51">
        <f t="shared" si="6"/>
        <v>9</v>
      </c>
      <c r="BF95" s="51"/>
      <c r="BG95" s="51"/>
      <c r="BH95" s="51"/>
      <c r="BI95" s="51"/>
      <c r="BJ95" s="51"/>
      <c r="BK95" s="51"/>
      <c r="BL95" s="51"/>
    </row>
    <row r="96" spans="1:79" ht="58.5" customHeight="1" x14ac:dyDescent="0.2">
      <c r="A96" s="44"/>
      <c r="B96" s="44"/>
      <c r="C96" s="44"/>
      <c r="D96" s="44"/>
      <c r="E96" s="44"/>
      <c r="F96" s="44"/>
      <c r="G96" s="45" t="s">
        <v>235</v>
      </c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7"/>
      <c r="Z96" s="48" t="s">
        <v>66</v>
      </c>
      <c r="AA96" s="48"/>
      <c r="AB96" s="48"/>
      <c r="AC96" s="48"/>
      <c r="AD96" s="48"/>
      <c r="AE96" s="49" t="s">
        <v>97</v>
      </c>
      <c r="AF96" s="49"/>
      <c r="AG96" s="49"/>
      <c r="AH96" s="49"/>
      <c r="AI96" s="49"/>
      <c r="AJ96" s="49"/>
      <c r="AK96" s="49"/>
      <c r="AL96" s="49"/>
      <c r="AM96" s="49"/>
      <c r="AN96" s="50"/>
      <c r="AO96" s="51">
        <v>7</v>
      </c>
      <c r="AP96" s="51"/>
      <c r="AQ96" s="51"/>
      <c r="AR96" s="51"/>
      <c r="AS96" s="51"/>
      <c r="AT96" s="51"/>
      <c r="AU96" s="51"/>
      <c r="AV96" s="51"/>
      <c r="AW96" s="51">
        <v>0</v>
      </c>
      <c r="AX96" s="51"/>
      <c r="AY96" s="51"/>
      <c r="AZ96" s="51"/>
      <c r="BA96" s="51"/>
      <c r="BB96" s="51"/>
      <c r="BC96" s="51"/>
      <c r="BD96" s="51"/>
      <c r="BE96" s="51">
        <f t="shared" si="6"/>
        <v>7</v>
      </c>
      <c r="BF96" s="51"/>
      <c r="BG96" s="51"/>
      <c r="BH96" s="51"/>
      <c r="BI96" s="51"/>
      <c r="BJ96" s="51"/>
      <c r="BK96" s="51"/>
      <c r="BL96" s="51"/>
    </row>
    <row r="97" spans="1:64" ht="35.25" customHeight="1" x14ac:dyDescent="0.2">
      <c r="A97" s="44"/>
      <c r="B97" s="44"/>
      <c r="C97" s="44"/>
      <c r="D97" s="44"/>
      <c r="E97" s="44"/>
      <c r="F97" s="44"/>
      <c r="G97" s="45" t="s">
        <v>236</v>
      </c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7"/>
      <c r="Z97" s="48" t="s">
        <v>66</v>
      </c>
      <c r="AA97" s="48"/>
      <c r="AB97" s="48"/>
      <c r="AC97" s="48"/>
      <c r="AD97" s="48"/>
      <c r="AE97" s="49" t="s">
        <v>97</v>
      </c>
      <c r="AF97" s="49"/>
      <c r="AG97" s="49"/>
      <c r="AH97" s="49"/>
      <c r="AI97" s="49"/>
      <c r="AJ97" s="49"/>
      <c r="AK97" s="49"/>
      <c r="AL97" s="49"/>
      <c r="AM97" s="49"/>
      <c r="AN97" s="50"/>
      <c r="AO97" s="51">
        <v>1</v>
      </c>
      <c r="AP97" s="51"/>
      <c r="AQ97" s="51"/>
      <c r="AR97" s="51"/>
      <c r="AS97" s="51"/>
      <c r="AT97" s="51"/>
      <c r="AU97" s="51"/>
      <c r="AV97" s="51"/>
      <c r="AW97" s="51">
        <v>0</v>
      </c>
      <c r="AX97" s="51"/>
      <c r="AY97" s="51"/>
      <c r="AZ97" s="51"/>
      <c r="BA97" s="51"/>
      <c r="BB97" s="51"/>
      <c r="BC97" s="51"/>
      <c r="BD97" s="51"/>
      <c r="BE97" s="51">
        <f t="shared" si="6"/>
        <v>1</v>
      </c>
      <c r="BF97" s="51"/>
      <c r="BG97" s="51"/>
      <c r="BH97" s="51"/>
      <c r="BI97" s="51"/>
      <c r="BJ97" s="51"/>
      <c r="BK97" s="51"/>
      <c r="BL97" s="51"/>
    </row>
    <row r="98" spans="1:64" s="30" customFormat="1" ht="12.75" customHeight="1" x14ac:dyDescent="0.2">
      <c r="A98" s="52">
        <v>2</v>
      </c>
      <c r="B98" s="52"/>
      <c r="C98" s="52"/>
      <c r="D98" s="52"/>
      <c r="E98" s="52"/>
      <c r="F98" s="52"/>
      <c r="G98" s="53" t="s">
        <v>71</v>
      </c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5"/>
      <c r="Z98" s="56"/>
      <c r="AA98" s="56"/>
      <c r="AB98" s="56"/>
      <c r="AC98" s="56"/>
      <c r="AD98" s="56"/>
      <c r="AE98" s="59"/>
      <c r="AF98" s="59"/>
      <c r="AG98" s="59"/>
      <c r="AH98" s="59"/>
      <c r="AI98" s="59"/>
      <c r="AJ98" s="59"/>
      <c r="AK98" s="59"/>
      <c r="AL98" s="59"/>
      <c r="AM98" s="59"/>
      <c r="AN98" s="60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</row>
    <row r="99" spans="1:64" s="30" customFormat="1" ht="28.5" customHeight="1" x14ac:dyDescent="0.2">
      <c r="A99" s="52"/>
      <c r="B99" s="52"/>
      <c r="C99" s="52"/>
      <c r="D99" s="52"/>
      <c r="E99" s="52"/>
      <c r="F99" s="52"/>
      <c r="G99" s="45" t="s">
        <v>237</v>
      </c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7"/>
      <c r="Z99" s="56"/>
      <c r="AA99" s="56"/>
      <c r="AB99" s="56"/>
      <c r="AC99" s="56"/>
      <c r="AD99" s="56"/>
      <c r="AE99" s="49" t="s">
        <v>158</v>
      </c>
      <c r="AF99" s="49"/>
      <c r="AG99" s="49"/>
      <c r="AH99" s="49"/>
      <c r="AI99" s="49"/>
      <c r="AJ99" s="49"/>
      <c r="AK99" s="49"/>
      <c r="AL99" s="49"/>
      <c r="AM99" s="49"/>
      <c r="AN99" s="50"/>
      <c r="AO99" s="51">
        <v>1</v>
      </c>
      <c r="AP99" s="51"/>
      <c r="AQ99" s="51"/>
      <c r="AR99" s="51"/>
      <c r="AS99" s="51"/>
      <c r="AT99" s="51"/>
      <c r="AU99" s="51"/>
      <c r="AV99" s="51"/>
      <c r="AW99" s="51">
        <v>0</v>
      </c>
      <c r="AX99" s="51"/>
      <c r="AY99" s="51"/>
      <c r="AZ99" s="51"/>
      <c r="BA99" s="51"/>
      <c r="BB99" s="51"/>
      <c r="BC99" s="51"/>
      <c r="BD99" s="51"/>
      <c r="BE99" s="51">
        <f t="shared" ref="BE99:BE100" si="7">AO99+AW99</f>
        <v>1</v>
      </c>
      <c r="BF99" s="51"/>
      <c r="BG99" s="51"/>
      <c r="BH99" s="51"/>
      <c r="BI99" s="51"/>
      <c r="BJ99" s="51"/>
      <c r="BK99" s="51"/>
      <c r="BL99" s="51"/>
    </row>
    <row r="100" spans="1:64" s="30" customFormat="1" ht="31.5" customHeight="1" x14ac:dyDescent="0.2">
      <c r="A100" s="52"/>
      <c r="B100" s="52"/>
      <c r="C100" s="52"/>
      <c r="D100" s="52"/>
      <c r="E100" s="52"/>
      <c r="F100" s="52"/>
      <c r="G100" s="45" t="s">
        <v>238</v>
      </c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7"/>
      <c r="Z100" s="56"/>
      <c r="AA100" s="56"/>
      <c r="AB100" s="56"/>
      <c r="AC100" s="56"/>
      <c r="AD100" s="56"/>
      <c r="AE100" s="49" t="s">
        <v>97</v>
      </c>
      <c r="AF100" s="49"/>
      <c r="AG100" s="49"/>
      <c r="AH100" s="49"/>
      <c r="AI100" s="49"/>
      <c r="AJ100" s="49"/>
      <c r="AK100" s="49"/>
      <c r="AL100" s="49"/>
      <c r="AM100" s="49"/>
      <c r="AN100" s="50"/>
      <c r="AO100" s="51">
        <v>411</v>
      </c>
      <c r="AP100" s="51"/>
      <c r="AQ100" s="51"/>
      <c r="AR100" s="51"/>
      <c r="AS100" s="51"/>
      <c r="AT100" s="51"/>
      <c r="AU100" s="51"/>
      <c r="AV100" s="51"/>
      <c r="AW100" s="51">
        <v>0</v>
      </c>
      <c r="AX100" s="51"/>
      <c r="AY100" s="51"/>
      <c r="AZ100" s="51"/>
      <c r="BA100" s="51"/>
      <c r="BB100" s="51"/>
      <c r="BC100" s="51"/>
      <c r="BD100" s="51"/>
      <c r="BE100" s="51">
        <f t="shared" si="7"/>
        <v>411</v>
      </c>
      <c r="BF100" s="51"/>
      <c r="BG100" s="51"/>
      <c r="BH100" s="51"/>
      <c r="BI100" s="51"/>
      <c r="BJ100" s="51"/>
      <c r="BK100" s="51"/>
      <c r="BL100" s="51"/>
    </row>
    <row r="101" spans="1:64" s="30" customFormat="1" ht="12.75" customHeight="1" x14ac:dyDescent="0.2">
      <c r="A101" s="52">
        <v>3</v>
      </c>
      <c r="B101" s="52"/>
      <c r="C101" s="52"/>
      <c r="D101" s="52"/>
      <c r="E101" s="52"/>
      <c r="F101" s="52"/>
      <c r="G101" s="53" t="s">
        <v>72</v>
      </c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5"/>
      <c r="Z101" s="56"/>
      <c r="AA101" s="56"/>
      <c r="AB101" s="56"/>
      <c r="AC101" s="56"/>
      <c r="AD101" s="56"/>
      <c r="AE101" s="53"/>
      <c r="AF101" s="54"/>
      <c r="AG101" s="54"/>
      <c r="AH101" s="54"/>
      <c r="AI101" s="54"/>
      <c r="AJ101" s="54"/>
      <c r="AK101" s="54"/>
      <c r="AL101" s="54"/>
      <c r="AM101" s="54"/>
      <c r="AN101" s="55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</row>
    <row r="102" spans="1:64" ht="30.75" customHeight="1" x14ac:dyDescent="0.2">
      <c r="A102" s="44"/>
      <c r="B102" s="44"/>
      <c r="C102" s="44"/>
      <c r="D102" s="44"/>
      <c r="E102" s="44"/>
      <c r="F102" s="44"/>
      <c r="G102" s="45" t="s">
        <v>240</v>
      </c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7"/>
      <c r="Z102" s="48" t="s">
        <v>69</v>
      </c>
      <c r="AA102" s="48"/>
      <c r="AB102" s="48"/>
      <c r="AC102" s="48"/>
      <c r="AD102" s="48"/>
      <c r="AE102" s="45" t="s">
        <v>73</v>
      </c>
      <c r="AF102" s="46"/>
      <c r="AG102" s="46"/>
      <c r="AH102" s="46"/>
      <c r="AI102" s="46"/>
      <c r="AJ102" s="46"/>
      <c r="AK102" s="46"/>
      <c r="AL102" s="46"/>
      <c r="AM102" s="46"/>
      <c r="AN102" s="47"/>
      <c r="AO102" s="51">
        <f>AO94/AO100</f>
        <v>1452.3844282238442</v>
      </c>
      <c r="AP102" s="51"/>
      <c r="AQ102" s="51"/>
      <c r="AR102" s="51"/>
      <c r="AS102" s="51"/>
      <c r="AT102" s="51"/>
      <c r="AU102" s="51"/>
      <c r="AV102" s="51"/>
      <c r="AW102" s="51">
        <v>0</v>
      </c>
      <c r="AX102" s="51"/>
      <c r="AY102" s="51"/>
      <c r="AZ102" s="51"/>
      <c r="BA102" s="51"/>
      <c r="BB102" s="51"/>
      <c r="BC102" s="51"/>
      <c r="BD102" s="51"/>
      <c r="BE102" s="51">
        <f t="shared" ref="BE102:BE103" si="8">AO102+AW102</f>
        <v>1452.3844282238442</v>
      </c>
      <c r="BF102" s="51"/>
      <c r="BG102" s="51"/>
      <c r="BH102" s="51"/>
      <c r="BI102" s="51"/>
      <c r="BJ102" s="51"/>
      <c r="BK102" s="51"/>
      <c r="BL102" s="51"/>
    </row>
    <row r="103" spans="1:64" ht="29.25" customHeight="1" x14ac:dyDescent="0.2">
      <c r="A103" s="44"/>
      <c r="B103" s="44"/>
      <c r="C103" s="44"/>
      <c r="D103" s="44"/>
      <c r="E103" s="44"/>
      <c r="F103" s="44"/>
      <c r="G103" s="45" t="s">
        <v>239</v>
      </c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7"/>
      <c r="Z103" s="48" t="s">
        <v>69</v>
      </c>
      <c r="AA103" s="48"/>
      <c r="AB103" s="48"/>
      <c r="AC103" s="48"/>
      <c r="AD103" s="48"/>
      <c r="AE103" s="45" t="s">
        <v>73</v>
      </c>
      <c r="AF103" s="46"/>
      <c r="AG103" s="46"/>
      <c r="AH103" s="46"/>
      <c r="AI103" s="46"/>
      <c r="AJ103" s="46"/>
      <c r="AK103" s="46"/>
      <c r="AL103" s="46"/>
      <c r="AM103" s="46"/>
      <c r="AN103" s="47"/>
      <c r="AO103" s="51">
        <f>AO94/AO99</f>
        <v>596930</v>
      </c>
      <c r="AP103" s="51"/>
      <c r="AQ103" s="51"/>
      <c r="AR103" s="51"/>
      <c r="AS103" s="51"/>
      <c r="AT103" s="51"/>
      <c r="AU103" s="51"/>
      <c r="AV103" s="51"/>
      <c r="AW103" s="51">
        <v>0</v>
      </c>
      <c r="AX103" s="51"/>
      <c r="AY103" s="51"/>
      <c r="AZ103" s="51"/>
      <c r="BA103" s="51"/>
      <c r="BB103" s="51"/>
      <c r="BC103" s="51"/>
      <c r="BD103" s="51"/>
      <c r="BE103" s="51">
        <f t="shared" si="8"/>
        <v>596930</v>
      </c>
      <c r="BF103" s="51"/>
      <c r="BG103" s="51"/>
      <c r="BH103" s="51"/>
      <c r="BI103" s="51"/>
      <c r="BJ103" s="51"/>
      <c r="BK103" s="51"/>
      <c r="BL103" s="51"/>
    </row>
    <row r="104" spans="1:64" x14ac:dyDescent="0.2"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</row>
    <row r="105" spans="1:64" ht="16.5" customHeight="1" x14ac:dyDescent="0.2">
      <c r="A105" s="58" t="s">
        <v>80</v>
      </c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34"/>
      <c r="AO105" s="81" t="s">
        <v>223</v>
      </c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</row>
    <row r="106" spans="1:64" x14ac:dyDescent="0.2">
      <c r="W106" s="43" t="s">
        <v>5</v>
      </c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O106" s="43" t="s">
        <v>52</v>
      </c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</row>
    <row r="107" spans="1:64" ht="15.75" customHeight="1" x14ac:dyDescent="0.2">
      <c r="A107" s="61" t="s">
        <v>3</v>
      </c>
      <c r="B107" s="61"/>
      <c r="C107" s="61"/>
      <c r="D107" s="61"/>
      <c r="E107" s="61"/>
      <c r="F107" s="61"/>
      <c r="G107" s="61"/>
    </row>
    <row r="108" spans="1:64" ht="13.15" customHeight="1" x14ac:dyDescent="0.2">
      <c r="A108" s="64" t="s">
        <v>79</v>
      </c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</row>
    <row r="109" spans="1:64" x14ac:dyDescent="0.2">
      <c r="A109" s="116" t="s">
        <v>47</v>
      </c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</row>
    <row r="110" spans="1:64" ht="10.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64" ht="15.75" customHeight="1" x14ac:dyDescent="0.2">
      <c r="A111" s="58" t="s">
        <v>81</v>
      </c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4"/>
      <c r="AO111" s="36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</row>
    <row r="112" spans="1:64" ht="15.75" customHeight="1" x14ac:dyDescent="0.2">
      <c r="A112" s="58" t="s">
        <v>186</v>
      </c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34"/>
      <c r="AO112" s="81" t="s">
        <v>190</v>
      </c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</row>
    <row r="113" spans="1:59" x14ac:dyDescent="0.2">
      <c r="W113" s="43" t="s">
        <v>5</v>
      </c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O113" s="43" t="s">
        <v>52</v>
      </c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</row>
    <row r="114" spans="1:59" x14ac:dyDescent="0.2">
      <c r="A114" s="115"/>
      <c r="B114" s="115"/>
      <c r="C114" s="115"/>
      <c r="D114" s="115"/>
      <c r="E114" s="115"/>
      <c r="F114" s="115"/>
      <c r="G114" s="115"/>
      <c r="H114" s="115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</row>
    <row r="115" spans="1:59" x14ac:dyDescent="0.2">
      <c r="A115" s="43" t="s">
        <v>45</v>
      </c>
      <c r="B115" s="43"/>
      <c r="C115" s="43"/>
      <c r="D115" s="43"/>
      <c r="E115" s="43"/>
      <c r="F115" s="43"/>
      <c r="G115" s="43"/>
      <c r="H115" s="43"/>
      <c r="I115" s="39"/>
      <c r="J115" s="39"/>
      <c r="K115" s="39"/>
      <c r="L115" s="39"/>
      <c r="M115" s="39"/>
      <c r="N115" s="39"/>
      <c r="O115" s="39"/>
      <c r="P115" s="39"/>
      <c r="Q115" s="39"/>
    </row>
    <row r="116" spans="1:59" x14ac:dyDescent="0.2">
      <c r="A116" s="38" t="s">
        <v>46</v>
      </c>
    </row>
  </sheetData>
  <mergeCells count="409"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A31:F31"/>
    <mergeCell ref="G31:BL31"/>
    <mergeCell ref="A33:BL33"/>
    <mergeCell ref="A34:BL34"/>
    <mergeCell ref="A25:BL25"/>
    <mergeCell ref="A26:BL26"/>
    <mergeCell ref="A28:BL28"/>
    <mergeCell ref="A29:F29"/>
    <mergeCell ref="G29:BL29"/>
    <mergeCell ref="A30:F30"/>
    <mergeCell ref="G30:BL30"/>
    <mergeCell ref="A39:F39"/>
    <mergeCell ref="G39:BL39"/>
    <mergeCell ref="A43:AZ43"/>
    <mergeCell ref="A44:AZ44"/>
    <mergeCell ref="A36:BL36"/>
    <mergeCell ref="A37:F37"/>
    <mergeCell ref="G37:BL37"/>
    <mergeCell ref="A38:F38"/>
    <mergeCell ref="G38:BL38"/>
    <mergeCell ref="A40:F40"/>
    <mergeCell ref="G40:BL40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4:AY54"/>
    <mergeCell ref="A55:C56"/>
    <mergeCell ref="D55:AA56"/>
    <mergeCell ref="AB55:AI56"/>
    <mergeCell ref="AJ55:AQ56"/>
    <mergeCell ref="AR55:AY56"/>
    <mergeCell ref="A51:C51"/>
    <mergeCell ref="D51:AB51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5:F65"/>
    <mergeCell ref="G65:Y65"/>
    <mergeCell ref="Z65:AD65"/>
    <mergeCell ref="AE65:AN65"/>
    <mergeCell ref="AO65:AV65"/>
    <mergeCell ref="AW65:BD65"/>
    <mergeCell ref="BE65:BL65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64:BL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0:F70"/>
    <mergeCell ref="G70:Y70"/>
    <mergeCell ref="Z70:AD70"/>
    <mergeCell ref="AE70:AN70"/>
    <mergeCell ref="AO70:AV70"/>
    <mergeCell ref="AW70:BD70"/>
    <mergeCell ref="BE70:BL70"/>
    <mergeCell ref="BE72:BL72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107:G107"/>
    <mergeCell ref="A105:V105"/>
    <mergeCell ref="W105:AM105"/>
    <mergeCell ref="AO105:BG105"/>
    <mergeCell ref="W106:AM106"/>
    <mergeCell ref="AO106:BG106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83:BL83"/>
    <mergeCell ref="A84:F84"/>
    <mergeCell ref="G84:Y84"/>
    <mergeCell ref="Z84:AD84"/>
    <mergeCell ref="W113:AM113"/>
    <mergeCell ref="AO113:BG113"/>
    <mergeCell ref="A114:H114"/>
    <mergeCell ref="A115:H115"/>
    <mergeCell ref="A108:AS108"/>
    <mergeCell ref="A109:AS109"/>
    <mergeCell ref="A111:V111"/>
    <mergeCell ref="A112:V112"/>
    <mergeCell ref="W112:AM112"/>
    <mergeCell ref="AO112:BG112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E84:AN84"/>
    <mergeCell ref="A88:F88"/>
    <mergeCell ref="G88:Y88"/>
    <mergeCell ref="Z88:AD88"/>
    <mergeCell ref="AE88:AN88"/>
    <mergeCell ref="AO88:AV88"/>
    <mergeCell ref="AW88:BD88"/>
    <mergeCell ref="BE88:BL88"/>
    <mergeCell ref="A86:F86"/>
    <mergeCell ref="G86:Y86"/>
    <mergeCell ref="Z86:AD86"/>
    <mergeCell ref="AE86:AN86"/>
    <mergeCell ref="AO86:AV86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Z91:AD91"/>
    <mergeCell ref="AE91:AN91"/>
    <mergeCell ref="AO91:AV91"/>
    <mergeCell ref="AW91:BD91"/>
    <mergeCell ref="BE91:BL91"/>
    <mergeCell ref="A89:F89"/>
    <mergeCell ref="G89:Y89"/>
    <mergeCell ref="Z89:AD89"/>
    <mergeCell ref="AE89:AN89"/>
    <mergeCell ref="AO89:AV89"/>
    <mergeCell ref="AW89:BD89"/>
    <mergeCell ref="BE89:BL89"/>
    <mergeCell ref="A50:C50"/>
    <mergeCell ref="A41:F41"/>
    <mergeCell ref="G41:BL41"/>
    <mergeCell ref="D50:AB50"/>
    <mergeCell ref="AC50:AJ50"/>
    <mergeCell ref="AK50:AR50"/>
    <mergeCell ref="AS50:AZ50"/>
    <mergeCell ref="A92:BL92"/>
    <mergeCell ref="A93:F93"/>
    <mergeCell ref="G93:Y93"/>
    <mergeCell ref="Z93:AD93"/>
    <mergeCell ref="AE93:AN93"/>
    <mergeCell ref="AO93:AV93"/>
    <mergeCell ref="AW93:BD93"/>
    <mergeCell ref="BE93:BL93"/>
    <mergeCell ref="A90:F90"/>
    <mergeCell ref="G90:Y90"/>
    <mergeCell ref="Z90:AD90"/>
    <mergeCell ref="AE90:AN90"/>
    <mergeCell ref="AO90:AV90"/>
    <mergeCell ref="AW90:BD90"/>
    <mergeCell ref="BE90:BL90"/>
    <mergeCell ref="A91:F91"/>
    <mergeCell ref="G91:Y91"/>
    <mergeCell ref="A94:F94"/>
    <mergeCell ref="G94:Y94"/>
    <mergeCell ref="Z94:AD94"/>
    <mergeCell ref="AE94:AN94"/>
    <mergeCell ref="AO94:AV94"/>
    <mergeCell ref="AW94:BD94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8:F98"/>
    <mergeCell ref="G98:Y98"/>
    <mergeCell ref="Z98:AD98"/>
    <mergeCell ref="AE98:AN98"/>
    <mergeCell ref="AO98:AV98"/>
    <mergeCell ref="AW98:BD98"/>
    <mergeCell ref="BE98:BL98"/>
    <mergeCell ref="A96:F96"/>
    <mergeCell ref="G96:Y96"/>
    <mergeCell ref="Z96:AD96"/>
    <mergeCell ref="AE96:AN96"/>
    <mergeCell ref="AO96:AV96"/>
    <mergeCell ref="AW96:BD96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101:F101"/>
    <mergeCell ref="G101:Y101"/>
    <mergeCell ref="Z101:AD101"/>
    <mergeCell ref="AE101:AN101"/>
    <mergeCell ref="AO101:AV101"/>
    <mergeCell ref="AW101:BD101"/>
    <mergeCell ref="BE101:BL101"/>
    <mergeCell ref="A99:F99"/>
    <mergeCell ref="G99:Y99"/>
    <mergeCell ref="Z99:AD99"/>
    <mergeCell ref="AE99:AN99"/>
    <mergeCell ref="AO99:AV99"/>
    <mergeCell ref="AW99:BD99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2:BL102"/>
  </mergeCells>
  <conditionalFormatting sqref="G65:L65">
    <cfRule type="cellIs" dxfId="137" priority="141" stopIfTrue="1" operator="equal">
      <formula>#REF!</formula>
    </cfRule>
  </conditionalFormatting>
  <conditionalFormatting sqref="D48:D50">
    <cfRule type="cellIs" dxfId="136" priority="142" stopIfTrue="1" operator="equal">
      <formula>#REF!</formula>
    </cfRule>
  </conditionalFormatting>
  <conditionalFormatting sqref="A65:F65 A99:F100">
    <cfRule type="cellIs" dxfId="135" priority="143" stopIfTrue="1" operator="equal">
      <formula>0</formula>
    </cfRule>
  </conditionalFormatting>
  <conditionalFormatting sqref="D51">
    <cfRule type="cellIs" dxfId="134" priority="139" stopIfTrue="1" operator="equal">
      <formula>#REF!</formula>
    </cfRule>
  </conditionalFormatting>
  <conditionalFormatting sqref="A70:F70">
    <cfRule type="cellIs" dxfId="133" priority="126" stopIfTrue="1" operator="equal">
      <formula>0</formula>
    </cfRule>
  </conditionalFormatting>
  <conditionalFormatting sqref="G70">
    <cfRule type="cellIs" dxfId="132" priority="125" stopIfTrue="1" operator="equal">
      <formula>#REF!</formula>
    </cfRule>
  </conditionalFormatting>
  <conditionalFormatting sqref="G71:G72 G100">
    <cfRule type="cellIs" dxfId="131" priority="123" stopIfTrue="1" operator="equal">
      <formula>$G69</formula>
    </cfRule>
  </conditionalFormatting>
  <conditionalFormatting sqref="A71:F73">
    <cfRule type="cellIs" dxfId="130" priority="124" stopIfTrue="1" operator="equal">
      <formula>0</formula>
    </cfRule>
  </conditionalFormatting>
  <conditionalFormatting sqref="G76 G73">
    <cfRule type="cellIs" dxfId="129" priority="121" stopIfTrue="1" operator="equal">
      <formula>$G70</formula>
    </cfRule>
  </conditionalFormatting>
  <conditionalFormatting sqref="A76:F76">
    <cfRule type="cellIs" dxfId="128" priority="122" stopIfTrue="1" operator="equal">
      <formula>0</formula>
    </cfRule>
  </conditionalFormatting>
  <conditionalFormatting sqref="G77">
    <cfRule type="cellIs" dxfId="127" priority="119" stopIfTrue="1" operator="equal">
      <formula>#REF!</formula>
    </cfRule>
  </conditionalFormatting>
  <conditionalFormatting sqref="A77:F77">
    <cfRule type="cellIs" dxfId="126" priority="120" stopIfTrue="1" operator="equal">
      <formula>0</formula>
    </cfRule>
  </conditionalFormatting>
  <conditionalFormatting sqref="G78 G99">
    <cfRule type="cellIs" dxfId="125" priority="117" stopIfTrue="1" operator="equal">
      <formula>$G77</formula>
    </cfRule>
  </conditionalFormatting>
  <conditionalFormatting sqref="A78:F78">
    <cfRule type="cellIs" dxfId="124" priority="118" stopIfTrue="1" operator="equal">
      <formula>0</formula>
    </cfRule>
  </conditionalFormatting>
  <conditionalFormatting sqref="G79">
    <cfRule type="cellIs" dxfId="123" priority="115" stopIfTrue="1" operator="equal">
      <formula>#REF!</formula>
    </cfRule>
  </conditionalFormatting>
  <conditionalFormatting sqref="A79:F79">
    <cfRule type="cellIs" dxfId="122" priority="116" stopIfTrue="1" operator="equal">
      <formula>0</formula>
    </cfRule>
  </conditionalFormatting>
  <conditionalFormatting sqref="G80">
    <cfRule type="cellIs" dxfId="121" priority="113" stopIfTrue="1" operator="equal">
      <formula>$G79</formula>
    </cfRule>
  </conditionalFormatting>
  <conditionalFormatting sqref="A80:F80">
    <cfRule type="cellIs" dxfId="120" priority="114" stopIfTrue="1" operator="equal">
      <formula>0</formula>
    </cfRule>
  </conditionalFormatting>
  <conditionalFormatting sqref="A81:F81">
    <cfRule type="cellIs" dxfId="119" priority="112" stopIfTrue="1" operator="equal">
      <formula>0</formula>
    </cfRule>
  </conditionalFormatting>
  <conditionalFormatting sqref="A82:F82">
    <cfRule type="cellIs" dxfId="118" priority="110" stopIfTrue="1" operator="equal">
      <formula>0</formula>
    </cfRule>
  </conditionalFormatting>
  <conditionalFormatting sqref="G66">
    <cfRule type="cellIs" dxfId="117" priority="101" stopIfTrue="1" operator="equal">
      <formula>$G65</formula>
    </cfRule>
  </conditionalFormatting>
  <conditionalFormatting sqref="A66:F66">
    <cfRule type="cellIs" dxfId="116" priority="102" stopIfTrue="1" operator="equal">
      <formula>0</formula>
    </cfRule>
  </conditionalFormatting>
  <conditionalFormatting sqref="G67">
    <cfRule type="cellIs" dxfId="115" priority="99" stopIfTrue="1" operator="equal">
      <formula>#REF!</formula>
    </cfRule>
  </conditionalFormatting>
  <conditionalFormatting sqref="A67:F67">
    <cfRule type="cellIs" dxfId="114" priority="100" stopIfTrue="1" operator="equal">
      <formula>0</formula>
    </cfRule>
  </conditionalFormatting>
  <conditionalFormatting sqref="G68">
    <cfRule type="cellIs" dxfId="113" priority="97" stopIfTrue="1" operator="equal">
      <formula>$G67</formula>
    </cfRule>
  </conditionalFormatting>
  <conditionalFormatting sqref="A68:F68">
    <cfRule type="cellIs" dxfId="112" priority="98" stopIfTrue="1" operator="equal">
      <formula>0</formula>
    </cfRule>
  </conditionalFormatting>
  <conditionalFormatting sqref="G69">
    <cfRule type="cellIs" dxfId="111" priority="95" stopIfTrue="1" operator="equal">
      <formula>$G68</formula>
    </cfRule>
  </conditionalFormatting>
  <conditionalFormatting sqref="A69:F69">
    <cfRule type="cellIs" dxfId="110" priority="96" stopIfTrue="1" operator="equal">
      <formula>0</formula>
    </cfRule>
  </conditionalFormatting>
  <conditionalFormatting sqref="G74">
    <cfRule type="cellIs" dxfId="109" priority="75" stopIfTrue="1" operator="equal">
      <formula>$G73</formula>
    </cfRule>
  </conditionalFormatting>
  <conditionalFormatting sqref="A74:F74">
    <cfRule type="cellIs" dxfId="108" priority="76" stopIfTrue="1" operator="equal">
      <formula>0</formula>
    </cfRule>
  </conditionalFormatting>
  <conditionalFormatting sqref="G75">
    <cfRule type="cellIs" dxfId="107" priority="73" stopIfTrue="1" operator="equal">
      <formula>$G74</formula>
    </cfRule>
  </conditionalFormatting>
  <conditionalFormatting sqref="A75:F75">
    <cfRule type="cellIs" dxfId="106" priority="74" stopIfTrue="1" operator="equal">
      <formula>0</formula>
    </cfRule>
  </conditionalFormatting>
  <conditionalFormatting sqref="G81:G82">
    <cfRule type="cellIs" dxfId="105" priority="52" stopIfTrue="1" operator="equal">
      <formula>$G80</formula>
    </cfRule>
  </conditionalFormatting>
  <conditionalFormatting sqref="A84:F84">
    <cfRule type="cellIs" dxfId="104" priority="51" stopIfTrue="1" operator="equal">
      <formula>0</formula>
    </cfRule>
  </conditionalFormatting>
  <conditionalFormatting sqref="A85:F85">
    <cfRule type="cellIs" dxfId="103" priority="49" stopIfTrue="1" operator="equal">
      <formula>0</formula>
    </cfRule>
  </conditionalFormatting>
  <conditionalFormatting sqref="A86:F86">
    <cfRule type="cellIs" dxfId="102" priority="47" stopIfTrue="1" operator="equal">
      <formula>0</formula>
    </cfRule>
  </conditionalFormatting>
  <conditionalFormatting sqref="A87:F87">
    <cfRule type="cellIs" dxfId="101" priority="45" stopIfTrue="1" operator="equal">
      <formula>0</formula>
    </cfRule>
  </conditionalFormatting>
  <conditionalFormatting sqref="A88:F88">
    <cfRule type="cellIs" dxfId="100" priority="43" stopIfTrue="1" operator="equal">
      <formula>0</formula>
    </cfRule>
  </conditionalFormatting>
  <conditionalFormatting sqref="A89:F89">
    <cfRule type="cellIs" dxfId="99" priority="41" stopIfTrue="1" operator="equal">
      <formula>0</formula>
    </cfRule>
  </conditionalFormatting>
  <conditionalFormatting sqref="A90:F90">
    <cfRule type="cellIs" dxfId="98" priority="39" stopIfTrue="1" operator="equal">
      <formula>0</formula>
    </cfRule>
  </conditionalFormatting>
  <conditionalFormatting sqref="A91:F91">
    <cfRule type="cellIs" dxfId="97" priority="37" stopIfTrue="1" operator="equal">
      <formula>0</formula>
    </cfRule>
  </conditionalFormatting>
  <conditionalFormatting sqref="G93:L93">
    <cfRule type="cellIs" dxfId="96" priority="30" stopIfTrue="1" operator="equal">
      <formula>#REF!</formula>
    </cfRule>
  </conditionalFormatting>
  <conditionalFormatting sqref="A93:F93">
    <cfRule type="cellIs" dxfId="95" priority="31" stopIfTrue="1" operator="equal">
      <formula>0</formula>
    </cfRule>
  </conditionalFormatting>
  <conditionalFormatting sqref="A98:F98">
    <cfRule type="cellIs" dxfId="94" priority="29" stopIfTrue="1" operator="equal">
      <formula>0</formula>
    </cfRule>
  </conditionalFormatting>
  <conditionalFormatting sqref="G98">
    <cfRule type="cellIs" dxfId="93" priority="28" stopIfTrue="1" operator="equal">
      <formula>#REF!</formula>
    </cfRule>
  </conditionalFormatting>
  <conditionalFormatting sqref="G101">
    <cfRule type="cellIs" dxfId="92" priority="18" stopIfTrue="1" operator="equal">
      <formula>#REF!</formula>
    </cfRule>
  </conditionalFormatting>
  <conditionalFormatting sqref="A101:F101">
    <cfRule type="cellIs" dxfId="91" priority="19" stopIfTrue="1" operator="equal">
      <formula>0</formula>
    </cfRule>
  </conditionalFormatting>
  <conditionalFormatting sqref="G102">
    <cfRule type="cellIs" dxfId="90" priority="16" stopIfTrue="1" operator="equal">
      <formula>$G101</formula>
    </cfRule>
  </conditionalFormatting>
  <conditionalFormatting sqref="A102:F102">
    <cfRule type="cellIs" dxfId="89" priority="17" stopIfTrue="1" operator="equal">
      <formula>0</formula>
    </cfRule>
  </conditionalFormatting>
  <conditionalFormatting sqref="A103:F103">
    <cfRule type="cellIs" dxfId="88" priority="14" stopIfTrue="1" operator="equal">
      <formula>0</formula>
    </cfRule>
  </conditionalFormatting>
  <conditionalFormatting sqref="G94">
    <cfRule type="cellIs" dxfId="87" priority="12" stopIfTrue="1" operator="equal">
      <formula>$G93</formula>
    </cfRule>
  </conditionalFormatting>
  <conditionalFormatting sqref="A94:F94">
    <cfRule type="cellIs" dxfId="86" priority="13" stopIfTrue="1" operator="equal">
      <formula>0</formula>
    </cfRule>
  </conditionalFormatting>
  <conditionalFormatting sqref="G95">
    <cfRule type="cellIs" dxfId="85" priority="10" stopIfTrue="1" operator="equal">
      <formula>#REF!</formula>
    </cfRule>
  </conditionalFormatting>
  <conditionalFormatting sqref="A95:F95">
    <cfRule type="cellIs" dxfId="84" priority="11" stopIfTrue="1" operator="equal">
      <formula>0</formula>
    </cfRule>
  </conditionalFormatting>
  <conditionalFormatting sqref="G96">
    <cfRule type="cellIs" dxfId="83" priority="8" stopIfTrue="1" operator="equal">
      <formula>$G95</formula>
    </cfRule>
  </conditionalFormatting>
  <conditionalFormatting sqref="A96:F96">
    <cfRule type="cellIs" dxfId="82" priority="9" stopIfTrue="1" operator="equal">
      <formula>0</formula>
    </cfRule>
  </conditionalFormatting>
  <conditionalFormatting sqref="G97">
    <cfRule type="cellIs" dxfId="81" priority="6" stopIfTrue="1" operator="equal">
      <formula>$G96</formula>
    </cfRule>
  </conditionalFormatting>
  <conditionalFormatting sqref="A97:F97">
    <cfRule type="cellIs" dxfId="80" priority="7" stopIfTrue="1" operator="equal">
      <formula>0</formula>
    </cfRule>
  </conditionalFormatting>
  <conditionalFormatting sqref="G103">
    <cfRule type="cellIs" dxfId="79" priority="224" stopIfTrue="1" operator="equal">
      <formula>#REF!</formula>
    </cfRule>
  </conditionalFormatting>
  <pageMargins left="0.78740157480314965" right="0.78740157480314965" top="1.1811023622047245" bottom="0.39370078740157483" header="0.31496062992125984" footer="0.31496062992125984"/>
  <pageSetup paperSize="9" scale="69" orientation="landscape" blackAndWhite="1" r:id="rId1"/>
  <rowBreaks count="3" manualBreakCount="3">
    <brk id="32" max="16383" man="1"/>
    <brk id="74" max="66" man="1"/>
    <brk id="10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stopIfTrue="1" operator="equal" id="{A1A9A099-07C8-45EA-A746-D0C9827A1154}">
            <xm:f>КПК0611021!$G86</xm:f>
            <x14:dxf>
              <font>
                <condense val="0"/>
                <extend val="0"/>
                <color indexed="9"/>
              </font>
            </x14:dxf>
          </x14:cfRule>
          <xm:sqref>G84:L84 G86</xm:sqref>
        </x14:conditionalFormatting>
        <x14:conditionalFormatting xmlns:xm="http://schemas.microsoft.com/office/excel/2006/main">
          <x14:cfRule type="cellIs" priority="48" stopIfTrue="1" operator="equal" id="{BE565B10-30E8-4D42-9A77-FCCF52204B6C}">
            <xm:f>КПК0611021!#REF!</xm:f>
            <x14:dxf>
              <font>
                <condense val="0"/>
                <extend val="0"/>
                <color indexed="9"/>
              </font>
            </x14:dxf>
          </x14:cfRule>
          <xm:sqref>G85</xm:sqref>
        </x14:conditionalFormatting>
        <x14:conditionalFormatting xmlns:xm="http://schemas.microsoft.com/office/excel/2006/main">
          <x14:cfRule type="cellIs" priority="44" stopIfTrue="1" operator="equal" id="{EDA2882B-1C22-4B13-BFDD-2F41DDD1B07A}">
            <xm:f>КПК0611021!#REF!</xm:f>
            <x14:dxf>
              <font>
                <condense val="0"/>
                <extend val="0"/>
                <color indexed="9"/>
              </font>
            </x14:dxf>
          </x14:cfRule>
          <xm:sqref>G87</xm:sqref>
        </x14:conditionalFormatting>
        <x14:conditionalFormatting xmlns:xm="http://schemas.microsoft.com/office/excel/2006/main">
          <x14:cfRule type="cellIs" priority="42" stopIfTrue="1" operator="equal" id="{3BDE93D3-BA66-48D5-93D7-E91926726CA3}">
            <xm:f>КПК0611021!$G92</xm:f>
            <x14:dxf>
              <font>
                <condense val="0"/>
                <extend val="0"/>
                <color indexed="9"/>
              </font>
            </x14:dxf>
          </x14:cfRule>
          <xm:sqref>G88:G89</xm:sqref>
        </x14:conditionalFormatting>
        <x14:conditionalFormatting xmlns:xm="http://schemas.microsoft.com/office/excel/2006/main">
          <x14:cfRule type="cellIs" priority="38" stopIfTrue="1" operator="equal" id="{5F6D02EC-3608-480A-AB11-ED1D6463F685}">
            <xm:f>КПК0611021!#REF!</xm:f>
            <x14:dxf>
              <font>
                <condense val="0"/>
                <extend val="0"/>
                <color indexed="9"/>
              </font>
            </x14:dxf>
          </x14:cfRule>
          <xm:sqref>G90</xm:sqref>
        </x14:conditionalFormatting>
        <x14:conditionalFormatting xmlns:xm="http://schemas.microsoft.com/office/excel/2006/main">
          <x14:cfRule type="cellIs" priority="36" stopIfTrue="1" operator="equal" id="{D1EF1CB5-F70E-4CDA-B2E4-2DA8C6F321CC}">
            <xm:f>КПК0611021!$G97</xm:f>
            <x14:dxf>
              <font>
                <condense val="0"/>
                <extend val="0"/>
                <color indexed="9"/>
              </font>
            </x14:dxf>
          </x14:cfRule>
          <xm:sqref>G91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A93"/>
  <sheetViews>
    <sheetView view="pageBreakPreview" zoomScale="93" zoomScaleNormal="100" zoomScaleSheetLayoutView="93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62" t="s">
        <v>35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7" ht="15.75" x14ac:dyDescent="0.2">
      <c r="AO2" s="63" t="s">
        <v>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x14ac:dyDescent="0.2">
      <c r="AO3" s="64" t="s">
        <v>185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x14ac:dyDescent="0.2">
      <c r="AO4" s="66" t="s">
        <v>78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x14ac:dyDescent="0.2">
      <c r="AO5" s="68" t="s">
        <v>20</v>
      </c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77" x14ac:dyDescent="0.2"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</row>
    <row r="7" spans="1:77" x14ac:dyDescent="0.2">
      <c r="AO7" s="81" t="s">
        <v>295</v>
      </c>
      <c r="AP7" s="65"/>
      <c r="AQ7" s="65"/>
      <c r="AR7" s="65"/>
      <c r="AS7" s="65"/>
      <c r="AT7" s="65"/>
      <c r="AU7" s="65"/>
      <c r="AV7" s="1" t="s">
        <v>63</v>
      </c>
      <c r="AW7" s="81">
        <v>560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t="15.75" x14ac:dyDescent="0.2">
      <c r="A9" s="82" t="s">
        <v>21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</row>
    <row r="10" spans="1:77" ht="15.75" x14ac:dyDescent="0.2">
      <c r="A10" s="82" t="s">
        <v>84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</row>
    <row r="12" spans="1:77" s="7" customFormat="1" ht="14.25" x14ac:dyDescent="0.2">
      <c r="A12" s="4" t="s">
        <v>53</v>
      </c>
      <c r="B12" s="78" t="s">
        <v>77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5"/>
      <c r="N12" s="80" t="s">
        <v>78</v>
      </c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"/>
      <c r="AU12" s="78" t="s">
        <v>82</v>
      </c>
      <c r="AV12" s="79"/>
      <c r="AW12" s="79"/>
      <c r="AX12" s="79"/>
      <c r="AY12" s="79"/>
      <c r="AZ12" s="79"/>
      <c r="BA12" s="79"/>
      <c r="BB12" s="79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</row>
    <row r="13" spans="1:77" s="7" customFormat="1" x14ac:dyDescent="0.2">
      <c r="A13" s="8"/>
      <c r="B13" s="76" t="s">
        <v>56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8"/>
      <c r="N13" s="77" t="s">
        <v>62</v>
      </c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8"/>
      <c r="AU13" s="76" t="s">
        <v>55</v>
      </c>
      <c r="AV13" s="76"/>
      <c r="AW13" s="76"/>
      <c r="AX13" s="76"/>
      <c r="AY13" s="76"/>
      <c r="AZ13" s="76"/>
      <c r="BA13" s="76"/>
      <c r="BB13" s="76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</row>
    <row r="14" spans="1:77" s="7" customFormat="1" x14ac:dyDescent="0.2">
      <c r="BE14" s="9"/>
      <c r="BF14" s="9"/>
      <c r="BG14" s="9"/>
      <c r="BH14" s="9"/>
      <c r="BI14" s="9"/>
      <c r="BJ14" s="9"/>
      <c r="BK14" s="9"/>
      <c r="BL14" s="9"/>
    </row>
    <row r="15" spans="1:77" s="7" customFormat="1" ht="15" x14ac:dyDescent="0.2">
      <c r="A15" s="10" t="s">
        <v>4</v>
      </c>
      <c r="B15" s="78" t="s">
        <v>85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5"/>
      <c r="N15" s="80" t="s">
        <v>78</v>
      </c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"/>
      <c r="AU15" s="78" t="s">
        <v>82</v>
      </c>
      <c r="AV15" s="79"/>
      <c r="AW15" s="79"/>
      <c r="AX15" s="79"/>
      <c r="AY15" s="79"/>
      <c r="AZ15" s="79"/>
      <c r="BA15" s="79"/>
      <c r="BB15" s="79"/>
      <c r="BC15" s="11"/>
      <c r="BD15" s="11"/>
      <c r="BE15" s="11"/>
      <c r="BF15" s="11"/>
      <c r="BG15" s="11"/>
      <c r="BH15" s="11"/>
      <c r="BI15" s="11"/>
      <c r="BJ15" s="11"/>
      <c r="BK15" s="11"/>
      <c r="BL15" s="12"/>
      <c r="BM15" s="13"/>
      <c r="BN15" s="13"/>
      <c r="BO15" s="13"/>
      <c r="BP15" s="11"/>
      <c r="BQ15" s="11"/>
      <c r="BR15" s="11"/>
      <c r="BS15" s="11"/>
      <c r="BT15" s="11"/>
      <c r="BU15" s="11"/>
      <c r="BV15" s="11"/>
      <c r="BW15" s="11"/>
    </row>
    <row r="16" spans="1:77" s="7" customFormat="1" ht="24" customHeight="1" x14ac:dyDescent="0.2">
      <c r="A16" s="14"/>
      <c r="B16" s="76" t="s">
        <v>56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8"/>
      <c r="N16" s="77" t="s">
        <v>61</v>
      </c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8"/>
      <c r="AU16" s="76" t="s">
        <v>55</v>
      </c>
      <c r="AV16" s="76"/>
      <c r="AW16" s="76"/>
      <c r="AX16" s="76"/>
      <c r="AY16" s="76"/>
      <c r="AZ16" s="76"/>
      <c r="BA16" s="76"/>
      <c r="BB16" s="76"/>
      <c r="BC16" s="15"/>
      <c r="BD16" s="15"/>
      <c r="BE16" s="15"/>
      <c r="BF16" s="15"/>
      <c r="BG16" s="15"/>
      <c r="BH16" s="15"/>
      <c r="BI16" s="15"/>
      <c r="BJ16" s="15"/>
      <c r="BK16" s="16"/>
      <c r="BL16" s="15"/>
      <c r="BM16" s="13"/>
      <c r="BN16" s="13"/>
      <c r="BO16" s="13"/>
      <c r="BP16" s="15"/>
      <c r="BQ16" s="15"/>
      <c r="BR16" s="15"/>
      <c r="BS16" s="15"/>
      <c r="BT16" s="15"/>
      <c r="BU16" s="15"/>
      <c r="BV16" s="15"/>
      <c r="BW16" s="15"/>
    </row>
    <row r="17" spans="1:79" s="7" customFormat="1" x14ac:dyDescent="0.2"/>
    <row r="18" spans="1:79" s="7" customFormat="1" ht="30" customHeight="1" x14ac:dyDescent="0.2">
      <c r="A18" s="4" t="s">
        <v>54</v>
      </c>
      <c r="B18" s="78" t="s">
        <v>224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N18" s="78">
        <v>7366</v>
      </c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11"/>
      <c r="AA18" s="78" t="s">
        <v>225</v>
      </c>
      <c r="AB18" s="79"/>
      <c r="AC18" s="79"/>
      <c r="AD18" s="79"/>
      <c r="AE18" s="79"/>
      <c r="AF18" s="79"/>
      <c r="AG18" s="79"/>
      <c r="AH18" s="79"/>
      <c r="AI18" s="79"/>
      <c r="AJ18" s="11"/>
      <c r="AK18" s="85" t="s">
        <v>226</v>
      </c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11"/>
      <c r="BE18" s="78" t="s">
        <v>83</v>
      </c>
      <c r="BF18" s="79"/>
      <c r="BG18" s="79"/>
      <c r="BH18" s="79"/>
      <c r="BI18" s="79"/>
      <c r="BJ18" s="79"/>
      <c r="BK18" s="79"/>
      <c r="BL18" s="79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</row>
    <row r="19" spans="1:79" s="7" customFormat="1" ht="25.5" customHeight="1" x14ac:dyDescent="0.2">
      <c r="B19" s="76" t="s">
        <v>56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76" t="s">
        <v>57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15"/>
      <c r="AA19" s="83" t="s">
        <v>58</v>
      </c>
      <c r="AB19" s="83"/>
      <c r="AC19" s="83"/>
      <c r="AD19" s="83"/>
      <c r="AE19" s="83"/>
      <c r="AF19" s="83"/>
      <c r="AG19" s="83"/>
      <c r="AH19" s="83"/>
      <c r="AI19" s="83"/>
      <c r="AJ19" s="15"/>
      <c r="AK19" s="84" t="s">
        <v>59</v>
      </c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15"/>
      <c r="BE19" s="76" t="s">
        <v>60</v>
      </c>
      <c r="BF19" s="76"/>
      <c r="BG19" s="76"/>
      <c r="BH19" s="76"/>
      <c r="BI19" s="76"/>
      <c r="BJ19" s="76"/>
      <c r="BK19" s="76"/>
      <c r="BL19" s="76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</row>
    <row r="20" spans="1:79" ht="6.75" customHeight="1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</row>
    <row r="21" spans="1:79" ht="24.95" customHeight="1" x14ac:dyDescent="0.2">
      <c r="A21" s="92" t="s">
        <v>50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140">
        <f>AS21+I22</f>
        <v>14884506</v>
      </c>
      <c r="V21" s="140"/>
      <c r="W21" s="140"/>
      <c r="X21" s="140"/>
      <c r="Y21" s="140"/>
      <c r="Z21" s="140"/>
      <c r="AA21" s="140"/>
      <c r="AB21" s="140"/>
      <c r="AC21" s="140"/>
      <c r="AD21" s="140"/>
      <c r="AE21" s="93" t="s">
        <v>51</v>
      </c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140">
        <v>0</v>
      </c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86" t="s">
        <v>23</v>
      </c>
      <c r="BE21" s="86"/>
      <c r="BF21" s="86"/>
      <c r="BG21" s="86"/>
      <c r="BH21" s="86"/>
      <c r="BI21" s="86"/>
      <c r="BJ21" s="86"/>
      <c r="BK21" s="86"/>
      <c r="BL21" s="86"/>
    </row>
    <row r="22" spans="1:79" ht="24.95" customHeight="1" x14ac:dyDescent="0.2">
      <c r="A22" s="86" t="s">
        <v>22</v>
      </c>
      <c r="B22" s="86"/>
      <c r="C22" s="86"/>
      <c r="D22" s="86"/>
      <c r="E22" s="86"/>
      <c r="F22" s="86"/>
      <c r="G22" s="86"/>
      <c r="H22" s="86"/>
      <c r="I22" s="140">
        <f>23404827-8520321</f>
        <v>14884506</v>
      </c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86" t="s">
        <v>24</v>
      </c>
      <c r="U22" s="86"/>
      <c r="V22" s="86"/>
      <c r="W22" s="86"/>
      <c r="X22" s="18"/>
      <c r="Y22" s="18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20"/>
      <c r="AO22" s="20"/>
      <c r="AP22" s="20"/>
      <c r="AQ22" s="20"/>
      <c r="AR22" s="20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20"/>
      <c r="BE22" s="20"/>
      <c r="BF22" s="20"/>
      <c r="BG22" s="20"/>
      <c r="BH22" s="20"/>
      <c r="BI22" s="20"/>
      <c r="BJ22" s="17"/>
      <c r="BK22" s="17"/>
      <c r="BL22" s="17"/>
    </row>
    <row r="23" spans="1:79" ht="12.75" customHeight="1" x14ac:dyDescent="0.2">
      <c r="A23" s="40"/>
      <c r="B23" s="40"/>
      <c r="C23" s="40"/>
      <c r="D23" s="40"/>
      <c r="E23" s="40"/>
      <c r="F23" s="40"/>
      <c r="G23" s="40"/>
      <c r="H23" s="40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40"/>
      <c r="U23" s="40"/>
      <c r="V23" s="40"/>
      <c r="W23" s="40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5.75" customHeight="1" x14ac:dyDescent="0.2">
      <c r="A24" s="63" t="s">
        <v>37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</row>
    <row r="25" spans="1:79" ht="112.5" customHeight="1" x14ac:dyDescent="0.2">
      <c r="A25" s="100" t="s">
        <v>294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</row>
    <row r="26" spans="1:79" ht="12.7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</row>
    <row r="27" spans="1:79" ht="15.75" customHeight="1" x14ac:dyDescent="0.2">
      <c r="A27" s="86" t="s">
        <v>36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</row>
    <row r="28" spans="1:79" ht="21.75" customHeight="1" x14ac:dyDescent="0.2">
      <c r="A28" s="87" t="s">
        <v>28</v>
      </c>
      <c r="B28" s="87"/>
      <c r="C28" s="87"/>
      <c r="D28" s="87"/>
      <c r="E28" s="87"/>
      <c r="F28" s="87"/>
      <c r="G28" s="88" t="s">
        <v>40</v>
      </c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90"/>
    </row>
    <row r="29" spans="1:79" ht="15.75" hidden="1" x14ac:dyDescent="0.2">
      <c r="A29" s="91">
        <v>1</v>
      </c>
      <c r="B29" s="91"/>
      <c r="C29" s="91"/>
      <c r="D29" s="91"/>
      <c r="E29" s="91"/>
      <c r="F29" s="91"/>
      <c r="G29" s="88">
        <v>2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0.5" hidden="1" customHeight="1" x14ac:dyDescent="0.2">
      <c r="A30" s="44" t="s">
        <v>33</v>
      </c>
      <c r="B30" s="44"/>
      <c r="C30" s="44"/>
      <c r="D30" s="44"/>
      <c r="E30" s="44"/>
      <c r="F30" s="44"/>
      <c r="G30" s="94" t="s">
        <v>7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  <c r="CA30" s="1" t="s">
        <v>49</v>
      </c>
    </row>
    <row r="31" spans="1:79" ht="12.75" customHeight="1" x14ac:dyDescent="0.2">
      <c r="A31" s="44">
        <v>1</v>
      </c>
      <c r="B31" s="44"/>
      <c r="C31" s="44"/>
      <c r="D31" s="44"/>
      <c r="E31" s="44"/>
      <c r="F31" s="44"/>
      <c r="G31" s="97" t="s">
        <v>227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9"/>
      <c r="CA31" s="1" t="s">
        <v>48</v>
      </c>
    </row>
    <row r="32" spans="1:79" ht="12.7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</row>
    <row r="33" spans="1:79" ht="15.95" customHeight="1" x14ac:dyDescent="0.2">
      <c r="A33" s="86" t="s">
        <v>38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</row>
    <row r="34" spans="1:79" ht="15.95" customHeight="1" x14ac:dyDescent="0.2">
      <c r="A34" s="100" t="s">
        <v>228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2.75" customHeight="1" x14ac:dyDescent="0.2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</row>
    <row r="36" spans="1:79" ht="15.75" customHeight="1" x14ac:dyDescent="0.2">
      <c r="A36" s="86" t="s">
        <v>39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</row>
    <row r="37" spans="1:79" ht="18.75" customHeight="1" x14ac:dyDescent="0.2">
      <c r="A37" s="87" t="s">
        <v>28</v>
      </c>
      <c r="B37" s="87"/>
      <c r="C37" s="87"/>
      <c r="D37" s="87"/>
      <c r="E37" s="87"/>
      <c r="F37" s="87"/>
      <c r="G37" s="88" t="s">
        <v>25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90"/>
    </row>
    <row r="38" spans="1:79" ht="15.75" hidden="1" x14ac:dyDescent="0.2">
      <c r="A38" s="91">
        <v>1</v>
      </c>
      <c r="B38" s="91"/>
      <c r="C38" s="91"/>
      <c r="D38" s="91"/>
      <c r="E38" s="91"/>
      <c r="F38" s="91"/>
      <c r="G38" s="88">
        <v>2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0.5" hidden="1" customHeight="1" x14ac:dyDescent="0.2">
      <c r="A39" s="44" t="s">
        <v>6</v>
      </c>
      <c r="B39" s="44"/>
      <c r="C39" s="44"/>
      <c r="D39" s="44"/>
      <c r="E39" s="44"/>
      <c r="F39" s="44"/>
      <c r="G39" s="94" t="s">
        <v>7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  <c r="CA39" s="1" t="s">
        <v>11</v>
      </c>
    </row>
    <row r="40" spans="1:79" ht="12.75" customHeight="1" x14ac:dyDescent="0.2">
      <c r="A40" s="44">
        <v>1</v>
      </c>
      <c r="B40" s="44"/>
      <c r="C40" s="44"/>
      <c r="D40" s="44"/>
      <c r="E40" s="44"/>
      <c r="F40" s="44"/>
      <c r="G40" s="97" t="s">
        <v>203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9"/>
      <c r="CA40" s="1" t="s">
        <v>12</v>
      </c>
    </row>
    <row r="41" spans="1:79" ht="12.75" customHeight="1" x14ac:dyDescent="0.2">
      <c r="A41" s="44">
        <v>2</v>
      </c>
      <c r="B41" s="44"/>
      <c r="C41" s="44"/>
      <c r="D41" s="44"/>
      <c r="E41" s="44"/>
      <c r="F41" s="44"/>
      <c r="G41" s="97" t="s">
        <v>204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</row>
    <row r="42" spans="1:79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</row>
    <row r="43" spans="1:79" ht="15.75" customHeight="1" x14ac:dyDescent="0.2">
      <c r="A43" s="86" t="s">
        <v>41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</row>
    <row r="44" spans="1:79" ht="15.95" customHeight="1" x14ac:dyDescent="0.2">
      <c r="A44" s="91" t="s">
        <v>28</v>
      </c>
      <c r="B44" s="91"/>
      <c r="C44" s="91"/>
      <c r="D44" s="102" t="s">
        <v>26</v>
      </c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4"/>
      <c r="AC44" s="91" t="s">
        <v>29</v>
      </c>
      <c r="AD44" s="91"/>
      <c r="AE44" s="91"/>
      <c r="AF44" s="91"/>
      <c r="AG44" s="91"/>
      <c r="AH44" s="91"/>
      <c r="AI44" s="91"/>
      <c r="AJ44" s="91"/>
      <c r="AK44" s="91" t="s">
        <v>30</v>
      </c>
      <c r="AL44" s="91"/>
      <c r="AM44" s="91"/>
      <c r="AN44" s="91"/>
      <c r="AO44" s="91"/>
      <c r="AP44" s="91"/>
      <c r="AQ44" s="91"/>
      <c r="AR44" s="91"/>
      <c r="AS44" s="91" t="s">
        <v>27</v>
      </c>
      <c r="AT44" s="91"/>
      <c r="AU44" s="91"/>
      <c r="AV44" s="91"/>
      <c r="AW44" s="91"/>
      <c r="AX44" s="91"/>
      <c r="AY44" s="91"/>
      <c r="AZ44" s="91"/>
      <c r="BA44" s="27"/>
      <c r="BB44" s="27"/>
      <c r="BC44" s="27"/>
      <c r="BD44" s="27"/>
      <c r="BE44" s="27"/>
      <c r="BF44" s="27"/>
      <c r="BG44" s="27"/>
      <c r="BH44" s="27"/>
    </row>
    <row r="45" spans="1:79" ht="12" customHeight="1" x14ac:dyDescent="0.2">
      <c r="A45" s="91"/>
      <c r="B45" s="91"/>
      <c r="C45" s="91"/>
      <c r="D45" s="105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7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27"/>
      <c r="BB45" s="27"/>
      <c r="BC45" s="27"/>
      <c r="BD45" s="27"/>
      <c r="BE45" s="27"/>
      <c r="BF45" s="27"/>
      <c r="BG45" s="27"/>
      <c r="BH45" s="27"/>
    </row>
    <row r="46" spans="1:79" ht="15.75" x14ac:dyDescent="0.2">
      <c r="A46" s="91">
        <v>1</v>
      </c>
      <c r="B46" s="91"/>
      <c r="C46" s="91"/>
      <c r="D46" s="108">
        <v>2</v>
      </c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10"/>
      <c r="AC46" s="91">
        <v>3</v>
      </c>
      <c r="AD46" s="91"/>
      <c r="AE46" s="91"/>
      <c r="AF46" s="91"/>
      <c r="AG46" s="91"/>
      <c r="AH46" s="91"/>
      <c r="AI46" s="91"/>
      <c r="AJ46" s="91"/>
      <c r="AK46" s="91">
        <v>4</v>
      </c>
      <c r="AL46" s="91"/>
      <c r="AM46" s="91"/>
      <c r="AN46" s="91"/>
      <c r="AO46" s="91"/>
      <c r="AP46" s="91"/>
      <c r="AQ46" s="91"/>
      <c r="AR46" s="91"/>
      <c r="AS46" s="91">
        <v>5</v>
      </c>
      <c r="AT46" s="91"/>
      <c r="AU46" s="91"/>
      <c r="AV46" s="91"/>
      <c r="AW46" s="91"/>
      <c r="AX46" s="91"/>
      <c r="AY46" s="91"/>
      <c r="AZ46" s="91"/>
      <c r="BA46" s="27"/>
      <c r="BB46" s="27"/>
      <c r="BC46" s="27"/>
      <c r="BD46" s="27"/>
      <c r="BE46" s="27"/>
      <c r="BF46" s="27"/>
      <c r="BG46" s="27"/>
      <c r="BH46" s="27"/>
    </row>
    <row r="47" spans="1:79" s="30" customFormat="1" ht="12.75" hidden="1" customHeight="1" x14ac:dyDescent="0.2">
      <c r="A47" s="44" t="s">
        <v>6</v>
      </c>
      <c r="B47" s="44"/>
      <c r="C47" s="44"/>
      <c r="D47" s="70" t="s">
        <v>7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111" t="s">
        <v>8</v>
      </c>
      <c r="AD47" s="111"/>
      <c r="AE47" s="111"/>
      <c r="AF47" s="111"/>
      <c r="AG47" s="111"/>
      <c r="AH47" s="111"/>
      <c r="AI47" s="111"/>
      <c r="AJ47" s="111"/>
      <c r="AK47" s="111" t="s">
        <v>9</v>
      </c>
      <c r="AL47" s="111"/>
      <c r="AM47" s="111"/>
      <c r="AN47" s="111"/>
      <c r="AO47" s="111"/>
      <c r="AP47" s="111"/>
      <c r="AQ47" s="111"/>
      <c r="AR47" s="111"/>
      <c r="AS47" s="48" t="s">
        <v>10</v>
      </c>
      <c r="AT47" s="111"/>
      <c r="AU47" s="111"/>
      <c r="AV47" s="111"/>
      <c r="AW47" s="111"/>
      <c r="AX47" s="111"/>
      <c r="AY47" s="111"/>
      <c r="AZ47" s="111"/>
      <c r="BA47" s="28"/>
      <c r="BB47" s="29"/>
      <c r="BC47" s="29"/>
      <c r="BD47" s="29"/>
      <c r="BE47" s="29"/>
      <c r="BF47" s="29"/>
      <c r="BG47" s="29"/>
      <c r="BH47" s="29"/>
      <c r="CA47" s="30" t="s">
        <v>13</v>
      </c>
    </row>
    <row r="48" spans="1:79" ht="12.75" customHeight="1" x14ac:dyDescent="0.2">
      <c r="A48" s="44">
        <v>1</v>
      </c>
      <c r="B48" s="44"/>
      <c r="C48" s="44"/>
      <c r="D48" s="97" t="str">
        <f>G40</f>
        <v>Проведення реконструкції об’єктів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9"/>
      <c r="AC48" s="51">
        <v>0</v>
      </c>
      <c r="AD48" s="51"/>
      <c r="AE48" s="51"/>
      <c r="AF48" s="51"/>
      <c r="AG48" s="51"/>
      <c r="AH48" s="51"/>
      <c r="AI48" s="51"/>
      <c r="AJ48" s="51"/>
      <c r="AK48" s="51">
        <f>17626642-11635546</f>
        <v>5991096</v>
      </c>
      <c r="AL48" s="51"/>
      <c r="AM48" s="51"/>
      <c r="AN48" s="51"/>
      <c r="AO48" s="51"/>
      <c r="AP48" s="51"/>
      <c r="AQ48" s="51"/>
      <c r="AR48" s="51"/>
      <c r="AS48" s="51">
        <f>AC48+AK48</f>
        <v>5991096</v>
      </c>
      <c r="AT48" s="51"/>
      <c r="AU48" s="51"/>
      <c r="AV48" s="51"/>
      <c r="AW48" s="51"/>
      <c r="AX48" s="51"/>
      <c r="AY48" s="51"/>
      <c r="AZ48" s="51"/>
      <c r="BA48" s="31"/>
      <c r="BB48" s="31"/>
      <c r="BC48" s="31"/>
      <c r="BD48" s="31"/>
      <c r="BE48" s="31"/>
      <c r="BF48" s="31"/>
      <c r="BG48" s="31"/>
      <c r="BH48" s="31"/>
      <c r="CA48" s="1" t="s">
        <v>14</v>
      </c>
    </row>
    <row r="49" spans="1:79" ht="12.75" customHeight="1" x14ac:dyDescent="0.2">
      <c r="A49" s="44">
        <v>2</v>
      </c>
      <c r="B49" s="44"/>
      <c r="C49" s="44"/>
      <c r="D49" s="97" t="str">
        <f>G41</f>
        <v>Проведення капітального ремонту об’єктів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9"/>
      <c r="AC49" s="51">
        <v>0</v>
      </c>
      <c r="AD49" s="51"/>
      <c r="AE49" s="51"/>
      <c r="AF49" s="51"/>
      <c r="AG49" s="51"/>
      <c r="AH49" s="51"/>
      <c r="AI49" s="51"/>
      <c r="AJ49" s="51"/>
      <c r="AK49" s="51">
        <f>5778185+3115225</f>
        <v>8893410</v>
      </c>
      <c r="AL49" s="51"/>
      <c r="AM49" s="51"/>
      <c r="AN49" s="51"/>
      <c r="AO49" s="51"/>
      <c r="AP49" s="51"/>
      <c r="AQ49" s="51"/>
      <c r="AR49" s="51"/>
      <c r="AS49" s="51">
        <f t="shared" ref="AS49" si="0">AC49+AK49</f>
        <v>8893410</v>
      </c>
      <c r="AT49" s="51"/>
      <c r="AU49" s="51"/>
      <c r="AV49" s="51"/>
      <c r="AW49" s="51"/>
      <c r="AX49" s="51"/>
      <c r="AY49" s="51"/>
      <c r="AZ49" s="51"/>
      <c r="BA49" s="31"/>
      <c r="BB49" s="31"/>
      <c r="BC49" s="31"/>
      <c r="BD49" s="31"/>
      <c r="BE49" s="31"/>
      <c r="BF49" s="31"/>
      <c r="BG49" s="31"/>
      <c r="BH49" s="31"/>
    </row>
    <row r="50" spans="1:79" s="30" customFormat="1" x14ac:dyDescent="0.2">
      <c r="A50" s="52"/>
      <c r="B50" s="52"/>
      <c r="C50" s="52"/>
      <c r="D50" s="112" t="s">
        <v>64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4"/>
      <c r="AC50" s="57">
        <v>0</v>
      </c>
      <c r="AD50" s="57"/>
      <c r="AE50" s="57"/>
      <c r="AF50" s="57"/>
      <c r="AG50" s="57"/>
      <c r="AH50" s="57"/>
      <c r="AI50" s="57"/>
      <c r="AJ50" s="57"/>
      <c r="AK50" s="57">
        <f>AK48+AK49</f>
        <v>14884506</v>
      </c>
      <c r="AL50" s="57"/>
      <c r="AM50" s="57"/>
      <c r="AN50" s="57"/>
      <c r="AO50" s="57"/>
      <c r="AP50" s="57"/>
      <c r="AQ50" s="57"/>
      <c r="AR50" s="57"/>
      <c r="AS50" s="57">
        <f>AC50+AK50</f>
        <v>14884506</v>
      </c>
      <c r="AT50" s="57"/>
      <c r="AU50" s="57"/>
      <c r="AV50" s="57"/>
      <c r="AW50" s="57"/>
      <c r="AX50" s="57"/>
      <c r="AY50" s="57"/>
      <c r="AZ50" s="57"/>
      <c r="BA50" s="32"/>
      <c r="BB50" s="32"/>
      <c r="BC50" s="32"/>
      <c r="BD50" s="32"/>
      <c r="BE50" s="32"/>
      <c r="BF50" s="32"/>
      <c r="BG50" s="32"/>
      <c r="BH50" s="32"/>
    </row>
    <row r="52" spans="1:79" ht="15.75" customHeight="1" x14ac:dyDescent="0.2">
      <c r="A52" s="63" t="s">
        <v>42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</row>
    <row r="53" spans="1:79" ht="15.95" customHeight="1" x14ac:dyDescent="0.2">
      <c r="A53" s="91" t="s">
        <v>28</v>
      </c>
      <c r="B53" s="91"/>
      <c r="C53" s="91"/>
      <c r="D53" s="102" t="s">
        <v>34</v>
      </c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4"/>
      <c r="AB53" s="91" t="s">
        <v>29</v>
      </c>
      <c r="AC53" s="91"/>
      <c r="AD53" s="91"/>
      <c r="AE53" s="91"/>
      <c r="AF53" s="91"/>
      <c r="AG53" s="91"/>
      <c r="AH53" s="91"/>
      <c r="AI53" s="91"/>
      <c r="AJ53" s="91" t="s">
        <v>30</v>
      </c>
      <c r="AK53" s="91"/>
      <c r="AL53" s="91"/>
      <c r="AM53" s="91"/>
      <c r="AN53" s="91"/>
      <c r="AO53" s="91"/>
      <c r="AP53" s="91"/>
      <c r="AQ53" s="91"/>
      <c r="AR53" s="91" t="s">
        <v>27</v>
      </c>
      <c r="AS53" s="91"/>
      <c r="AT53" s="91"/>
      <c r="AU53" s="91"/>
      <c r="AV53" s="91"/>
      <c r="AW53" s="91"/>
      <c r="AX53" s="91"/>
      <c r="AY53" s="91"/>
    </row>
    <row r="54" spans="1:79" ht="15" customHeight="1" x14ac:dyDescent="0.2">
      <c r="A54" s="91"/>
      <c r="B54" s="91"/>
      <c r="C54" s="91"/>
      <c r="D54" s="105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7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</row>
    <row r="55" spans="1:79" ht="15.75" customHeight="1" x14ac:dyDescent="0.2">
      <c r="A55" s="91">
        <v>1</v>
      </c>
      <c r="B55" s="91"/>
      <c r="C55" s="91"/>
      <c r="D55" s="108">
        <v>2</v>
      </c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10"/>
      <c r="AB55" s="91">
        <v>3</v>
      </c>
      <c r="AC55" s="91"/>
      <c r="AD55" s="91"/>
      <c r="AE55" s="91"/>
      <c r="AF55" s="91"/>
      <c r="AG55" s="91"/>
      <c r="AH55" s="91"/>
      <c r="AI55" s="91"/>
      <c r="AJ55" s="91">
        <v>4</v>
      </c>
      <c r="AK55" s="91"/>
      <c r="AL55" s="91"/>
      <c r="AM55" s="91"/>
      <c r="AN55" s="91"/>
      <c r="AO55" s="91"/>
      <c r="AP55" s="91"/>
      <c r="AQ55" s="91"/>
      <c r="AR55" s="91">
        <v>5</v>
      </c>
      <c r="AS55" s="91"/>
      <c r="AT55" s="91"/>
      <c r="AU55" s="91"/>
      <c r="AV55" s="91"/>
      <c r="AW55" s="91"/>
      <c r="AX55" s="91"/>
      <c r="AY55" s="91"/>
    </row>
    <row r="56" spans="1:79" ht="12.75" hidden="1" customHeight="1" x14ac:dyDescent="0.2">
      <c r="A56" s="44" t="s">
        <v>6</v>
      </c>
      <c r="B56" s="44"/>
      <c r="C56" s="44"/>
      <c r="D56" s="94" t="s">
        <v>7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111" t="s">
        <v>8</v>
      </c>
      <c r="AC56" s="111"/>
      <c r="AD56" s="111"/>
      <c r="AE56" s="111"/>
      <c r="AF56" s="111"/>
      <c r="AG56" s="111"/>
      <c r="AH56" s="111"/>
      <c r="AI56" s="111"/>
      <c r="AJ56" s="111" t="s">
        <v>9</v>
      </c>
      <c r="AK56" s="111"/>
      <c r="AL56" s="111"/>
      <c r="AM56" s="111"/>
      <c r="AN56" s="111"/>
      <c r="AO56" s="111"/>
      <c r="AP56" s="111"/>
      <c r="AQ56" s="111"/>
      <c r="AR56" s="111" t="s">
        <v>10</v>
      </c>
      <c r="AS56" s="111"/>
      <c r="AT56" s="111"/>
      <c r="AU56" s="111"/>
      <c r="AV56" s="111"/>
      <c r="AW56" s="111"/>
      <c r="AX56" s="111"/>
      <c r="AY56" s="111"/>
      <c r="CA56" s="1" t="s">
        <v>15</v>
      </c>
    </row>
    <row r="57" spans="1:79" ht="25.5" customHeight="1" x14ac:dyDescent="0.2">
      <c r="A57" s="44">
        <v>1</v>
      </c>
      <c r="B57" s="44"/>
      <c r="C57" s="44"/>
      <c r="D57" s="97" t="s">
        <v>229</v>
      </c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9"/>
      <c r="AB57" s="51">
        <v>0</v>
      </c>
      <c r="AC57" s="51"/>
      <c r="AD57" s="51"/>
      <c r="AE57" s="51"/>
      <c r="AF57" s="51"/>
      <c r="AG57" s="51"/>
      <c r="AH57" s="51"/>
      <c r="AI57" s="51"/>
      <c r="AJ57" s="51">
        <v>14884506</v>
      </c>
      <c r="AK57" s="51"/>
      <c r="AL57" s="51"/>
      <c r="AM57" s="51"/>
      <c r="AN57" s="51"/>
      <c r="AO57" s="51"/>
      <c r="AP57" s="51"/>
      <c r="AQ57" s="51"/>
      <c r="AR57" s="51">
        <f>AB57+AJ57</f>
        <v>14884506</v>
      </c>
      <c r="AS57" s="51"/>
      <c r="AT57" s="51"/>
      <c r="AU57" s="51"/>
      <c r="AV57" s="51"/>
      <c r="AW57" s="51"/>
      <c r="AX57" s="51"/>
      <c r="AY57" s="51"/>
      <c r="CA57" s="1" t="s">
        <v>16</v>
      </c>
    </row>
    <row r="58" spans="1:79" s="30" customFormat="1" ht="12.75" customHeight="1" x14ac:dyDescent="0.2">
      <c r="A58" s="52"/>
      <c r="B58" s="52"/>
      <c r="C58" s="52"/>
      <c r="D58" s="112" t="s">
        <v>27</v>
      </c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4"/>
      <c r="AB58" s="57">
        <v>0</v>
      </c>
      <c r="AC58" s="57"/>
      <c r="AD58" s="57"/>
      <c r="AE58" s="57"/>
      <c r="AF58" s="57"/>
      <c r="AG58" s="57"/>
      <c r="AH58" s="57"/>
      <c r="AI58" s="57"/>
      <c r="AJ58" s="57">
        <f>AJ57</f>
        <v>14884506</v>
      </c>
      <c r="AK58" s="57"/>
      <c r="AL58" s="57"/>
      <c r="AM58" s="57"/>
      <c r="AN58" s="57"/>
      <c r="AO58" s="57"/>
      <c r="AP58" s="57"/>
      <c r="AQ58" s="57"/>
      <c r="AR58" s="57">
        <f>AB58+AJ58</f>
        <v>14884506</v>
      </c>
      <c r="AS58" s="57"/>
      <c r="AT58" s="57"/>
      <c r="AU58" s="57"/>
      <c r="AV58" s="57"/>
      <c r="AW58" s="57"/>
      <c r="AX58" s="57"/>
      <c r="AY58" s="57"/>
    </row>
    <row r="60" spans="1:79" ht="15.75" customHeight="1" x14ac:dyDescent="0.2">
      <c r="A60" s="86" t="s">
        <v>43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</row>
    <row r="61" spans="1:79" ht="30" customHeight="1" x14ac:dyDescent="0.2">
      <c r="A61" s="91" t="s">
        <v>28</v>
      </c>
      <c r="B61" s="91"/>
      <c r="C61" s="91"/>
      <c r="D61" s="91"/>
      <c r="E61" s="91"/>
      <c r="F61" s="91"/>
      <c r="G61" s="108" t="s">
        <v>44</v>
      </c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10"/>
      <c r="Z61" s="91" t="s">
        <v>2</v>
      </c>
      <c r="AA61" s="91"/>
      <c r="AB61" s="91"/>
      <c r="AC61" s="91"/>
      <c r="AD61" s="91"/>
      <c r="AE61" s="91" t="s">
        <v>1</v>
      </c>
      <c r="AF61" s="91"/>
      <c r="AG61" s="91"/>
      <c r="AH61" s="91"/>
      <c r="AI61" s="91"/>
      <c r="AJ61" s="91"/>
      <c r="AK61" s="91"/>
      <c r="AL61" s="91"/>
      <c r="AM61" s="91"/>
      <c r="AN61" s="91"/>
      <c r="AO61" s="108" t="s">
        <v>29</v>
      </c>
      <c r="AP61" s="109"/>
      <c r="AQ61" s="109"/>
      <c r="AR61" s="109"/>
      <c r="AS61" s="109"/>
      <c r="AT61" s="109"/>
      <c r="AU61" s="109"/>
      <c r="AV61" s="110"/>
      <c r="AW61" s="108" t="s">
        <v>30</v>
      </c>
      <c r="AX61" s="109"/>
      <c r="AY61" s="109"/>
      <c r="AZ61" s="109"/>
      <c r="BA61" s="109"/>
      <c r="BB61" s="109"/>
      <c r="BC61" s="109"/>
      <c r="BD61" s="110"/>
      <c r="BE61" s="108" t="s">
        <v>27</v>
      </c>
      <c r="BF61" s="109"/>
      <c r="BG61" s="109"/>
      <c r="BH61" s="109"/>
      <c r="BI61" s="109"/>
      <c r="BJ61" s="109"/>
      <c r="BK61" s="109"/>
      <c r="BL61" s="110"/>
    </row>
    <row r="62" spans="1:79" ht="15.75" customHeight="1" x14ac:dyDescent="0.2">
      <c r="A62" s="91">
        <v>1</v>
      </c>
      <c r="B62" s="91"/>
      <c r="C62" s="91"/>
      <c r="D62" s="91"/>
      <c r="E62" s="91"/>
      <c r="F62" s="91"/>
      <c r="G62" s="108">
        <v>2</v>
      </c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10"/>
      <c r="Z62" s="91">
        <v>3</v>
      </c>
      <c r="AA62" s="91"/>
      <c r="AB62" s="91"/>
      <c r="AC62" s="91"/>
      <c r="AD62" s="91"/>
      <c r="AE62" s="91">
        <v>4</v>
      </c>
      <c r="AF62" s="91"/>
      <c r="AG62" s="91"/>
      <c r="AH62" s="91"/>
      <c r="AI62" s="91"/>
      <c r="AJ62" s="91"/>
      <c r="AK62" s="91"/>
      <c r="AL62" s="91"/>
      <c r="AM62" s="91"/>
      <c r="AN62" s="91"/>
      <c r="AO62" s="91">
        <v>5</v>
      </c>
      <c r="AP62" s="91"/>
      <c r="AQ62" s="91"/>
      <c r="AR62" s="91"/>
      <c r="AS62" s="91"/>
      <c r="AT62" s="91"/>
      <c r="AU62" s="91"/>
      <c r="AV62" s="91"/>
      <c r="AW62" s="91">
        <v>6</v>
      </c>
      <c r="AX62" s="91"/>
      <c r="AY62" s="91"/>
      <c r="AZ62" s="91"/>
      <c r="BA62" s="91"/>
      <c r="BB62" s="91"/>
      <c r="BC62" s="91"/>
      <c r="BD62" s="91"/>
      <c r="BE62" s="91">
        <v>7</v>
      </c>
      <c r="BF62" s="91"/>
      <c r="BG62" s="91"/>
      <c r="BH62" s="91"/>
      <c r="BI62" s="91"/>
      <c r="BJ62" s="91"/>
      <c r="BK62" s="91"/>
      <c r="BL62" s="91"/>
    </row>
    <row r="63" spans="1:79" x14ac:dyDescent="0.2">
      <c r="A63" s="70" t="str">
        <f>D48</f>
        <v>Проведення реконструкції об’єктів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2"/>
    </row>
    <row r="64" spans="1:79" s="30" customFormat="1" ht="12.75" customHeight="1" x14ac:dyDescent="0.2">
      <c r="A64" s="52">
        <v>1</v>
      </c>
      <c r="B64" s="52"/>
      <c r="C64" s="52"/>
      <c r="D64" s="52"/>
      <c r="E64" s="52"/>
      <c r="F64" s="52"/>
      <c r="G64" s="73" t="s">
        <v>65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56"/>
      <c r="AA64" s="56"/>
      <c r="AB64" s="56"/>
      <c r="AC64" s="56"/>
      <c r="AD64" s="56"/>
      <c r="AE64" s="59"/>
      <c r="AF64" s="59"/>
      <c r="AG64" s="59"/>
      <c r="AH64" s="59"/>
      <c r="AI64" s="59"/>
      <c r="AJ64" s="59"/>
      <c r="AK64" s="59"/>
      <c r="AL64" s="59"/>
      <c r="AM64" s="59"/>
      <c r="AN64" s="60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CA64" s="30" t="s">
        <v>18</v>
      </c>
    </row>
    <row r="65" spans="1:79" ht="24.75" customHeight="1" x14ac:dyDescent="0.2">
      <c r="A65" s="44"/>
      <c r="B65" s="44"/>
      <c r="C65" s="44"/>
      <c r="D65" s="44"/>
      <c r="E65" s="44"/>
      <c r="F65" s="44"/>
      <c r="G65" s="132" t="s">
        <v>68</v>
      </c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4"/>
      <c r="Z65" s="48" t="s">
        <v>69</v>
      </c>
      <c r="AA65" s="48"/>
      <c r="AB65" s="48"/>
      <c r="AC65" s="48"/>
      <c r="AD65" s="48"/>
      <c r="AE65" s="49" t="s">
        <v>206</v>
      </c>
      <c r="AF65" s="49"/>
      <c r="AG65" s="49"/>
      <c r="AH65" s="49"/>
      <c r="AI65" s="49"/>
      <c r="AJ65" s="49"/>
      <c r="AK65" s="49"/>
      <c r="AL65" s="49"/>
      <c r="AM65" s="49"/>
      <c r="AN65" s="50"/>
      <c r="AO65" s="51">
        <v>0</v>
      </c>
      <c r="AP65" s="51"/>
      <c r="AQ65" s="51"/>
      <c r="AR65" s="51"/>
      <c r="AS65" s="51"/>
      <c r="AT65" s="51"/>
      <c r="AU65" s="51"/>
      <c r="AV65" s="51"/>
      <c r="AW65" s="51">
        <v>5991096</v>
      </c>
      <c r="AX65" s="51"/>
      <c r="AY65" s="51"/>
      <c r="AZ65" s="51"/>
      <c r="BA65" s="51"/>
      <c r="BB65" s="51"/>
      <c r="BC65" s="51"/>
      <c r="BD65" s="51"/>
      <c r="BE65" s="51">
        <f t="shared" ref="BE65:BE71" si="1">AO65+AW65</f>
        <v>5991096</v>
      </c>
      <c r="BF65" s="51"/>
      <c r="BG65" s="51"/>
      <c r="BH65" s="51"/>
      <c r="BI65" s="51"/>
      <c r="BJ65" s="51"/>
      <c r="BK65" s="51"/>
      <c r="BL65" s="51"/>
    </row>
    <row r="66" spans="1:79" s="30" customFormat="1" ht="12.75" customHeight="1" x14ac:dyDescent="0.2">
      <c r="A66" s="52">
        <v>2</v>
      </c>
      <c r="B66" s="52"/>
      <c r="C66" s="52"/>
      <c r="D66" s="52"/>
      <c r="E66" s="52"/>
      <c r="F66" s="52"/>
      <c r="G66" s="73" t="s">
        <v>71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5"/>
      <c r="Z66" s="56"/>
      <c r="AA66" s="56"/>
      <c r="AB66" s="56"/>
      <c r="AC66" s="56"/>
      <c r="AD66" s="56"/>
      <c r="AE66" s="59"/>
      <c r="AF66" s="59"/>
      <c r="AG66" s="59"/>
      <c r="AH66" s="59"/>
      <c r="AI66" s="59"/>
      <c r="AJ66" s="59"/>
      <c r="AK66" s="59"/>
      <c r="AL66" s="59"/>
      <c r="AM66" s="59"/>
      <c r="AN66" s="60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</row>
    <row r="67" spans="1:79" ht="12.75" customHeight="1" x14ac:dyDescent="0.2">
      <c r="A67" s="44"/>
      <c r="B67" s="44"/>
      <c r="C67" s="44"/>
      <c r="D67" s="44"/>
      <c r="E67" s="44"/>
      <c r="F67" s="44"/>
      <c r="G67" s="45" t="s">
        <v>207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48" t="s">
        <v>66</v>
      </c>
      <c r="AA67" s="48"/>
      <c r="AB67" s="48"/>
      <c r="AC67" s="48"/>
      <c r="AD67" s="48"/>
      <c r="AE67" s="97" t="s">
        <v>159</v>
      </c>
      <c r="AF67" s="98"/>
      <c r="AG67" s="98"/>
      <c r="AH67" s="98"/>
      <c r="AI67" s="98"/>
      <c r="AJ67" s="98"/>
      <c r="AK67" s="98"/>
      <c r="AL67" s="98"/>
      <c r="AM67" s="98"/>
      <c r="AN67" s="99"/>
      <c r="AO67" s="51">
        <v>0</v>
      </c>
      <c r="AP67" s="51"/>
      <c r="AQ67" s="51"/>
      <c r="AR67" s="51"/>
      <c r="AS67" s="51"/>
      <c r="AT67" s="51"/>
      <c r="AU67" s="51"/>
      <c r="AV67" s="51"/>
      <c r="AW67" s="51">
        <v>1</v>
      </c>
      <c r="AX67" s="51"/>
      <c r="AY67" s="51"/>
      <c r="AZ67" s="51"/>
      <c r="BA67" s="51"/>
      <c r="BB67" s="51"/>
      <c r="BC67" s="51"/>
      <c r="BD67" s="51"/>
      <c r="BE67" s="51">
        <f t="shared" si="1"/>
        <v>1</v>
      </c>
      <c r="BF67" s="51"/>
      <c r="BG67" s="51"/>
      <c r="BH67" s="51"/>
      <c r="BI67" s="51"/>
      <c r="BJ67" s="51"/>
      <c r="BK67" s="51"/>
      <c r="BL67" s="51"/>
    </row>
    <row r="68" spans="1:79" s="30" customFormat="1" ht="12.75" customHeight="1" x14ac:dyDescent="0.2">
      <c r="A68" s="52">
        <v>3</v>
      </c>
      <c r="B68" s="52"/>
      <c r="C68" s="52"/>
      <c r="D68" s="52"/>
      <c r="E68" s="52"/>
      <c r="F68" s="52"/>
      <c r="G68" s="53" t="s">
        <v>72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5"/>
      <c r="Z68" s="56"/>
      <c r="AA68" s="56"/>
      <c r="AB68" s="56"/>
      <c r="AC68" s="56"/>
      <c r="AD68" s="56"/>
      <c r="AE68" s="53"/>
      <c r="AF68" s="54"/>
      <c r="AG68" s="54"/>
      <c r="AH68" s="54"/>
      <c r="AI68" s="54"/>
      <c r="AJ68" s="54"/>
      <c r="AK68" s="54"/>
      <c r="AL68" s="54"/>
      <c r="AM68" s="54"/>
      <c r="AN68" s="55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</row>
    <row r="69" spans="1:79" ht="12.75" customHeight="1" x14ac:dyDescent="0.2">
      <c r="A69" s="44"/>
      <c r="B69" s="44"/>
      <c r="C69" s="44"/>
      <c r="D69" s="44"/>
      <c r="E69" s="44"/>
      <c r="F69" s="44"/>
      <c r="G69" s="45" t="s">
        <v>208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 t="s">
        <v>69</v>
      </c>
      <c r="AA69" s="48"/>
      <c r="AB69" s="48"/>
      <c r="AC69" s="48"/>
      <c r="AD69" s="48"/>
      <c r="AE69" s="97" t="s">
        <v>73</v>
      </c>
      <c r="AF69" s="98"/>
      <c r="AG69" s="98"/>
      <c r="AH69" s="98"/>
      <c r="AI69" s="98"/>
      <c r="AJ69" s="98"/>
      <c r="AK69" s="98"/>
      <c r="AL69" s="98"/>
      <c r="AM69" s="98"/>
      <c r="AN69" s="99"/>
      <c r="AO69" s="51">
        <v>0</v>
      </c>
      <c r="AP69" s="51"/>
      <c r="AQ69" s="51"/>
      <c r="AR69" s="51"/>
      <c r="AS69" s="51"/>
      <c r="AT69" s="51"/>
      <c r="AU69" s="51"/>
      <c r="AV69" s="51"/>
      <c r="AW69" s="51">
        <v>5991096</v>
      </c>
      <c r="AX69" s="51"/>
      <c r="AY69" s="51"/>
      <c r="AZ69" s="51"/>
      <c r="BA69" s="51"/>
      <c r="BB69" s="51"/>
      <c r="BC69" s="51"/>
      <c r="BD69" s="51"/>
      <c r="BE69" s="51">
        <f t="shared" si="1"/>
        <v>5991096</v>
      </c>
      <c r="BF69" s="51"/>
      <c r="BG69" s="51"/>
      <c r="BH69" s="51"/>
      <c r="BI69" s="51"/>
      <c r="BJ69" s="51"/>
      <c r="BK69" s="51"/>
      <c r="BL69" s="51"/>
    </row>
    <row r="70" spans="1:79" s="30" customFormat="1" ht="12.75" customHeight="1" x14ac:dyDescent="0.2">
      <c r="A70" s="52">
        <v>4</v>
      </c>
      <c r="B70" s="52"/>
      <c r="C70" s="52"/>
      <c r="D70" s="52"/>
      <c r="E70" s="52"/>
      <c r="F70" s="52"/>
      <c r="G70" s="53" t="s">
        <v>75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56"/>
      <c r="AA70" s="56"/>
      <c r="AB70" s="56"/>
      <c r="AC70" s="56"/>
      <c r="AD70" s="56"/>
      <c r="AE70" s="112"/>
      <c r="AF70" s="113"/>
      <c r="AG70" s="113"/>
      <c r="AH70" s="113"/>
      <c r="AI70" s="113"/>
      <c r="AJ70" s="113"/>
      <c r="AK70" s="113"/>
      <c r="AL70" s="113"/>
      <c r="AM70" s="113"/>
      <c r="AN70" s="114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</row>
    <row r="71" spans="1:79" ht="18.75" customHeight="1" x14ac:dyDescent="0.2">
      <c r="A71" s="44"/>
      <c r="B71" s="44"/>
      <c r="C71" s="44"/>
      <c r="D71" s="44"/>
      <c r="E71" s="44"/>
      <c r="F71" s="44"/>
      <c r="G71" s="45" t="s">
        <v>209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 t="s">
        <v>76</v>
      </c>
      <c r="AA71" s="48"/>
      <c r="AB71" s="48"/>
      <c r="AC71" s="48"/>
      <c r="AD71" s="48"/>
      <c r="AE71" s="97" t="s">
        <v>73</v>
      </c>
      <c r="AF71" s="98"/>
      <c r="AG71" s="98"/>
      <c r="AH71" s="98"/>
      <c r="AI71" s="98"/>
      <c r="AJ71" s="98"/>
      <c r="AK71" s="98"/>
      <c r="AL71" s="98"/>
      <c r="AM71" s="98"/>
      <c r="AN71" s="99"/>
      <c r="AO71" s="51">
        <v>0</v>
      </c>
      <c r="AP71" s="51"/>
      <c r="AQ71" s="51"/>
      <c r="AR71" s="51"/>
      <c r="AS71" s="51"/>
      <c r="AT71" s="51"/>
      <c r="AU71" s="51"/>
      <c r="AV71" s="51"/>
      <c r="AW71" s="129">
        <v>25.2</v>
      </c>
      <c r="AX71" s="129"/>
      <c r="AY71" s="129"/>
      <c r="AZ71" s="129"/>
      <c r="BA71" s="129"/>
      <c r="BB71" s="129"/>
      <c r="BC71" s="129"/>
      <c r="BD71" s="129"/>
      <c r="BE71" s="129">
        <f t="shared" si="1"/>
        <v>25.2</v>
      </c>
      <c r="BF71" s="129"/>
      <c r="BG71" s="129"/>
      <c r="BH71" s="129"/>
      <c r="BI71" s="129"/>
      <c r="BJ71" s="129"/>
      <c r="BK71" s="129"/>
      <c r="BL71" s="129"/>
    </row>
    <row r="72" spans="1:79" x14ac:dyDescent="0.2">
      <c r="A72" s="70" t="str">
        <f>D49</f>
        <v>Проведення капітального ремонту об’єктів</v>
      </c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2"/>
    </row>
    <row r="73" spans="1:79" s="30" customFormat="1" ht="12.75" customHeight="1" x14ac:dyDescent="0.2">
      <c r="A73" s="52">
        <v>1</v>
      </c>
      <c r="B73" s="52"/>
      <c r="C73" s="52"/>
      <c r="D73" s="52"/>
      <c r="E73" s="52"/>
      <c r="F73" s="52"/>
      <c r="G73" s="73" t="s">
        <v>65</v>
      </c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5"/>
      <c r="Z73" s="56"/>
      <c r="AA73" s="56"/>
      <c r="AB73" s="56"/>
      <c r="AC73" s="56"/>
      <c r="AD73" s="56"/>
      <c r="AE73" s="59"/>
      <c r="AF73" s="59"/>
      <c r="AG73" s="59"/>
      <c r="AH73" s="59"/>
      <c r="AI73" s="59"/>
      <c r="AJ73" s="59"/>
      <c r="AK73" s="59"/>
      <c r="AL73" s="59"/>
      <c r="AM73" s="59"/>
      <c r="AN73" s="60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CA73" s="30" t="s">
        <v>18</v>
      </c>
    </row>
    <row r="74" spans="1:79" ht="27.75" customHeight="1" x14ac:dyDescent="0.2">
      <c r="A74" s="44"/>
      <c r="B74" s="44"/>
      <c r="C74" s="44"/>
      <c r="D74" s="44"/>
      <c r="E74" s="44"/>
      <c r="F74" s="44"/>
      <c r="G74" s="132" t="s">
        <v>68</v>
      </c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4"/>
      <c r="Z74" s="48" t="s">
        <v>69</v>
      </c>
      <c r="AA74" s="48"/>
      <c r="AB74" s="48"/>
      <c r="AC74" s="48"/>
      <c r="AD74" s="48"/>
      <c r="AE74" s="49" t="s">
        <v>206</v>
      </c>
      <c r="AF74" s="49"/>
      <c r="AG74" s="49"/>
      <c r="AH74" s="49"/>
      <c r="AI74" s="49"/>
      <c r="AJ74" s="49"/>
      <c r="AK74" s="49"/>
      <c r="AL74" s="49"/>
      <c r="AM74" s="49"/>
      <c r="AN74" s="50"/>
      <c r="AO74" s="51">
        <v>0</v>
      </c>
      <c r="AP74" s="51"/>
      <c r="AQ74" s="51"/>
      <c r="AR74" s="51"/>
      <c r="AS74" s="51"/>
      <c r="AT74" s="51"/>
      <c r="AU74" s="51"/>
      <c r="AV74" s="51"/>
      <c r="AW74" s="51">
        <v>8893410</v>
      </c>
      <c r="AX74" s="51"/>
      <c r="AY74" s="51"/>
      <c r="AZ74" s="51"/>
      <c r="BA74" s="51"/>
      <c r="BB74" s="51"/>
      <c r="BC74" s="51"/>
      <c r="BD74" s="51"/>
      <c r="BE74" s="51">
        <f t="shared" ref="BE74" si="2">AO74+AW74</f>
        <v>8893410</v>
      </c>
      <c r="BF74" s="51"/>
      <c r="BG74" s="51"/>
      <c r="BH74" s="51"/>
      <c r="BI74" s="51"/>
      <c r="BJ74" s="51"/>
      <c r="BK74" s="51"/>
      <c r="BL74" s="51"/>
    </row>
    <row r="75" spans="1:79" s="30" customFormat="1" ht="12.75" customHeight="1" x14ac:dyDescent="0.2">
      <c r="A75" s="52">
        <v>2</v>
      </c>
      <c r="B75" s="52"/>
      <c r="C75" s="52"/>
      <c r="D75" s="52"/>
      <c r="E75" s="52"/>
      <c r="F75" s="52"/>
      <c r="G75" s="73" t="s">
        <v>71</v>
      </c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5"/>
      <c r="Z75" s="56"/>
      <c r="AA75" s="56"/>
      <c r="AB75" s="56"/>
      <c r="AC75" s="56"/>
      <c r="AD75" s="56"/>
      <c r="AE75" s="59"/>
      <c r="AF75" s="59"/>
      <c r="AG75" s="59"/>
      <c r="AH75" s="59"/>
      <c r="AI75" s="59"/>
      <c r="AJ75" s="59"/>
      <c r="AK75" s="59"/>
      <c r="AL75" s="59"/>
      <c r="AM75" s="59"/>
      <c r="AN75" s="60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</row>
    <row r="76" spans="1:79" ht="12.75" customHeight="1" x14ac:dyDescent="0.2">
      <c r="A76" s="44"/>
      <c r="B76" s="44"/>
      <c r="C76" s="44"/>
      <c r="D76" s="44"/>
      <c r="E76" s="44"/>
      <c r="F76" s="44"/>
      <c r="G76" s="45" t="s">
        <v>210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 t="s">
        <v>66</v>
      </c>
      <c r="AA76" s="48"/>
      <c r="AB76" s="48"/>
      <c r="AC76" s="48"/>
      <c r="AD76" s="48"/>
      <c r="AE76" s="97" t="s">
        <v>159</v>
      </c>
      <c r="AF76" s="98"/>
      <c r="AG76" s="98"/>
      <c r="AH76" s="98"/>
      <c r="AI76" s="98"/>
      <c r="AJ76" s="98"/>
      <c r="AK76" s="98"/>
      <c r="AL76" s="98"/>
      <c r="AM76" s="98"/>
      <c r="AN76" s="99"/>
      <c r="AO76" s="51">
        <v>0</v>
      </c>
      <c r="AP76" s="51"/>
      <c r="AQ76" s="51"/>
      <c r="AR76" s="51"/>
      <c r="AS76" s="51"/>
      <c r="AT76" s="51"/>
      <c r="AU76" s="51"/>
      <c r="AV76" s="51"/>
      <c r="AW76" s="51">
        <v>1</v>
      </c>
      <c r="AX76" s="51"/>
      <c r="AY76" s="51"/>
      <c r="AZ76" s="51"/>
      <c r="BA76" s="51"/>
      <c r="BB76" s="51"/>
      <c r="BC76" s="51"/>
      <c r="BD76" s="51"/>
      <c r="BE76" s="51">
        <f t="shared" ref="BE76" si="3">AO76+AW76</f>
        <v>1</v>
      </c>
      <c r="BF76" s="51"/>
      <c r="BG76" s="51"/>
      <c r="BH76" s="51"/>
      <c r="BI76" s="51"/>
      <c r="BJ76" s="51"/>
      <c r="BK76" s="51"/>
      <c r="BL76" s="51"/>
    </row>
    <row r="77" spans="1:79" s="30" customFormat="1" ht="12.75" customHeight="1" x14ac:dyDescent="0.2">
      <c r="A77" s="52">
        <v>3</v>
      </c>
      <c r="B77" s="52"/>
      <c r="C77" s="52"/>
      <c r="D77" s="52"/>
      <c r="E77" s="52"/>
      <c r="F77" s="52"/>
      <c r="G77" s="53" t="s">
        <v>72</v>
      </c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5"/>
      <c r="Z77" s="56"/>
      <c r="AA77" s="56"/>
      <c r="AB77" s="56"/>
      <c r="AC77" s="56"/>
      <c r="AD77" s="56"/>
      <c r="AE77" s="53"/>
      <c r="AF77" s="54"/>
      <c r="AG77" s="54"/>
      <c r="AH77" s="54"/>
      <c r="AI77" s="54"/>
      <c r="AJ77" s="54"/>
      <c r="AK77" s="54"/>
      <c r="AL77" s="54"/>
      <c r="AM77" s="54"/>
      <c r="AN77" s="55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</row>
    <row r="78" spans="1:79" ht="12.75" customHeight="1" x14ac:dyDescent="0.2">
      <c r="A78" s="44"/>
      <c r="B78" s="44"/>
      <c r="C78" s="44"/>
      <c r="D78" s="44"/>
      <c r="E78" s="44"/>
      <c r="F78" s="44"/>
      <c r="G78" s="45" t="s">
        <v>211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69</v>
      </c>
      <c r="AA78" s="48"/>
      <c r="AB78" s="48"/>
      <c r="AC78" s="48"/>
      <c r="AD78" s="48"/>
      <c r="AE78" s="97" t="s">
        <v>73</v>
      </c>
      <c r="AF78" s="98"/>
      <c r="AG78" s="98"/>
      <c r="AH78" s="98"/>
      <c r="AI78" s="98"/>
      <c r="AJ78" s="98"/>
      <c r="AK78" s="98"/>
      <c r="AL78" s="98"/>
      <c r="AM78" s="98"/>
      <c r="AN78" s="99"/>
      <c r="AO78" s="51">
        <v>0</v>
      </c>
      <c r="AP78" s="51"/>
      <c r="AQ78" s="51"/>
      <c r="AR78" s="51"/>
      <c r="AS78" s="51"/>
      <c r="AT78" s="51"/>
      <c r="AU78" s="51"/>
      <c r="AV78" s="51"/>
      <c r="AW78" s="51">
        <v>8893410</v>
      </c>
      <c r="AX78" s="51"/>
      <c r="AY78" s="51"/>
      <c r="AZ78" s="51"/>
      <c r="BA78" s="51"/>
      <c r="BB78" s="51"/>
      <c r="BC78" s="51"/>
      <c r="BD78" s="51"/>
      <c r="BE78" s="51">
        <f t="shared" ref="BE78" si="4">AO78+AW78</f>
        <v>8893410</v>
      </c>
      <c r="BF78" s="51"/>
      <c r="BG78" s="51"/>
      <c r="BH78" s="51"/>
      <c r="BI78" s="51"/>
      <c r="BJ78" s="51"/>
      <c r="BK78" s="51"/>
      <c r="BL78" s="51"/>
    </row>
    <row r="79" spans="1:79" s="30" customFormat="1" ht="12.75" customHeight="1" x14ac:dyDescent="0.2">
      <c r="A79" s="52">
        <v>4</v>
      </c>
      <c r="B79" s="52"/>
      <c r="C79" s="52"/>
      <c r="D79" s="52"/>
      <c r="E79" s="52"/>
      <c r="F79" s="52"/>
      <c r="G79" s="53" t="s">
        <v>75</v>
      </c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5"/>
      <c r="Z79" s="56"/>
      <c r="AA79" s="56"/>
      <c r="AB79" s="56"/>
      <c r="AC79" s="56"/>
      <c r="AD79" s="56"/>
      <c r="AE79" s="112"/>
      <c r="AF79" s="113"/>
      <c r="AG79" s="113"/>
      <c r="AH79" s="113"/>
      <c r="AI79" s="113"/>
      <c r="AJ79" s="113"/>
      <c r="AK79" s="113"/>
      <c r="AL79" s="113"/>
      <c r="AM79" s="113"/>
      <c r="AN79" s="114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</row>
    <row r="80" spans="1:79" ht="25.5" customHeight="1" x14ac:dyDescent="0.2">
      <c r="A80" s="44"/>
      <c r="B80" s="44"/>
      <c r="C80" s="44"/>
      <c r="D80" s="44"/>
      <c r="E80" s="44"/>
      <c r="F80" s="44"/>
      <c r="G80" s="45" t="s">
        <v>212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8" t="s">
        <v>76</v>
      </c>
      <c r="AA80" s="48"/>
      <c r="AB80" s="48"/>
      <c r="AC80" s="48"/>
      <c r="AD80" s="48"/>
      <c r="AE80" s="97" t="s">
        <v>73</v>
      </c>
      <c r="AF80" s="98"/>
      <c r="AG80" s="98"/>
      <c r="AH80" s="98"/>
      <c r="AI80" s="98"/>
      <c r="AJ80" s="98"/>
      <c r="AK80" s="98"/>
      <c r="AL80" s="98"/>
      <c r="AM80" s="98"/>
      <c r="AN80" s="99"/>
      <c r="AO80" s="51">
        <v>0</v>
      </c>
      <c r="AP80" s="51"/>
      <c r="AQ80" s="51"/>
      <c r="AR80" s="51"/>
      <c r="AS80" s="51"/>
      <c r="AT80" s="51"/>
      <c r="AU80" s="51"/>
      <c r="AV80" s="51"/>
      <c r="AW80" s="129">
        <v>24.3</v>
      </c>
      <c r="AX80" s="129"/>
      <c r="AY80" s="129"/>
      <c r="AZ80" s="129"/>
      <c r="BA80" s="129"/>
      <c r="BB80" s="129"/>
      <c r="BC80" s="129"/>
      <c r="BD80" s="129"/>
      <c r="BE80" s="129">
        <f t="shared" ref="BE80" si="5">AO80+AW80</f>
        <v>24.3</v>
      </c>
      <c r="BF80" s="129"/>
      <c r="BG80" s="129"/>
      <c r="BH80" s="129"/>
      <c r="BI80" s="129"/>
      <c r="BJ80" s="129"/>
      <c r="BK80" s="129"/>
      <c r="BL80" s="129"/>
    </row>
    <row r="81" spans="1:64" x14ac:dyDescent="0.2"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</row>
    <row r="82" spans="1:64" ht="16.5" customHeight="1" x14ac:dyDescent="0.2">
      <c r="A82" s="58" t="s">
        <v>80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34"/>
      <c r="AO82" s="81" t="s">
        <v>223</v>
      </c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</row>
    <row r="83" spans="1:64" x14ac:dyDescent="0.2">
      <c r="W83" s="43" t="s">
        <v>5</v>
      </c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O83" s="43" t="s">
        <v>52</v>
      </c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</row>
    <row r="84" spans="1:64" ht="15.75" customHeight="1" x14ac:dyDescent="0.2">
      <c r="A84" s="169" t="s">
        <v>3</v>
      </c>
      <c r="B84" s="169"/>
      <c r="C84" s="169"/>
      <c r="D84" s="169"/>
      <c r="E84" s="169"/>
      <c r="F84" s="169"/>
      <c r="G84" s="169"/>
    </row>
    <row r="85" spans="1:64" x14ac:dyDescent="0.2">
      <c r="A85" s="64" t="s">
        <v>79</v>
      </c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</row>
    <row r="86" spans="1:64" x14ac:dyDescent="0.2">
      <c r="A86" s="116" t="s">
        <v>47</v>
      </c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</row>
    <row r="87" spans="1:64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64" ht="16.5" customHeight="1" x14ac:dyDescent="0.2">
      <c r="A88" s="58" t="s">
        <v>81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4"/>
      <c r="AO88" s="36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</row>
    <row r="89" spans="1:64" ht="15.75" x14ac:dyDescent="0.2">
      <c r="A89" s="58" t="s">
        <v>186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34"/>
      <c r="AO89" s="81" t="s">
        <v>190</v>
      </c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</row>
    <row r="90" spans="1:64" x14ac:dyDescent="0.2">
      <c r="W90" s="43" t="s">
        <v>5</v>
      </c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O90" s="43" t="s">
        <v>52</v>
      </c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</row>
    <row r="91" spans="1:64" x14ac:dyDescent="0.2">
      <c r="A91" s="115"/>
      <c r="B91" s="115"/>
      <c r="C91" s="115"/>
      <c r="D91" s="115"/>
      <c r="E91" s="115"/>
      <c r="F91" s="115"/>
      <c r="G91" s="115"/>
      <c r="H91" s="115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</row>
    <row r="92" spans="1:64" x14ac:dyDescent="0.2">
      <c r="A92" s="43" t="s">
        <v>45</v>
      </c>
      <c r="B92" s="43"/>
      <c r="C92" s="43"/>
      <c r="D92" s="43"/>
      <c r="E92" s="43"/>
      <c r="F92" s="43"/>
      <c r="G92" s="43"/>
      <c r="H92" s="43"/>
      <c r="I92" s="39"/>
      <c r="J92" s="39"/>
      <c r="K92" s="39"/>
      <c r="L92" s="39"/>
      <c r="M92" s="39"/>
      <c r="N92" s="39"/>
      <c r="O92" s="39"/>
      <c r="P92" s="39"/>
      <c r="Q92" s="39"/>
    </row>
    <row r="93" spans="1:64" x14ac:dyDescent="0.2">
      <c r="A93" s="38" t="s">
        <v>46</v>
      </c>
    </row>
  </sheetData>
  <mergeCells count="266">
    <mergeCell ref="W90:AM90"/>
    <mergeCell ref="AO90:BG90"/>
    <mergeCell ref="A91:H91"/>
    <mergeCell ref="A92:H92"/>
    <mergeCell ref="A84:G84"/>
    <mergeCell ref="A85:AS85"/>
    <mergeCell ref="A86:AS86"/>
    <mergeCell ref="A88:V88"/>
    <mergeCell ref="A89:V89"/>
    <mergeCell ref="W89:AM89"/>
    <mergeCell ref="AO89:BG89"/>
    <mergeCell ref="A82:V82"/>
    <mergeCell ref="W82:AM82"/>
    <mergeCell ref="AO82:BG82"/>
    <mergeCell ref="W83:AM83"/>
    <mergeCell ref="AO83:BG83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1:BL71"/>
    <mergeCell ref="A72:BL72"/>
    <mergeCell ref="A73:F73"/>
    <mergeCell ref="G73:Y73"/>
    <mergeCell ref="Z73:AD73"/>
    <mergeCell ref="AE73:AN73"/>
    <mergeCell ref="AO73:AV73"/>
    <mergeCell ref="AW73:BD73"/>
    <mergeCell ref="BE73:BL73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2:BL62"/>
    <mergeCell ref="A63:BL63"/>
    <mergeCell ref="A64:F64"/>
    <mergeCell ref="G64:Y64"/>
    <mergeCell ref="Z64:AD64"/>
    <mergeCell ref="AE64:AN64"/>
    <mergeCell ref="AO64:AV64"/>
    <mergeCell ref="AW64:BD64"/>
    <mergeCell ref="BE64:BL64"/>
    <mergeCell ref="A62:F62"/>
    <mergeCell ref="G62:Y62"/>
    <mergeCell ref="Z62:AD62"/>
    <mergeCell ref="AE62:AN62"/>
    <mergeCell ref="AO62:AV62"/>
    <mergeCell ref="AW62:BD62"/>
    <mergeCell ref="A60:BL60"/>
    <mergeCell ref="A61:F61"/>
    <mergeCell ref="G61:Y61"/>
    <mergeCell ref="Z61:AD61"/>
    <mergeCell ref="AE61:AN61"/>
    <mergeCell ref="AO61:AV61"/>
    <mergeCell ref="AW61:BD61"/>
    <mergeCell ref="BE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5:C55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A52:BL52"/>
    <mergeCell ref="A53:C54"/>
    <mergeCell ref="D53:AA54"/>
    <mergeCell ref="AB53:AI54"/>
    <mergeCell ref="AJ53:AQ54"/>
    <mergeCell ref="AR53:AY54"/>
    <mergeCell ref="A50:C50"/>
    <mergeCell ref="D50:AB50"/>
    <mergeCell ref="AC50:AJ50"/>
    <mergeCell ref="AK50:AR50"/>
    <mergeCell ref="AS50:AZ50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3:AZ43"/>
    <mergeCell ref="A44:C45"/>
    <mergeCell ref="D44:AB45"/>
    <mergeCell ref="AC44:AJ45"/>
    <mergeCell ref="AK44:AR45"/>
    <mergeCell ref="AS44:AZ45"/>
    <mergeCell ref="A40:F40"/>
    <mergeCell ref="G40:BL40"/>
    <mergeCell ref="A41:F41"/>
    <mergeCell ref="G41:BL41"/>
    <mergeCell ref="A36:BL36"/>
    <mergeCell ref="A37:F37"/>
    <mergeCell ref="G37:BL37"/>
    <mergeCell ref="A38:F38"/>
    <mergeCell ref="G38:BL38"/>
    <mergeCell ref="A39:F39"/>
    <mergeCell ref="G39:BL39"/>
    <mergeCell ref="A30:F30"/>
    <mergeCell ref="G30:BL30"/>
    <mergeCell ref="A31:F31"/>
    <mergeCell ref="G31:BL31"/>
    <mergeCell ref="A33:BL33"/>
    <mergeCell ref="A34:BL34"/>
    <mergeCell ref="A24:BL24"/>
    <mergeCell ref="A25:BL25"/>
    <mergeCell ref="A27:BL27"/>
    <mergeCell ref="A28:F28"/>
    <mergeCell ref="G28:BL28"/>
    <mergeCell ref="A29:F29"/>
    <mergeCell ref="G29:BL29"/>
    <mergeCell ref="A21:T21"/>
    <mergeCell ref="U21:AD21"/>
    <mergeCell ref="AE21:AR21"/>
    <mergeCell ref="AS21:BC21"/>
    <mergeCell ref="BD21:BL21"/>
    <mergeCell ref="A22:H22"/>
    <mergeCell ref="I22:S22"/>
    <mergeCell ref="T22:W22"/>
    <mergeCell ref="BE18:BL18"/>
    <mergeCell ref="B19:L19"/>
    <mergeCell ref="N19:Y19"/>
    <mergeCell ref="AA19:AI19"/>
    <mergeCell ref="AK19:BC19"/>
    <mergeCell ref="BE19:BL19"/>
    <mergeCell ref="B16:L16"/>
    <mergeCell ref="N16:AS16"/>
    <mergeCell ref="AU16:BB16"/>
    <mergeCell ref="B18:L18"/>
    <mergeCell ref="N18:Y18"/>
    <mergeCell ref="AA18:AI18"/>
    <mergeCell ref="AK18:BC18"/>
    <mergeCell ref="B15:L15"/>
    <mergeCell ref="N15:AS15"/>
    <mergeCell ref="AU15:BB15"/>
    <mergeCell ref="AO7:AU7"/>
    <mergeCell ref="AW7:BF7"/>
    <mergeCell ref="A9:BL9"/>
    <mergeCell ref="A10:BL10"/>
    <mergeCell ref="B12:L12"/>
    <mergeCell ref="N12:AS12"/>
    <mergeCell ref="AU12:BB12"/>
    <mergeCell ref="AO1:BL1"/>
    <mergeCell ref="AO2:BL2"/>
    <mergeCell ref="AO3:BL3"/>
    <mergeCell ref="AO4:BL4"/>
    <mergeCell ref="AO5:BL5"/>
    <mergeCell ref="AO6:BF6"/>
    <mergeCell ref="B13:L13"/>
    <mergeCell ref="N13:AS13"/>
    <mergeCell ref="AU13:BB13"/>
  </mergeCells>
  <conditionalFormatting sqref="G64:L64">
    <cfRule type="cellIs" dxfId="72" priority="48" stopIfTrue="1" operator="equal">
      <formula>$G63</formula>
    </cfRule>
  </conditionalFormatting>
  <conditionalFormatting sqref="D48:D49">
    <cfRule type="cellIs" dxfId="71" priority="49" stopIfTrue="1" operator="equal">
      <formula>$D47</formula>
    </cfRule>
  </conditionalFormatting>
  <conditionalFormatting sqref="A64:F64">
    <cfRule type="cellIs" dxfId="70" priority="50" stopIfTrue="1" operator="equal">
      <formula>0</formula>
    </cfRule>
  </conditionalFormatting>
  <conditionalFormatting sqref="D50">
    <cfRule type="cellIs" dxfId="69" priority="47" stopIfTrue="1" operator="equal">
      <formula>$D48</formula>
    </cfRule>
  </conditionalFormatting>
  <conditionalFormatting sqref="G65:L65">
    <cfRule type="cellIs" dxfId="68" priority="45" stopIfTrue="1" operator="equal">
      <formula>$G64</formula>
    </cfRule>
  </conditionalFormatting>
  <conditionalFormatting sqref="A65:F65">
    <cfRule type="cellIs" dxfId="67" priority="46" stopIfTrue="1" operator="equal">
      <formula>0</formula>
    </cfRule>
  </conditionalFormatting>
  <conditionalFormatting sqref="G66:L66">
    <cfRule type="cellIs" dxfId="66" priority="43" stopIfTrue="1" operator="equal">
      <formula>$G65</formula>
    </cfRule>
  </conditionalFormatting>
  <conditionalFormatting sqref="A66:F66">
    <cfRule type="cellIs" dxfId="65" priority="44" stopIfTrue="1" operator="equal">
      <formula>0</formula>
    </cfRule>
  </conditionalFormatting>
  <conditionalFormatting sqref="G67">
    <cfRule type="cellIs" dxfId="64" priority="41" stopIfTrue="1" operator="equal">
      <formula>$G66</formula>
    </cfRule>
  </conditionalFormatting>
  <conditionalFormatting sqref="A67:F67">
    <cfRule type="cellIs" dxfId="63" priority="42" stopIfTrue="1" operator="equal">
      <formula>0</formula>
    </cfRule>
  </conditionalFormatting>
  <conditionalFormatting sqref="G68">
    <cfRule type="cellIs" dxfId="62" priority="39" stopIfTrue="1" operator="equal">
      <formula>$G67</formula>
    </cfRule>
  </conditionalFormatting>
  <conditionalFormatting sqref="A68:F68">
    <cfRule type="cellIs" dxfId="61" priority="40" stopIfTrue="1" operator="equal">
      <formula>0</formula>
    </cfRule>
  </conditionalFormatting>
  <conditionalFormatting sqref="G69">
    <cfRule type="cellIs" dxfId="60" priority="37" stopIfTrue="1" operator="equal">
      <formula>$G68</formula>
    </cfRule>
  </conditionalFormatting>
  <conditionalFormatting sqref="A69:F69">
    <cfRule type="cellIs" dxfId="59" priority="38" stopIfTrue="1" operator="equal">
      <formula>0</formula>
    </cfRule>
  </conditionalFormatting>
  <conditionalFormatting sqref="G70">
    <cfRule type="cellIs" dxfId="58" priority="35" stopIfTrue="1" operator="equal">
      <formula>#REF!</formula>
    </cfRule>
  </conditionalFormatting>
  <conditionalFormatting sqref="A70:F70">
    <cfRule type="cellIs" dxfId="57" priority="36" stopIfTrue="1" operator="equal">
      <formula>0</formula>
    </cfRule>
  </conditionalFormatting>
  <conditionalFormatting sqref="G71">
    <cfRule type="cellIs" dxfId="56" priority="33" stopIfTrue="1" operator="equal">
      <formula>$G70</formula>
    </cfRule>
  </conditionalFormatting>
  <conditionalFormatting sqref="A71:F71">
    <cfRule type="cellIs" dxfId="55" priority="34" stopIfTrue="1" operator="equal">
      <formula>0</formula>
    </cfRule>
  </conditionalFormatting>
  <conditionalFormatting sqref="G73:L73">
    <cfRule type="cellIs" dxfId="54" priority="31" stopIfTrue="1" operator="equal">
      <formula>$G72</formula>
    </cfRule>
  </conditionalFormatting>
  <conditionalFormatting sqref="A73:F73">
    <cfRule type="cellIs" dxfId="53" priority="32" stopIfTrue="1" operator="equal">
      <formula>0</formula>
    </cfRule>
  </conditionalFormatting>
  <conditionalFormatting sqref="G74:L74">
    <cfRule type="cellIs" dxfId="52" priority="29" stopIfTrue="1" operator="equal">
      <formula>$G73</formula>
    </cfRule>
  </conditionalFormatting>
  <conditionalFormatting sqref="A74:F74">
    <cfRule type="cellIs" dxfId="51" priority="30" stopIfTrue="1" operator="equal">
      <formula>0</formula>
    </cfRule>
  </conditionalFormatting>
  <conditionalFormatting sqref="G75:L75">
    <cfRule type="cellIs" dxfId="50" priority="27" stopIfTrue="1" operator="equal">
      <formula>$G74</formula>
    </cfRule>
  </conditionalFormatting>
  <conditionalFormatting sqref="A75:F75">
    <cfRule type="cellIs" dxfId="49" priority="28" stopIfTrue="1" operator="equal">
      <formula>0</formula>
    </cfRule>
  </conditionalFormatting>
  <conditionalFormatting sqref="G76">
    <cfRule type="cellIs" dxfId="48" priority="25" stopIfTrue="1" operator="equal">
      <formula>$G75</formula>
    </cfRule>
  </conditionalFormatting>
  <conditionalFormatting sqref="A76:F76">
    <cfRule type="cellIs" dxfId="47" priority="26" stopIfTrue="1" operator="equal">
      <formula>0</formula>
    </cfRule>
  </conditionalFormatting>
  <conditionalFormatting sqref="G77">
    <cfRule type="cellIs" dxfId="46" priority="23" stopIfTrue="1" operator="equal">
      <formula>$G76</formula>
    </cfRule>
  </conditionalFormatting>
  <conditionalFormatting sqref="A77:F77">
    <cfRule type="cellIs" dxfId="45" priority="24" stopIfTrue="1" operator="equal">
      <formula>0</formula>
    </cfRule>
  </conditionalFormatting>
  <conditionalFormatting sqref="G78">
    <cfRule type="cellIs" dxfId="44" priority="21" stopIfTrue="1" operator="equal">
      <formula>$G77</formula>
    </cfRule>
  </conditionalFormatting>
  <conditionalFormatting sqref="A78:F78">
    <cfRule type="cellIs" dxfId="43" priority="22" stopIfTrue="1" operator="equal">
      <formula>0</formula>
    </cfRule>
  </conditionalFormatting>
  <conditionalFormatting sqref="G79">
    <cfRule type="cellIs" dxfId="42" priority="19" stopIfTrue="1" operator="equal">
      <formula>#REF!</formula>
    </cfRule>
  </conditionalFormatting>
  <conditionalFormatting sqref="A79:F79">
    <cfRule type="cellIs" dxfId="41" priority="20" stopIfTrue="1" operator="equal">
      <formula>0</formula>
    </cfRule>
  </conditionalFormatting>
  <conditionalFormatting sqref="G80">
    <cfRule type="cellIs" dxfId="40" priority="17" stopIfTrue="1" operator="equal">
      <formula>$G79</formula>
    </cfRule>
  </conditionalFormatting>
  <conditionalFormatting sqref="A80:F80">
    <cfRule type="cellIs" dxfId="39" priority="18" stopIfTrue="1" operator="equal">
      <formula>0</formula>
    </cfRule>
  </conditionalFormatting>
  <pageMargins left="0.78740157480314965" right="0.78740157480314965" top="1.1811023622047245" bottom="0.39370078740157483" header="0.31496062992125984" footer="0.31496062992125984"/>
  <pageSetup paperSize="9" scale="65" orientation="landscape" blackAndWhite="1" r:id="rId1"/>
  <rowBreaks count="1" manualBreakCount="1">
    <brk id="41" max="6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A101"/>
  <sheetViews>
    <sheetView tabSelected="1" view="pageBreakPreview" topLeftCell="A4" zoomScale="84" zoomScaleNormal="100" zoomScaleSheetLayoutView="84" workbookViewId="0">
      <selection activeCell="BD22" sqref="BD22:BL2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AO1" s="62" t="s">
        <v>35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7" ht="15.75" x14ac:dyDescent="0.2">
      <c r="AO2" s="63" t="s">
        <v>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x14ac:dyDescent="0.2">
      <c r="AO3" s="64" t="s">
        <v>185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x14ac:dyDescent="0.2">
      <c r="AO4" s="66" t="s">
        <v>78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x14ac:dyDescent="0.2">
      <c r="AO5" s="68" t="s">
        <v>20</v>
      </c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77" x14ac:dyDescent="0.2"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</row>
    <row r="7" spans="1:77" x14ac:dyDescent="0.2">
      <c r="AO7" s="81" t="s">
        <v>295</v>
      </c>
      <c r="AP7" s="65"/>
      <c r="AQ7" s="65"/>
      <c r="AR7" s="65"/>
      <c r="AS7" s="65"/>
      <c r="AT7" s="65"/>
      <c r="AU7" s="65"/>
      <c r="AV7" s="1" t="s">
        <v>63</v>
      </c>
      <c r="AW7" s="81">
        <v>558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x14ac:dyDescent="0.2">
      <c r="A11" s="82" t="s">
        <v>84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15.75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</row>
    <row r="13" spans="1:77" s="7" customFormat="1" ht="14.25" x14ac:dyDescent="0.2">
      <c r="A13" s="4" t="s">
        <v>53</v>
      </c>
      <c r="B13" s="78" t="s">
        <v>77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5"/>
      <c r="N13" s="80" t="s">
        <v>78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"/>
      <c r="AU13" s="78" t="s">
        <v>82</v>
      </c>
      <c r="AV13" s="79"/>
      <c r="AW13" s="79"/>
      <c r="AX13" s="79"/>
      <c r="AY13" s="79"/>
      <c r="AZ13" s="79"/>
      <c r="BA13" s="79"/>
      <c r="BB13" s="79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7" customFormat="1" x14ac:dyDescent="0.2">
      <c r="A14" s="8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8"/>
      <c r="N14" s="77" t="s">
        <v>62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8"/>
      <c r="AU14" s="76" t="s">
        <v>55</v>
      </c>
      <c r="AV14" s="76"/>
      <c r="AW14" s="76"/>
      <c r="AX14" s="76"/>
      <c r="AY14" s="76"/>
      <c r="AZ14" s="76"/>
      <c r="BA14" s="76"/>
      <c r="BB14" s="76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s="7" customFormat="1" x14ac:dyDescent="0.2">
      <c r="BE15" s="9"/>
      <c r="BF15" s="9"/>
      <c r="BG15" s="9"/>
      <c r="BH15" s="9"/>
      <c r="BI15" s="9"/>
      <c r="BJ15" s="9"/>
      <c r="BK15" s="9"/>
      <c r="BL15" s="9"/>
    </row>
    <row r="16" spans="1:77" s="7" customFormat="1" ht="15" x14ac:dyDescent="0.2">
      <c r="A16" s="10" t="s">
        <v>4</v>
      </c>
      <c r="B16" s="78" t="s">
        <v>85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5"/>
      <c r="N16" s="80" t="s">
        <v>78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"/>
      <c r="AU16" s="78" t="s">
        <v>82</v>
      </c>
      <c r="AV16" s="79"/>
      <c r="AW16" s="79"/>
      <c r="AX16" s="79"/>
      <c r="AY16" s="79"/>
      <c r="AZ16" s="79"/>
      <c r="BA16" s="79"/>
      <c r="BB16" s="79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s="7" customFormat="1" ht="24" customHeight="1" x14ac:dyDescent="0.2">
      <c r="A17" s="14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8"/>
      <c r="N17" s="77" t="s">
        <v>61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8"/>
      <c r="AU17" s="76" t="s">
        <v>55</v>
      </c>
      <c r="AV17" s="76"/>
      <c r="AW17" s="76"/>
      <c r="AX17" s="76"/>
      <c r="AY17" s="76"/>
      <c r="AZ17" s="76"/>
      <c r="BA17" s="76"/>
      <c r="BB17" s="76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s="7" customFormat="1" x14ac:dyDescent="0.2"/>
    <row r="19" spans="1:79" s="7" customFormat="1" ht="64.5" customHeight="1" x14ac:dyDescent="0.2">
      <c r="A19" s="4" t="s">
        <v>54</v>
      </c>
      <c r="B19" s="78" t="s">
        <v>267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78">
        <v>1182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11"/>
      <c r="AA19" s="78" t="s">
        <v>156</v>
      </c>
      <c r="AB19" s="79"/>
      <c r="AC19" s="79"/>
      <c r="AD19" s="79"/>
      <c r="AE19" s="79"/>
      <c r="AF19" s="79"/>
      <c r="AG19" s="79"/>
      <c r="AH19" s="79"/>
      <c r="AI19" s="79"/>
      <c r="AJ19" s="11"/>
      <c r="AK19" s="85" t="s">
        <v>268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11"/>
      <c r="BE19" s="78" t="s">
        <v>83</v>
      </c>
      <c r="BF19" s="79"/>
      <c r="BG19" s="79"/>
      <c r="BH19" s="79"/>
      <c r="BI19" s="79"/>
      <c r="BJ19" s="79"/>
      <c r="BK19" s="79"/>
      <c r="BL19" s="79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7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15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15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15"/>
      <c r="BE20" s="76" t="s">
        <v>60</v>
      </c>
      <c r="BF20" s="76"/>
      <c r="BG20" s="76"/>
      <c r="BH20" s="76"/>
      <c r="BI20" s="76"/>
      <c r="BJ20" s="76"/>
      <c r="BK20" s="76"/>
      <c r="BL20" s="76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 x14ac:dyDescent="0.2">
      <c r="A22" s="92" t="s">
        <v>50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140">
        <f>SUM(AS22+I23)</f>
        <v>1667100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93" t="s">
        <v>51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140">
        <f>667950+366000</f>
        <v>1033950</v>
      </c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40">
        <v>633150</v>
      </c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86" t="s">
        <v>24</v>
      </c>
      <c r="U23" s="86"/>
      <c r="V23" s="86"/>
      <c r="W23" s="86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 x14ac:dyDescent="0.2">
      <c r="A24" s="40"/>
      <c r="B24" s="40"/>
      <c r="C24" s="40"/>
      <c r="D24" s="40"/>
      <c r="E24" s="40"/>
      <c r="F24" s="40"/>
      <c r="G24" s="40"/>
      <c r="H24" s="40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40"/>
      <c r="U24" s="40"/>
      <c r="V24" s="40"/>
      <c r="W24" s="40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 x14ac:dyDescent="0.2">
      <c r="A25" s="63" t="s">
        <v>37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179.25" customHeight="1" x14ac:dyDescent="0.2">
      <c r="A26" s="100" t="s">
        <v>269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1.75" customHeight="1" x14ac:dyDescent="0.2">
      <c r="A29" s="87" t="s">
        <v>28</v>
      </c>
      <c r="B29" s="87"/>
      <c r="C29" s="87"/>
      <c r="D29" s="87"/>
      <c r="E29" s="87"/>
      <c r="F29" s="87"/>
      <c r="G29" s="88" t="s">
        <v>40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x14ac:dyDescent="0.2">
      <c r="A30" s="91">
        <v>1</v>
      </c>
      <c r="B30" s="91"/>
      <c r="C30" s="91"/>
      <c r="D30" s="91"/>
      <c r="E30" s="91"/>
      <c r="F30" s="91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7.25" customHeight="1" x14ac:dyDescent="0.2">
      <c r="A31" s="44">
        <v>1</v>
      </c>
      <c r="B31" s="44"/>
      <c r="C31" s="44"/>
      <c r="D31" s="44"/>
      <c r="E31" s="44"/>
      <c r="F31" s="44"/>
      <c r="G31" s="145" t="s">
        <v>250</v>
      </c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7"/>
      <c r="CA31" s="1" t="s">
        <v>48</v>
      </c>
    </row>
    <row r="32" spans="1:79" ht="12.7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</row>
    <row r="33" spans="1:79" ht="15.95" customHeight="1" x14ac:dyDescent="0.2">
      <c r="A33" s="86" t="s">
        <v>38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</row>
    <row r="34" spans="1:79" ht="15.95" customHeight="1" x14ac:dyDescent="0.2">
      <c r="A34" s="100" t="s">
        <v>270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2.75" customHeight="1" x14ac:dyDescent="0.2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</row>
    <row r="36" spans="1:79" ht="15.75" customHeight="1" x14ac:dyDescent="0.2">
      <c r="A36" s="86" t="s">
        <v>39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</row>
    <row r="37" spans="1:79" ht="16.5" customHeight="1" x14ac:dyDescent="0.2">
      <c r="A37" s="87" t="s">
        <v>28</v>
      </c>
      <c r="B37" s="87"/>
      <c r="C37" s="87"/>
      <c r="D37" s="87"/>
      <c r="E37" s="87"/>
      <c r="F37" s="87"/>
      <c r="G37" s="88" t="s">
        <v>25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90"/>
    </row>
    <row r="38" spans="1:79" ht="15.75" x14ac:dyDescent="0.2">
      <c r="A38" s="91">
        <v>1</v>
      </c>
      <c r="B38" s="91"/>
      <c r="C38" s="91"/>
      <c r="D38" s="91"/>
      <c r="E38" s="91"/>
      <c r="F38" s="91"/>
      <c r="G38" s="88">
        <v>2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2.75" customHeight="1" x14ac:dyDescent="0.2">
      <c r="A39" s="44">
        <v>1</v>
      </c>
      <c r="B39" s="44"/>
      <c r="C39" s="44"/>
      <c r="D39" s="44"/>
      <c r="E39" s="44"/>
      <c r="F39" s="44"/>
      <c r="G39" s="97" t="s">
        <v>251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  <c r="CA39" s="1" t="s">
        <v>12</v>
      </c>
    </row>
    <row r="40" spans="1:79" ht="15.75" customHeight="1" x14ac:dyDescent="0.2">
      <c r="A40" s="44">
        <v>2</v>
      </c>
      <c r="B40" s="44"/>
      <c r="C40" s="44"/>
      <c r="D40" s="44"/>
      <c r="E40" s="44"/>
      <c r="F40" s="44"/>
      <c r="G40" s="97" t="s">
        <v>272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9"/>
    </row>
    <row r="41" spans="1:79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</row>
    <row r="42" spans="1:79" ht="15.75" customHeight="1" x14ac:dyDescent="0.2">
      <c r="A42" s="86" t="s">
        <v>41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</row>
    <row r="43" spans="1:79" ht="15" customHeight="1" x14ac:dyDescent="0.2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25"/>
      <c r="BB43" s="25"/>
      <c r="BC43" s="25"/>
      <c r="BD43" s="25"/>
      <c r="BE43" s="25"/>
      <c r="BF43" s="25"/>
      <c r="BG43" s="25"/>
      <c r="BH43" s="25"/>
      <c r="BI43" s="26"/>
      <c r="BJ43" s="26"/>
      <c r="BK43" s="26"/>
      <c r="BL43" s="26"/>
    </row>
    <row r="44" spans="1:79" ht="15.95" customHeight="1" x14ac:dyDescent="0.2">
      <c r="A44" s="91" t="s">
        <v>28</v>
      </c>
      <c r="B44" s="91"/>
      <c r="C44" s="91"/>
      <c r="D44" s="102" t="s">
        <v>26</v>
      </c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4"/>
      <c r="AC44" s="91" t="s">
        <v>29</v>
      </c>
      <c r="AD44" s="91"/>
      <c r="AE44" s="91"/>
      <c r="AF44" s="91"/>
      <c r="AG44" s="91"/>
      <c r="AH44" s="91"/>
      <c r="AI44" s="91"/>
      <c r="AJ44" s="91"/>
      <c r="AK44" s="91" t="s">
        <v>30</v>
      </c>
      <c r="AL44" s="91"/>
      <c r="AM44" s="91"/>
      <c r="AN44" s="91"/>
      <c r="AO44" s="91"/>
      <c r="AP44" s="91"/>
      <c r="AQ44" s="91"/>
      <c r="AR44" s="91"/>
      <c r="AS44" s="91" t="s">
        <v>27</v>
      </c>
      <c r="AT44" s="91"/>
      <c r="AU44" s="91"/>
      <c r="AV44" s="91"/>
      <c r="AW44" s="91"/>
      <c r="AX44" s="91"/>
      <c r="AY44" s="91"/>
      <c r="AZ44" s="91"/>
      <c r="BA44" s="27"/>
      <c r="BB44" s="27"/>
      <c r="BC44" s="27"/>
      <c r="BD44" s="27"/>
      <c r="BE44" s="27"/>
      <c r="BF44" s="27"/>
      <c r="BG44" s="27"/>
      <c r="BH44" s="27"/>
    </row>
    <row r="45" spans="1:79" ht="11.25" customHeight="1" x14ac:dyDescent="0.2">
      <c r="A45" s="91"/>
      <c r="B45" s="91"/>
      <c r="C45" s="91"/>
      <c r="D45" s="105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7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27"/>
      <c r="BB45" s="27"/>
      <c r="BC45" s="27"/>
      <c r="BD45" s="27"/>
      <c r="BE45" s="27"/>
      <c r="BF45" s="27"/>
      <c r="BG45" s="27"/>
      <c r="BH45" s="27"/>
    </row>
    <row r="46" spans="1:79" ht="15.75" x14ac:dyDescent="0.2">
      <c r="A46" s="91">
        <v>1</v>
      </c>
      <c r="B46" s="91"/>
      <c r="C46" s="91"/>
      <c r="D46" s="108">
        <v>2</v>
      </c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10"/>
      <c r="AC46" s="91">
        <v>3</v>
      </c>
      <c r="AD46" s="91"/>
      <c r="AE46" s="91"/>
      <c r="AF46" s="91"/>
      <c r="AG46" s="91"/>
      <c r="AH46" s="91"/>
      <c r="AI46" s="91"/>
      <c r="AJ46" s="91"/>
      <c r="AK46" s="91">
        <v>4</v>
      </c>
      <c r="AL46" s="91"/>
      <c r="AM46" s="91"/>
      <c r="AN46" s="91"/>
      <c r="AO46" s="91"/>
      <c r="AP46" s="91"/>
      <c r="AQ46" s="91"/>
      <c r="AR46" s="91"/>
      <c r="AS46" s="91">
        <v>5</v>
      </c>
      <c r="AT46" s="91"/>
      <c r="AU46" s="91"/>
      <c r="AV46" s="91"/>
      <c r="AW46" s="91"/>
      <c r="AX46" s="91"/>
      <c r="AY46" s="91"/>
      <c r="AZ46" s="91"/>
      <c r="BA46" s="27"/>
      <c r="BB46" s="27"/>
      <c r="BC46" s="27"/>
      <c r="BD46" s="27"/>
      <c r="BE46" s="27"/>
      <c r="BF46" s="27"/>
      <c r="BG46" s="27"/>
      <c r="BH46" s="27"/>
    </row>
    <row r="47" spans="1:79" ht="18.75" customHeight="1" x14ac:dyDescent="0.2">
      <c r="A47" s="148">
        <v>1</v>
      </c>
      <c r="B47" s="148"/>
      <c r="C47" s="148"/>
      <c r="D47" s="145" t="s">
        <v>252</v>
      </c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7"/>
      <c r="AC47" s="149">
        <v>667950</v>
      </c>
      <c r="AD47" s="149"/>
      <c r="AE47" s="149"/>
      <c r="AF47" s="149"/>
      <c r="AG47" s="149"/>
      <c r="AH47" s="149"/>
      <c r="AI47" s="149"/>
      <c r="AJ47" s="149"/>
      <c r="AK47" s="149">
        <v>633150</v>
      </c>
      <c r="AL47" s="149"/>
      <c r="AM47" s="149"/>
      <c r="AN47" s="149"/>
      <c r="AO47" s="149"/>
      <c r="AP47" s="149"/>
      <c r="AQ47" s="149"/>
      <c r="AR47" s="149"/>
      <c r="AS47" s="149">
        <f>AC47+AK47</f>
        <v>1301100</v>
      </c>
      <c r="AT47" s="149"/>
      <c r="AU47" s="149"/>
      <c r="AV47" s="149"/>
      <c r="AW47" s="149"/>
      <c r="AX47" s="149"/>
      <c r="AY47" s="149"/>
      <c r="AZ47" s="149"/>
      <c r="BA47" s="31"/>
      <c r="BB47" s="31"/>
      <c r="BC47" s="31"/>
      <c r="BD47" s="31"/>
      <c r="BE47" s="31"/>
      <c r="BF47" s="31"/>
      <c r="BG47" s="31"/>
      <c r="BH47" s="31"/>
      <c r="CA47" s="1" t="s">
        <v>14</v>
      </c>
    </row>
    <row r="48" spans="1:79" ht="27.75" customHeight="1" x14ac:dyDescent="0.2">
      <c r="A48" s="148">
        <v>2</v>
      </c>
      <c r="B48" s="148"/>
      <c r="C48" s="148"/>
      <c r="D48" s="145" t="s">
        <v>271</v>
      </c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7"/>
      <c r="AC48" s="149">
        <v>366000</v>
      </c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>
        <f>AC48+AK48</f>
        <v>366000</v>
      </c>
      <c r="AT48" s="149"/>
      <c r="AU48" s="149"/>
      <c r="AV48" s="149"/>
      <c r="AW48" s="149"/>
      <c r="AX48" s="149"/>
      <c r="AY48" s="149"/>
      <c r="AZ48" s="149"/>
      <c r="BA48" s="31"/>
      <c r="BB48" s="31"/>
      <c r="BC48" s="31"/>
      <c r="BD48" s="31"/>
      <c r="BE48" s="31"/>
      <c r="BF48" s="31"/>
      <c r="BG48" s="31"/>
      <c r="BH48" s="31"/>
    </row>
    <row r="49" spans="1:79" s="30" customFormat="1" x14ac:dyDescent="0.2">
      <c r="A49" s="150"/>
      <c r="B49" s="150"/>
      <c r="C49" s="150"/>
      <c r="D49" s="151" t="s">
        <v>64</v>
      </c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3"/>
      <c r="AC49" s="154">
        <f>SUM(AC47)+AC48</f>
        <v>1033950</v>
      </c>
      <c r="AD49" s="154"/>
      <c r="AE49" s="154"/>
      <c r="AF49" s="154"/>
      <c r="AG49" s="154"/>
      <c r="AH49" s="154"/>
      <c r="AI49" s="154"/>
      <c r="AJ49" s="154"/>
      <c r="AK49" s="154">
        <f t="shared" ref="AK49" si="0">SUM(AK47)+AK48</f>
        <v>633150</v>
      </c>
      <c r="AL49" s="154"/>
      <c r="AM49" s="154"/>
      <c r="AN49" s="154"/>
      <c r="AO49" s="154"/>
      <c r="AP49" s="154"/>
      <c r="AQ49" s="154"/>
      <c r="AR49" s="154"/>
      <c r="AS49" s="154">
        <f t="shared" ref="AS49" si="1">SUM(AS47)+AS48</f>
        <v>1667100</v>
      </c>
      <c r="AT49" s="154"/>
      <c r="AU49" s="154"/>
      <c r="AV49" s="154"/>
      <c r="AW49" s="154"/>
      <c r="AX49" s="154"/>
      <c r="AY49" s="154"/>
      <c r="AZ49" s="154"/>
      <c r="BA49" s="32"/>
      <c r="BB49" s="32"/>
      <c r="BC49" s="32"/>
      <c r="BD49" s="32"/>
      <c r="BE49" s="32"/>
      <c r="BF49" s="32"/>
      <c r="BG49" s="32"/>
      <c r="BH49" s="32"/>
    </row>
    <row r="51" spans="1:79" ht="15.75" customHeight="1" x14ac:dyDescent="0.2">
      <c r="A51" s="63" t="s">
        <v>42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</row>
    <row r="52" spans="1:79" ht="15" customHeight="1" x14ac:dyDescent="0.2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</row>
    <row r="53" spans="1:79" ht="15.95" customHeight="1" x14ac:dyDescent="0.2">
      <c r="A53" s="91" t="s">
        <v>28</v>
      </c>
      <c r="B53" s="91"/>
      <c r="C53" s="91"/>
      <c r="D53" s="102" t="s">
        <v>34</v>
      </c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4"/>
      <c r="AB53" s="91" t="s">
        <v>29</v>
      </c>
      <c r="AC53" s="91"/>
      <c r="AD53" s="91"/>
      <c r="AE53" s="91"/>
      <c r="AF53" s="91"/>
      <c r="AG53" s="91"/>
      <c r="AH53" s="91"/>
      <c r="AI53" s="91"/>
      <c r="AJ53" s="91" t="s">
        <v>30</v>
      </c>
      <c r="AK53" s="91"/>
      <c r="AL53" s="91"/>
      <c r="AM53" s="91"/>
      <c r="AN53" s="91"/>
      <c r="AO53" s="91"/>
      <c r="AP53" s="91"/>
      <c r="AQ53" s="91"/>
      <c r="AR53" s="91" t="s">
        <v>27</v>
      </c>
      <c r="AS53" s="91"/>
      <c r="AT53" s="91"/>
      <c r="AU53" s="91"/>
      <c r="AV53" s="91"/>
      <c r="AW53" s="91"/>
      <c r="AX53" s="91"/>
      <c r="AY53" s="91"/>
    </row>
    <row r="54" spans="1:79" ht="12" customHeight="1" x14ac:dyDescent="0.2">
      <c r="A54" s="91"/>
      <c r="B54" s="91"/>
      <c r="C54" s="91"/>
      <c r="D54" s="105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7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</row>
    <row r="55" spans="1:79" ht="12.75" customHeight="1" x14ac:dyDescent="0.2">
      <c r="A55" s="91">
        <v>1</v>
      </c>
      <c r="B55" s="91"/>
      <c r="C55" s="91"/>
      <c r="D55" s="108">
        <v>2</v>
      </c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10"/>
      <c r="AB55" s="91">
        <v>3</v>
      </c>
      <c r="AC55" s="91"/>
      <c r="AD55" s="91"/>
      <c r="AE55" s="91"/>
      <c r="AF55" s="91"/>
      <c r="AG55" s="91"/>
      <c r="AH55" s="91"/>
      <c r="AI55" s="91"/>
      <c r="AJ55" s="91">
        <v>4</v>
      </c>
      <c r="AK55" s="91"/>
      <c r="AL55" s="91"/>
      <c r="AM55" s="91"/>
      <c r="AN55" s="91"/>
      <c r="AO55" s="91"/>
      <c r="AP55" s="91"/>
      <c r="AQ55" s="91"/>
      <c r="AR55" s="91">
        <v>5</v>
      </c>
      <c r="AS55" s="91"/>
      <c r="AT55" s="91"/>
      <c r="AU55" s="91"/>
      <c r="AV55" s="91"/>
      <c r="AW55" s="91"/>
      <c r="AX55" s="91"/>
      <c r="AY55" s="91"/>
    </row>
    <row r="56" spans="1:79" ht="29.25" customHeight="1" x14ac:dyDescent="0.2">
      <c r="A56" s="44">
        <v>1</v>
      </c>
      <c r="B56" s="44"/>
      <c r="C56" s="44"/>
      <c r="D56" s="94" t="s">
        <v>90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149">
        <v>667950</v>
      </c>
      <c r="AC56" s="149"/>
      <c r="AD56" s="149"/>
      <c r="AE56" s="149"/>
      <c r="AF56" s="149"/>
      <c r="AG56" s="149"/>
      <c r="AH56" s="149"/>
      <c r="AI56" s="149"/>
      <c r="AJ56" s="149">
        <v>633150</v>
      </c>
      <c r="AK56" s="149"/>
      <c r="AL56" s="149"/>
      <c r="AM56" s="149"/>
      <c r="AN56" s="149"/>
      <c r="AO56" s="149"/>
      <c r="AP56" s="149"/>
      <c r="AQ56" s="149"/>
      <c r="AR56" s="149">
        <f>AB56+AJ56</f>
        <v>1301100</v>
      </c>
      <c r="AS56" s="149"/>
      <c r="AT56" s="149"/>
      <c r="AU56" s="149"/>
      <c r="AV56" s="149"/>
      <c r="AW56" s="149"/>
      <c r="AX56" s="149"/>
      <c r="AY56" s="149"/>
      <c r="CA56" s="1" t="s">
        <v>15</v>
      </c>
    </row>
    <row r="57" spans="1:79" s="30" customFormat="1" ht="12.75" customHeight="1" x14ac:dyDescent="0.2">
      <c r="A57" s="52"/>
      <c r="B57" s="52"/>
      <c r="C57" s="52"/>
      <c r="D57" s="112" t="s">
        <v>27</v>
      </c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4"/>
      <c r="AB57" s="57">
        <f>SUM(AB56)</f>
        <v>667950</v>
      </c>
      <c r="AC57" s="57"/>
      <c r="AD57" s="57"/>
      <c r="AE57" s="57"/>
      <c r="AF57" s="57"/>
      <c r="AG57" s="57"/>
      <c r="AH57" s="57"/>
      <c r="AI57" s="57"/>
      <c r="AJ57" s="57">
        <f t="shared" ref="AJ57" si="2">SUM(AJ56)</f>
        <v>633150</v>
      </c>
      <c r="AK57" s="57"/>
      <c r="AL57" s="57"/>
      <c r="AM57" s="57"/>
      <c r="AN57" s="57"/>
      <c r="AO57" s="57"/>
      <c r="AP57" s="57"/>
      <c r="AQ57" s="57"/>
      <c r="AR57" s="154">
        <f t="shared" ref="AR57" si="3">SUM(AR56)</f>
        <v>1301100</v>
      </c>
      <c r="AS57" s="154"/>
      <c r="AT57" s="154"/>
      <c r="AU57" s="154"/>
      <c r="AV57" s="154"/>
      <c r="AW57" s="154"/>
      <c r="AX57" s="154"/>
      <c r="AY57" s="154"/>
    </row>
    <row r="59" spans="1:79" ht="15.75" customHeight="1" x14ac:dyDescent="0.2">
      <c r="A59" s="86" t="s">
        <v>43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</row>
    <row r="60" spans="1:79" ht="34.5" customHeight="1" x14ac:dyDescent="0.2">
      <c r="A60" s="91" t="s">
        <v>28</v>
      </c>
      <c r="B60" s="91"/>
      <c r="C60" s="91"/>
      <c r="D60" s="91"/>
      <c r="E60" s="91"/>
      <c r="F60" s="91"/>
      <c r="G60" s="108" t="s">
        <v>44</v>
      </c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10"/>
      <c r="Z60" s="91" t="s">
        <v>2</v>
      </c>
      <c r="AA60" s="91"/>
      <c r="AB60" s="91"/>
      <c r="AC60" s="91"/>
      <c r="AD60" s="91"/>
      <c r="AE60" s="91" t="s">
        <v>1</v>
      </c>
      <c r="AF60" s="91"/>
      <c r="AG60" s="91"/>
      <c r="AH60" s="91"/>
      <c r="AI60" s="91"/>
      <c r="AJ60" s="91"/>
      <c r="AK60" s="91"/>
      <c r="AL60" s="91"/>
      <c r="AM60" s="91"/>
      <c r="AN60" s="91"/>
      <c r="AO60" s="108" t="s">
        <v>29</v>
      </c>
      <c r="AP60" s="109"/>
      <c r="AQ60" s="109"/>
      <c r="AR60" s="109"/>
      <c r="AS60" s="109"/>
      <c r="AT60" s="109"/>
      <c r="AU60" s="109"/>
      <c r="AV60" s="110"/>
      <c r="AW60" s="108" t="s">
        <v>30</v>
      </c>
      <c r="AX60" s="109"/>
      <c r="AY60" s="109"/>
      <c r="AZ60" s="109"/>
      <c r="BA60" s="109"/>
      <c r="BB60" s="109"/>
      <c r="BC60" s="109"/>
      <c r="BD60" s="110"/>
      <c r="BE60" s="108" t="s">
        <v>27</v>
      </c>
      <c r="BF60" s="109"/>
      <c r="BG60" s="109"/>
      <c r="BH60" s="109"/>
      <c r="BI60" s="109"/>
      <c r="BJ60" s="109"/>
      <c r="BK60" s="109"/>
      <c r="BL60" s="110"/>
    </row>
    <row r="61" spans="1:79" ht="15.75" customHeight="1" x14ac:dyDescent="0.2">
      <c r="A61" s="91">
        <v>1</v>
      </c>
      <c r="B61" s="91"/>
      <c r="C61" s="91"/>
      <c r="D61" s="91"/>
      <c r="E61" s="91"/>
      <c r="F61" s="91"/>
      <c r="G61" s="108">
        <v>2</v>
      </c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10"/>
      <c r="Z61" s="91">
        <v>3</v>
      </c>
      <c r="AA61" s="91"/>
      <c r="AB61" s="91"/>
      <c r="AC61" s="91"/>
      <c r="AD61" s="91"/>
      <c r="AE61" s="91">
        <v>4</v>
      </c>
      <c r="AF61" s="91"/>
      <c r="AG61" s="91"/>
      <c r="AH61" s="91"/>
      <c r="AI61" s="91"/>
      <c r="AJ61" s="91"/>
      <c r="AK61" s="91"/>
      <c r="AL61" s="91"/>
      <c r="AM61" s="91"/>
      <c r="AN61" s="91"/>
      <c r="AO61" s="91">
        <v>5</v>
      </c>
      <c r="AP61" s="91"/>
      <c r="AQ61" s="91"/>
      <c r="AR61" s="91"/>
      <c r="AS61" s="91"/>
      <c r="AT61" s="91"/>
      <c r="AU61" s="91"/>
      <c r="AV61" s="91"/>
      <c r="AW61" s="91">
        <v>6</v>
      </c>
      <c r="AX61" s="91"/>
      <c r="AY61" s="91"/>
      <c r="AZ61" s="91"/>
      <c r="BA61" s="91"/>
      <c r="BB61" s="91"/>
      <c r="BC61" s="91"/>
      <c r="BD61" s="91"/>
      <c r="BE61" s="91">
        <v>7</v>
      </c>
      <c r="BF61" s="91"/>
      <c r="BG61" s="91"/>
      <c r="BH61" s="91"/>
      <c r="BI61" s="91"/>
      <c r="BJ61" s="91"/>
      <c r="BK61" s="91"/>
      <c r="BL61" s="91"/>
    </row>
    <row r="62" spans="1:79" ht="15.75" customHeight="1" x14ac:dyDescent="0.2">
      <c r="A62" s="108" t="s">
        <v>252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10"/>
    </row>
    <row r="63" spans="1:79" s="30" customFormat="1" ht="12.75" customHeight="1" x14ac:dyDescent="0.2">
      <c r="A63" s="52">
        <v>1</v>
      </c>
      <c r="B63" s="52"/>
      <c r="C63" s="52"/>
      <c r="D63" s="52"/>
      <c r="E63" s="52"/>
      <c r="F63" s="52"/>
      <c r="G63" s="73" t="s">
        <v>65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56"/>
      <c r="AA63" s="56"/>
      <c r="AB63" s="56"/>
      <c r="AC63" s="56"/>
      <c r="AD63" s="56"/>
      <c r="AE63" s="59"/>
      <c r="AF63" s="59"/>
      <c r="AG63" s="59"/>
      <c r="AH63" s="59"/>
      <c r="AI63" s="59"/>
      <c r="AJ63" s="59"/>
      <c r="AK63" s="59"/>
      <c r="AL63" s="59"/>
      <c r="AM63" s="59"/>
      <c r="AN63" s="60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CA63" s="30" t="s">
        <v>18</v>
      </c>
    </row>
    <row r="64" spans="1:79" ht="27" customHeight="1" x14ac:dyDescent="0.2">
      <c r="A64" s="44"/>
      <c r="B64" s="44"/>
      <c r="C64" s="44"/>
      <c r="D64" s="44"/>
      <c r="E64" s="44"/>
      <c r="F64" s="44"/>
      <c r="G64" s="155" t="s">
        <v>68</v>
      </c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7"/>
      <c r="Z64" s="158" t="s">
        <v>69</v>
      </c>
      <c r="AA64" s="158"/>
      <c r="AB64" s="158"/>
      <c r="AC64" s="158"/>
      <c r="AD64" s="158"/>
      <c r="AE64" s="159" t="s">
        <v>206</v>
      </c>
      <c r="AF64" s="159"/>
      <c r="AG64" s="159"/>
      <c r="AH64" s="159"/>
      <c r="AI64" s="159"/>
      <c r="AJ64" s="159"/>
      <c r="AK64" s="159"/>
      <c r="AL64" s="159"/>
      <c r="AM64" s="159"/>
      <c r="AN64" s="145"/>
      <c r="AO64" s="149">
        <v>667950</v>
      </c>
      <c r="AP64" s="149"/>
      <c r="AQ64" s="149"/>
      <c r="AR64" s="149"/>
      <c r="AS64" s="149"/>
      <c r="AT64" s="149"/>
      <c r="AU64" s="149"/>
      <c r="AV64" s="149"/>
      <c r="AW64" s="149">
        <v>633150</v>
      </c>
      <c r="AX64" s="149"/>
      <c r="AY64" s="149"/>
      <c r="AZ64" s="149"/>
      <c r="BA64" s="149"/>
      <c r="BB64" s="149"/>
      <c r="BC64" s="149"/>
      <c r="BD64" s="149"/>
      <c r="BE64" s="149">
        <f t="shared" ref="BE64:BE72" si="4">AO64+AW64</f>
        <v>1301100</v>
      </c>
      <c r="BF64" s="149"/>
      <c r="BG64" s="149"/>
      <c r="BH64" s="149"/>
      <c r="BI64" s="149"/>
      <c r="BJ64" s="149"/>
      <c r="BK64" s="149"/>
      <c r="BL64" s="149"/>
    </row>
    <row r="65" spans="1:79" s="30" customFormat="1" ht="12.75" customHeight="1" x14ac:dyDescent="0.2">
      <c r="A65" s="52">
        <v>2</v>
      </c>
      <c r="B65" s="52"/>
      <c r="C65" s="52"/>
      <c r="D65" s="52"/>
      <c r="E65" s="52"/>
      <c r="F65" s="52"/>
      <c r="G65" s="164" t="s">
        <v>71</v>
      </c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6"/>
      <c r="Z65" s="167"/>
      <c r="AA65" s="167"/>
      <c r="AB65" s="167"/>
      <c r="AC65" s="167"/>
      <c r="AD65" s="167"/>
      <c r="AE65" s="168"/>
      <c r="AF65" s="168"/>
      <c r="AG65" s="168"/>
      <c r="AH65" s="168"/>
      <c r="AI65" s="168"/>
      <c r="AJ65" s="168"/>
      <c r="AK65" s="168"/>
      <c r="AL65" s="168"/>
      <c r="AM65" s="168"/>
      <c r="AN65" s="151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</row>
    <row r="66" spans="1:79" s="30" customFormat="1" x14ac:dyDescent="0.2">
      <c r="A66" s="52"/>
      <c r="B66" s="52"/>
      <c r="C66" s="52"/>
      <c r="D66" s="52"/>
      <c r="E66" s="52"/>
      <c r="F66" s="52"/>
      <c r="G66" s="155" t="s">
        <v>253</v>
      </c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7"/>
      <c r="Z66" s="155" t="s">
        <v>66</v>
      </c>
      <c r="AA66" s="160"/>
      <c r="AB66" s="160"/>
      <c r="AC66" s="160"/>
      <c r="AD66" s="161"/>
      <c r="AE66" s="145" t="s">
        <v>97</v>
      </c>
      <c r="AF66" s="162"/>
      <c r="AG66" s="162"/>
      <c r="AH66" s="162"/>
      <c r="AI66" s="162"/>
      <c r="AJ66" s="162"/>
      <c r="AK66" s="162"/>
      <c r="AL66" s="162"/>
      <c r="AM66" s="162"/>
      <c r="AN66" s="163"/>
      <c r="AO66" s="149">
        <v>20</v>
      </c>
      <c r="AP66" s="149"/>
      <c r="AQ66" s="149"/>
      <c r="AR66" s="149"/>
      <c r="AS66" s="149"/>
      <c r="AT66" s="149"/>
      <c r="AU66" s="149"/>
      <c r="AV66" s="149"/>
      <c r="AW66" s="149">
        <v>0</v>
      </c>
      <c r="AX66" s="149"/>
      <c r="AY66" s="149"/>
      <c r="AZ66" s="149"/>
      <c r="BA66" s="149"/>
      <c r="BB66" s="149"/>
      <c r="BC66" s="149"/>
      <c r="BD66" s="149"/>
      <c r="BE66" s="149">
        <f t="shared" ref="BE66:BE67" si="5">AO66+AW66</f>
        <v>20</v>
      </c>
      <c r="BF66" s="149"/>
      <c r="BG66" s="149"/>
      <c r="BH66" s="149"/>
      <c r="BI66" s="149"/>
      <c r="BJ66" s="149"/>
      <c r="BK66" s="149"/>
      <c r="BL66" s="149"/>
    </row>
    <row r="67" spans="1:79" s="30" customFormat="1" x14ac:dyDescent="0.2">
      <c r="A67" s="52"/>
      <c r="B67" s="52"/>
      <c r="C67" s="52"/>
      <c r="D67" s="52"/>
      <c r="E67" s="52"/>
      <c r="F67" s="52"/>
      <c r="G67" s="155" t="s">
        <v>254</v>
      </c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7"/>
      <c r="Z67" s="155" t="s">
        <v>66</v>
      </c>
      <c r="AA67" s="160"/>
      <c r="AB67" s="160"/>
      <c r="AC67" s="160"/>
      <c r="AD67" s="161"/>
      <c r="AE67" s="145" t="s">
        <v>97</v>
      </c>
      <c r="AF67" s="162"/>
      <c r="AG67" s="162"/>
      <c r="AH67" s="162"/>
      <c r="AI67" s="162"/>
      <c r="AJ67" s="162"/>
      <c r="AK67" s="162"/>
      <c r="AL67" s="162"/>
      <c r="AM67" s="162"/>
      <c r="AN67" s="163"/>
      <c r="AO67" s="149">
        <v>103</v>
      </c>
      <c r="AP67" s="149"/>
      <c r="AQ67" s="149"/>
      <c r="AR67" s="149"/>
      <c r="AS67" s="149"/>
      <c r="AT67" s="149"/>
      <c r="AU67" s="149"/>
      <c r="AV67" s="149"/>
      <c r="AW67" s="149">
        <v>0</v>
      </c>
      <c r="AX67" s="149"/>
      <c r="AY67" s="149"/>
      <c r="AZ67" s="149"/>
      <c r="BA67" s="149"/>
      <c r="BB67" s="149"/>
      <c r="BC67" s="149"/>
      <c r="BD67" s="149"/>
      <c r="BE67" s="149">
        <f t="shared" si="5"/>
        <v>103</v>
      </c>
      <c r="BF67" s="149"/>
      <c r="BG67" s="149"/>
      <c r="BH67" s="149"/>
      <c r="BI67" s="149"/>
      <c r="BJ67" s="149"/>
      <c r="BK67" s="149"/>
      <c r="BL67" s="149"/>
    </row>
    <row r="68" spans="1:79" s="30" customFormat="1" ht="12.75" customHeight="1" x14ac:dyDescent="0.2">
      <c r="A68" s="52"/>
      <c r="B68" s="52"/>
      <c r="C68" s="52"/>
      <c r="D68" s="52"/>
      <c r="E68" s="52"/>
      <c r="F68" s="52"/>
      <c r="G68" s="155" t="s">
        <v>255</v>
      </c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7"/>
      <c r="Z68" s="155" t="s">
        <v>66</v>
      </c>
      <c r="AA68" s="160"/>
      <c r="AB68" s="160"/>
      <c r="AC68" s="160"/>
      <c r="AD68" s="161"/>
      <c r="AE68" s="145" t="s">
        <v>97</v>
      </c>
      <c r="AF68" s="162"/>
      <c r="AG68" s="162"/>
      <c r="AH68" s="162"/>
      <c r="AI68" s="162"/>
      <c r="AJ68" s="162"/>
      <c r="AK68" s="162"/>
      <c r="AL68" s="162"/>
      <c r="AM68" s="162"/>
      <c r="AN68" s="163"/>
      <c r="AO68" s="149">
        <v>1944</v>
      </c>
      <c r="AP68" s="149"/>
      <c r="AQ68" s="149"/>
      <c r="AR68" s="149"/>
      <c r="AS68" s="149"/>
      <c r="AT68" s="149"/>
      <c r="AU68" s="149"/>
      <c r="AV68" s="149"/>
      <c r="AW68" s="149">
        <v>0</v>
      </c>
      <c r="AX68" s="149"/>
      <c r="AY68" s="149"/>
      <c r="AZ68" s="149"/>
      <c r="BA68" s="149"/>
      <c r="BB68" s="149"/>
      <c r="BC68" s="149"/>
      <c r="BD68" s="149"/>
      <c r="BE68" s="149">
        <f t="shared" si="4"/>
        <v>1944</v>
      </c>
      <c r="BF68" s="149"/>
      <c r="BG68" s="149"/>
      <c r="BH68" s="149"/>
      <c r="BI68" s="149"/>
      <c r="BJ68" s="149"/>
      <c r="BK68" s="149"/>
      <c r="BL68" s="149"/>
    </row>
    <row r="69" spans="1:79" s="30" customFormat="1" ht="12.75" customHeight="1" x14ac:dyDescent="0.2">
      <c r="A69" s="52">
        <v>3</v>
      </c>
      <c r="B69" s="52"/>
      <c r="C69" s="52"/>
      <c r="D69" s="52"/>
      <c r="E69" s="52"/>
      <c r="F69" s="52"/>
      <c r="G69" s="164" t="s">
        <v>72</v>
      </c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6"/>
      <c r="Z69" s="167"/>
      <c r="AA69" s="167"/>
      <c r="AB69" s="167"/>
      <c r="AC69" s="167"/>
      <c r="AD69" s="167"/>
      <c r="AE69" s="164"/>
      <c r="AF69" s="165"/>
      <c r="AG69" s="165"/>
      <c r="AH69" s="165"/>
      <c r="AI69" s="165"/>
      <c r="AJ69" s="165"/>
      <c r="AK69" s="165"/>
      <c r="AL69" s="165"/>
      <c r="AM69" s="165"/>
      <c r="AN69" s="166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</row>
    <row r="70" spans="1:79" ht="12.75" customHeight="1" x14ac:dyDescent="0.2">
      <c r="A70" s="44"/>
      <c r="B70" s="44"/>
      <c r="C70" s="44"/>
      <c r="D70" s="44"/>
      <c r="E70" s="44"/>
      <c r="F70" s="44"/>
      <c r="G70" s="155" t="s">
        <v>256</v>
      </c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7"/>
      <c r="Z70" s="158" t="s">
        <v>69</v>
      </c>
      <c r="AA70" s="158"/>
      <c r="AB70" s="158"/>
      <c r="AC70" s="158"/>
      <c r="AD70" s="158"/>
      <c r="AE70" s="145" t="s">
        <v>73</v>
      </c>
      <c r="AF70" s="146"/>
      <c r="AG70" s="146"/>
      <c r="AH70" s="146"/>
      <c r="AI70" s="146"/>
      <c r="AJ70" s="146"/>
      <c r="AK70" s="146"/>
      <c r="AL70" s="146"/>
      <c r="AM70" s="146"/>
      <c r="AN70" s="147"/>
      <c r="AO70" s="149">
        <v>343.6</v>
      </c>
      <c r="AP70" s="149"/>
      <c r="AQ70" s="149"/>
      <c r="AR70" s="149"/>
      <c r="AS70" s="149"/>
      <c r="AT70" s="149"/>
      <c r="AU70" s="149"/>
      <c r="AV70" s="149"/>
      <c r="AW70" s="149">
        <v>325.69</v>
      </c>
      <c r="AX70" s="149"/>
      <c r="AY70" s="149"/>
      <c r="AZ70" s="149"/>
      <c r="BA70" s="149"/>
      <c r="BB70" s="149"/>
      <c r="BC70" s="149"/>
      <c r="BD70" s="149"/>
      <c r="BE70" s="149">
        <f t="shared" si="4"/>
        <v>669.29</v>
      </c>
      <c r="BF70" s="149"/>
      <c r="BG70" s="149"/>
      <c r="BH70" s="149"/>
      <c r="BI70" s="149"/>
      <c r="BJ70" s="149"/>
      <c r="BK70" s="149"/>
      <c r="BL70" s="149"/>
    </row>
    <row r="71" spans="1:79" ht="15.75" customHeight="1" x14ac:dyDescent="0.2">
      <c r="A71" s="44"/>
      <c r="B71" s="44"/>
      <c r="C71" s="44"/>
      <c r="D71" s="44"/>
      <c r="E71" s="44"/>
      <c r="F71" s="44"/>
      <c r="G71" s="155" t="s">
        <v>257</v>
      </c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7"/>
      <c r="Z71" s="158" t="s">
        <v>69</v>
      </c>
      <c r="AA71" s="158"/>
      <c r="AB71" s="158"/>
      <c r="AC71" s="158"/>
      <c r="AD71" s="158"/>
      <c r="AE71" s="145" t="s">
        <v>73</v>
      </c>
      <c r="AF71" s="146"/>
      <c r="AG71" s="146"/>
      <c r="AH71" s="146"/>
      <c r="AI71" s="146"/>
      <c r="AJ71" s="146"/>
      <c r="AK71" s="146"/>
      <c r="AL71" s="146"/>
      <c r="AM71" s="146"/>
      <c r="AN71" s="147"/>
      <c r="AO71" s="149">
        <v>33397.5</v>
      </c>
      <c r="AP71" s="149"/>
      <c r="AQ71" s="149"/>
      <c r="AR71" s="149"/>
      <c r="AS71" s="149"/>
      <c r="AT71" s="149"/>
      <c r="AU71" s="149"/>
      <c r="AV71" s="149"/>
      <c r="AW71" s="149">
        <v>31657.5</v>
      </c>
      <c r="AX71" s="149"/>
      <c r="AY71" s="149"/>
      <c r="AZ71" s="149"/>
      <c r="BA71" s="149"/>
      <c r="BB71" s="149"/>
      <c r="BC71" s="149"/>
      <c r="BD71" s="149"/>
      <c r="BE71" s="149">
        <f t="shared" si="4"/>
        <v>65055</v>
      </c>
      <c r="BF71" s="149"/>
      <c r="BG71" s="149"/>
      <c r="BH71" s="149"/>
      <c r="BI71" s="149"/>
      <c r="BJ71" s="149"/>
      <c r="BK71" s="149"/>
      <c r="BL71" s="149"/>
    </row>
    <row r="72" spans="1:79" ht="15" customHeight="1" x14ac:dyDescent="0.2">
      <c r="A72" s="44"/>
      <c r="B72" s="44"/>
      <c r="C72" s="44"/>
      <c r="D72" s="44"/>
      <c r="E72" s="44"/>
      <c r="F72" s="44"/>
      <c r="G72" s="155" t="s">
        <v>258</v>
      </c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7"/>
      <c r="Z72" s="158" t="s">
        <v>69</v>
      </c>
      <c r="AA72" s="158"/>
      <c r="AB72" s="158"/>
      <c r="AC72" s="158"/>
      <c r="AD72" s="158"/>
      <c r="AE72" s="145" t="s">
        <v>73</v>
      </c>
      <c r="AF72" s="146"/>
      <c r="AG72" s="146"/>
      <c r="AH72" s="146"/>
      <c r="AI72" s="146"/>
      <c r="AJ72" s="146"/>
      <c r="AK72" s="146"/>
      <c r="AL72" s="146"/>
      <c r="AM72" s="146"/>
      <c r="AN72" s="147"/>
      <c r="AO72" s="149">
        <v>6484.95</v>
      </c>
      <c r="AP72" s="149"/>
      <c r="AQ72" s="149"/>
      <c r="AR72" s="149"/>
      <c r="AS72" s="149"/>
      <c r="AT72" s="149"/>
      <c r="AU72" s="149"/>
      <c r="AV72" s="149"/>
      <c r="AW72" s="149">
        <v>6147.09</v>
      </c>
      <c r="AX72" s="149"/>
      <c r="AY72" s="149"/>
      <c r="AZ72" s="149"/>
      <c r="BA72" s="149"/>
      <c r="BB72" s="149"/>
      <c r="BC72" s="149"/>
      <c r="BD72" s="149"/>
      <c r="BE72" s="149">
        <f t="shared" si="4"/>
        <v>12632.04</v>
      </c>
      <c r="BF72" s="149"/>
      <c r="BG72" s="149"/>
      <c r="BH72" s="149"/>
      <c r="BI72" s="149"/>
      <c r="BJ72" s="149"/>
      <c r="BK72" s="149"/>
      <c r="BL72" s="149"/>
    </row>
    <row r="73" spans="1:79" s="30" customFormat="1" ht="12.75" customHeight="1" x14ac:dyDescent="0.2">
      <c r="A73" s="52">
        <v>4</v>
      </c>
      <c r="B73" s="52"/>
      <c r="C73" s="52"/>
      <c r="D73" s="52"/>
      <c r="E73" s="52"/>
      <c r="F73" s="52"/>
      <c r="G73" s="73" t="s">
        <v>75</v>
      </c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5"/>
      <c r="Z73" s="56"/>
      <c r="AA73" s="56"/>
      <c r="AB73" s="56"/>
      <c r="AC73" s="56"/>
      <c r="AD73" s="56"/>
      <c r="AE73" s="59"/>
      <c r="AF73" s="59"/>
      <c r="AG73" s="59"/>
      <c r="AH73" s="59"/>
      <c r="AI73" s="59"/>
      <c r="AJ73" s="59"/>
      <c r="AK73" s="59"/>
      <c r="AL73" s="59"/>
      <c r="AM73" s="59"/>
      <c r="AN73" s="60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CA73" s="30" t="s">
        <v>18</v>
      </c>
    </row>
    <row r="74" spans="1:79" ht="31.5" customHeight="1" x14ac:dyDescent="0.2">
      <c r="A74" s="148"/>
      <c r="B74" s="148"/>
      <c r="C74" s="148"/>
      <c r="D74" s="148"/>
      <c r="E74" s="148"/>
      <c r="F74" s="148"/>
      <c r="G74" s="155" t="s">
        <v>148</v>
      </c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7"/>
      <c r="Z74" s="158" t="s">
        <v>259</v>
      </c>
      <c r="AA74" s="158"/>
      <c r="AB74" s="158"/>
      <c r="AC74" s="158"/>
      <c r="AD74" s="158"/>
      <c r="AE74" s="145" t="s">
        <v>73</v>
      </c>
      <c r="AF74" s="146"/>
      <c r="AG74" s="146"/>
      <c r="AH74" s="146"/>
      <c r="AI74" s="146"/>
      <c r="AJ74" s="146"/>
      <c r="AK74" s="146"/>
      <c r="AL74" s="146"/>
      <c r="AM74" s="146"/>
      <c r="AN74" s="147"/>
      <c r="AO74" s="149">
        <v>100</v>
      </c>
      <c r="AP74" s="149"/>
      <c r="AQ74" s="149"/>
      <c r="AR74" s="149"/>
      <c r="AS74" s="149"/>
      <c r="AT74" s="149"/>
      <c r="AU74" s="149"/>
      <c r="AV74" s="149"/>
      <c r="AW74" s="149">
        <v>100</v>
      </c>
      <c r="AX74" s="149"/>
      <c r="AY74" s="149"/>
      <c r="AZ74" s="149"/>
      <c r="BA74" s="149"/>
      <c r="BB74" s="149"/>
      <c r="BC74" s="149"/>
      <c r="BD74" s="149"/>
      <c r="BE74" s="149">
        <v>100</v>
      </c>
      <c r="BF74" s="149"/>
      <c r="BG74" s="149"/>
      <c r="BH74" s="149"/>
      <c r="BI74" s="149"/>
      <c r="BJ74" s="149"/>
      <c r="BK74" s="149"/>
      <c r="BL74" s="149"/>
    </row>
    <row r="75" spans="1:79" ht="25.5" customHeight="1" x14ac:dyDescent="0.2">
      <c r="A75" s="108" t="s">
        <v>271</v>
      </c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10"/>
    </row>
    <row r="76" spans="1:79" s="30" customFormat="1" ht="12.75" customHeight="1" x14ac:dyDescent="0.2">
      <c r="A76" s="52">
        <v>1</v>
      </c>
      <c r="B76" s="52"/>
      <c r="C76" s="52"/>
      <c r="D76" s="52"/>
      <c r="E76" s="52"/>
      <c r="F76" s="52"/>
      <c r="G76" s="73" t="s">
        <v>65</v>
      </c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5"/>
      <c r="Z76" s="56"/>
      <c r="AA76" s="56"/>
      <c r="AB76" s="56"/>
      <c r="AC76" s="56"/>
      <c r="AD76" s="56"/>
      <c r="AE76" s="59"/>
      <c r="AF76" s="59"/>
      <c r="AG76" s="59"/>
      <c r="AH76" s="59"/>
      <c r="AI76" s="59"/>
      <c r="AJ76" s="59"/>
      <c r="AK76" s="59"/>
      <c r="AL76" s="59"/>
      <c r="AM76" s="59"/>
      <c r="AN76" s="60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CA76" s="30" t="s">
        <v>18</v>
      </c>
    </row>
    <row r="77" spans="1:79" ht="27" customHeight="1" x14ac:dyDescent="0.2">
      <c r="A77" s="44"/>
      <c r="B77" s="44"/>
      <c r="C77" s="44"/>
      <c r="D77" s="44"/>
      <c r="E77" s="44"/>
      <c r="F77" s="44"/>
      <c r="G77" s="155" t="s">
        <v>275</v>
      </c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7"/>
      <c r="Z77" s="158" t="s">
        <v>69</v>
      </c>
      <c r="AA77" s="158"/>
      <c r="AB77" s="158"/>
      <c r="AC77" s="158"/>
      <c r="AD77" s="158"/>
      <c r="AE77" s="159" t="s">
        <v>206</v>
      </c>
      <c r="AF77" s="159"/>
      <c r="AG77" s="159"/>
      <c r="AH77" s="159"/>
      <c r="AI77" s="159"/>
      <c r="AJ77" s="159"/>
      <c r="AK77" s="159"/>
      <c r="AL77" s="159"/>
      <c r="AM77" s="159"/>
      <c r="AN77" s="145"/>
      <c r="AO77" s="149">
        <v>366000</v>
      </c>
      <c r="AP77" s="149"/>
      <c r="AQ77" s="149"/>
      <c r="AR77" s="149"/>
      <c r="AS77" s="149"/>
      <c r="AT77" s="149"/>
      <c r="AU77" s="149"/>
      <c r="AV77" s="149"/>
      <c r="AW77" s="149">
        <v>0</v>
      </c>
      <c r="AX77" s="149"/>
      <c r="AY77" s="149"/>
      <c r="AZ77" s="149"/>
      <c r="BA77" s="149"/>
      <c r="BB77" s="149"/>
      <c r="BC77" s="149"/>
      <c r="BD77" s="149"/>
      <c r="BE77" s="149">
        <f t="shared" ref="BE77" si="6">AO77+AW77</f>
        <v>366000</v>
      </c>
      <c r="BF77" s="149"/>
      <c r="BG77" s="149"/>
      <c r="BH77" s="149"/>
      <c r="BI77" s="149"/>
      <c r="BJ77" s="149"/>
      <c r="BK77" s="149"/>
      <c r="BL77" s="149"/>
    </row>
    <row r="78" spans="1:79" ht="27" customHeight="1" x14ac:dyDescent="0.2">
      <c r="A78" s="44"/>
      <c r="B78" s="44"/>
      <c r="C78" s="44"/>
      <c r="D78" s="44"/>
      <c r="E78" s="44"/>
      <c r="F78" s="44"/>
      <c r="G78" s="155" t="s">
        <v>274</v>
      </c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7"/>
      <c r="Z78" s="158" t="s">
        <v>69</v>
      </c>
      <c r="AA78" s="158"/>
      <c r="AB78" s="158"/>
      <c r="AC78" s="158"/>
      <c r="AD78" s="158"/>
      <c r="AE78" s="159" t="s">
        <v>278</v>
      </c>
      <c r="AF78" s="159"/>
      <c r="AG78" s="159"/>
      <c r="AH78" s="159"/>
      <c r="AI78" s="159"/>
      <c r="AJ78" s="159"/>
      <c r="AK78" s="159"/>
      <c r="AL78" s="159"/>
      <c r="AM78" s="159"/>
      <c r="AN78" s="145"/>
      <c r="AO78" s="149">
        <v>316300</v>
      </c>
      <c r="AP78" s="149"/>
      <c r="AQ78" s="149"/>
      <c r="AR78" s="149"/>
      <c r="AS78" s="149"/>
      <c r="AT78" s="149"/>
      <c r="AU78" s="149"/>
      <c r="AV78" s="149"/>
      <c r="AW78" s="149">
        <v>0</v>
      </c>
      <c r="AX78" s="149"/>
      <c r="AY78" s="149"/>
      <c r="AZ78" s="149"/>
      <c r="BA78" s="149"/>
      <c r="BB78" s="149"/>
      <c r="BC78" s="149"/>
      <c r="BD78" s="149"/>
      <c r="BE78" s="149">
        <f t="shared" ref="BE78:BE80" si="7">AO78+AW78</f>
        <v>316300</v>
      </c>
      <c r="BF78" s="149"/>
      <c r="BG78" s="149"/>
      <c r="BH78" s="149"/>
      <c r="BI78" s="149"/>
      <c r="BJ78" s="149"/>
      <c r="BK78" s="149"/>
      <c r="BL78" s="149"/>
    </row>
    <row r="79" spans="1:79" ht="27" customHeight="1" x14ac:dyDescent="0.2">
      <c r="A79" s="44"/>
      <c r="B79" s="44"/>
      <c r="C79" s="44"/>
      <c r="D79" s="44"/>
      <c r="E79" s="44"/>
      <c r="F79" s="44"/>
      <c r="G79" s="155" t="s">
        <v>276</v>
      </c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7"/>
      <c r="Z79" s="158" t="s">
        <v>69</v>
      </c>
      <c r="AA79" s="158"/>
      <c r="AB79" s="158"/>
      <c r="AC79" s="158"/>
      <c r="AD79" s="158"/>
      <c r="AE79" s="159" t="s">
        <v>278</v>
      </c>
      <c r="AF79" s="159"/>
      <c r="AG79" s="159"/>
      <c r="AH79" s="159"/>
      <c r="AI79" s="159"/>
      <c r="AJ79" s="159"/>
      <c r="AK79" s="159"/>
      <c r="AL79" s="159"/>
      <c r="AM79" s="159"/>
      <c r="AN79" s="145"/>
      <c r="AO79" s="149">
        <v>10700</v>
      </c>
      <c r="AP79" s="149"/>
      <c r="AQ79" s="149"/>
      <c r="AR79" s="149"/>
      <c r="AS79" s="149"/>
      <c r="AT79" s="149"/>
      <c r="AU79" s="149"/>
      <c r="AV79" s="149"/>
      <c r="AW79" s="149">
        <v>0</v>
      </c>
      <c r="AX79" s="149"/>
      <c r="AY79" s="149"/>
      <c r="AZ79" s="149"/>
      <c r="BA79" s="149"/>
      <c r="BB79" s="149"/>
      <c r="BC79" s="149"/>
      <c r="BD79" s="149"/>
      <c r="BE79" s="149">
        <f t="shared" si="7"/>
        <v>10700</v>
      </c>
      <c r="BF79" s="149"/>
      <c r="BG79" s="149"/>
      <c r="BH79" s="149"/>
      <c r="BI79" s="149"/>
      <c r="BJ79" s="149"/>
      <c r="BK79" s="149"/>
      <c r="BL79" s="149"/>
    </row>
    <row r="80" spans="1:79" ht="15" customHeight="1" x14ac:dyDescent="0.2">
      <c r="A80" s="44"/>
      <c r="B80" s="44"/>
      <c r="C80" s="44"/>
      <c r="D80" s="44"/>
      <c r="E80" s="44"/>
      <c r="F80" s="44"/>
      <c r="G80" s="155" t="s">
        <v>277</v>
      </c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7"/>
      <c r="Z80" s="158" t="s">
        <v>69</v>
      </c>
      <c r="AA80" s="158"/>
      <c r="AB80" s="158"/>
      <c r="AC80" s="158"/>
      <c r="AD80" s="158"/>
      <c r="AE80" s="159" t="s">
        <v>278</v>
      </c>
      <c r="AF80" s="159"/>
      <c r="AG80" s="159"/>
      <c r="AH80" s="159"/>
      <c r="AI80" s="159"/>
      <c r="AJ80" s="159"/>
      <c r="AK80" s="159"/>
      <c r="AL80" s="159"/>
      <c r="AM80" s="159"/>
      <c r="AN80" s="145"/>
      <c r="AO80" s="149">
        <v>39000</v>
      </c>
      <c r="AP80" s="149"/>
      <c r="AQ80" s="149"/>
      <c r="AR80" s="149"/>
      <c r="AS80" s="149"/>
      <c r="AT80" s="149"/>
      <c r="AU80" s="149"/>
      <c r="AV80" s="149"/>
      <c r="AW80" s="149">
        <v>0</v>
      </c>
      <c r="AX80" s="149"/>
      <c r="AY80" s="149"/>
      <c r="AZ80" s="149"/>
      <c r="BA80" s="149"/>
      <c r="BB80" s="149"/>
      <c r="BC80" s="149"/>
      <c r="BD80" s="149"/>
      <c r="BE80" s="149">
        <f t="shared" si="7"/>
        <v>39000</v>
      </c>
      <c r="BF80" s="149"/>
      <c r="BG80" s="149"/>
      <c r="BH80" s="149"/>
      <c r="BI80" s="149"/>
      <c r="BJ80" s="149"/>
      <c r="BK80" s="149"/>
      <c r="BL80" s="149"/>
    </row>
    <row r="81" spans="1:64" s="30" customFormat="1" ht="12.75" customHeight="1" x14ac:dyDescent="0.2">
      <c r="A81" s="52">
        <v>2</v>
      </c>
      <c r="B81" s="52"/>
      <c r="C81" s="52"/>
      <c r="D81" s="52"/>
      <c r="E81" s="52"/>
      <c r="F81" s="52"/>
      <c r="G81" s="164" t="s">
        <v>71</v>
      </c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6"/>
      <c r="Z81" s="167"/>
      <c r="AA81" s="167"/>
      <c r="AB81" s="167"/>
      <c r="AC81" s="167"/>
      <c r="AD81" s="167"/>
      <c r="AE81" s="168"/>
      <c r="AF81" s="168"/>
      <c r="AG81" s="168"/>
      <c r="AH81" s="168"/>
      <c r="AI81" s="168"/>
      <c r="AJ81" s="168"/>
      <c r="AK81" s="168"/>
      <c r="AL81" s="168"/>
      <c r="AM81" s="168"/>
      <c r="AN81" s="151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</row>
    <row r="82" spans="1:64" s="30" customFormat="1" ht="32.25" customHeight="1" x14ac:dyDescent="0.2">
      <c r="A82" s="52"/>
      <c r="B82" s="52"/>
      <c r="C82" s="52"/>
      <c r="D82" s="52"/>
      <c r="E82" s="52"/>
      <c r="F82" s="52"/>
      <c r="G82" s="155" t="s">
        <v>273</v>
      </c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7"/>
      <c r="Z82" s="155" t="s">
        <v>66</v>
      </c>
      <c r="AA82" s="160"/>
      <c r="AB82" s="160"/>
      <c r="AC82" s="160"/>
      <c r="AD82" s="161"/>
      <c r="AE82" s="145" t="s">
        <v>162</v>
      </c>
      <c r="AF82" s="162"/>
      <c r="AG82" s="162"/>
      <c r="AH82" s="162"/>
      <c r="AI82" s="162"/>
      <c r="AJ82" s="162"/>
      <c r="AK82" s="162"/>
      <c r="AL82" s="162"/>
      <c r="AM82" s="162"/>
      <c r="AN82" s="163"/>
      <c r="AO82" s="149">
        <v>309</v>
      </c>
      <c r="AP82" s="149"/>
      <c r="AQ82" s="149"/>
      <c r="AR82" s="149"/>
      <c r="AS82" s="149"/>
      <c r="AT82" s="149"/>
      <c r="AU82" s="149"/>
      <c r="AV82" s="149"/>
      <c r="AW82" s="149">
        <v>0</v>
      </c>
      <c r="AX82" s="149"/>
      <c r="AY82" s="149"/>
      <c r="AZ82" s="149"/>
      <c r="BA82" s="149"/>
      <c r="BB82" s="149"/>
      <c r="BC82" s="149"/>
      <c r="BD82" s="149"/>
      <c r="BE82" s="149">
        <f t="shared" ref="BE82:BE84" si="8">AO82+AW82</f>
        <v>309</v>
      </c>
      <c r="BF82" s="149"/>
      <c r="BG82" s="149"/>
      <c r="BH82" s="149"/>
      <c r="BI82" s="149"/>
      <c r="BJ82" s="149"/>
      <c r="BK82" s="149"/>
      <c r="BL82" s="149"/>
    </row>
    <row r="83" spans="1:64" s="30" customFormat="1" ht="43.5" customHeight="1" x14ac:dyDescent="0.2">
      <c r="A83" s="52"/>
      <c r="B83" s="52"/>
      <c r="C83" s="52"/>
      <c r="D83" s="52"/>
      <c r="E83" s="52"/>
      <c r="F83" s="52"/>
      <c r="G83" s="155" t="s">
        <v>279</v>
      </c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7"/>
      <c r="Z83" s="155" t="s">
        <v>66</v>
      </c>
      <c r="AA83" s="160"/>
      <c r="AB83" s="160"/>
      <c r="AC83" s="160"/>
      <c r="AD83" s="161"/>
      <c r="AE83" s="145" t="s">
        <v>162</v>
      </c>
      <c r="AF83" s="162"/>
      <c r="AG83" s="162"/>
      <c r="AH83" s="162"/>
      <c r="AI83" s="162"/>
      <c r="AJ83" s="162"/>
      <c r="AK83" s="162"/>
      <c r="AL83" s="162"/>
      <c r="AM83" s="162"/>
      <c r="AN83" s="163"/>
      <c r="AO83" s="149">
        <v>67</v>
      </c>
      <c r="AP83" s="149"/>
      <c r="AQ83" s="149"/>
      <c r="AR83" s="149"/>
      <c r="AS83" s="149"/>
      <c r="AT83" s="149"/>
      <c r="AU83" s="149"/>
      <c r="AV83" s="149"/>
      <c r="AW83" s="149">
        <v>0</v>
      </c>
      <c r="AX83" s="149"/>
      <c r="AY83" s="149"/>
      <c r="AZ83" s="149"/>
      <c r="BA83" s="149"/>
      <c r="BB83" s="149"/>
      <c r="BC83" s="149"/>
      <c r="BD83" s="149"/>
      <c r="BE83" s="149">
        <f t="shared" si="8"/>
        <v>67</v>
      </c>
      <c r="BF83" s="149"/>
      <c r="BG83" s="149"/>
      <c r="BH83" s="149"/>
      <c r="BI83" s="149"/>
      <c r="BJ83" s="149"/>
      <c r="BK83" s="149"/>
      <c r="BL83" s="149"/>
    </row>
    <row r="84" spans="1:64" s="30" customFormat="1" ht="12.75" customHeight="1" x14ac:dyDescent="0.2">
      <c r="A84" s="52"/>
      <c r="B84" s="52"/>
      <c r="C84" s="52"/>
      <c r="D84" s="52"/>
      <c r="E84" s="52"/>
      <c r="F84" s="52"/>
      <c r="G84" s="155" t="s">
        <v>280</v>
      </c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7"/>
      <c r="Z84" s="155" t="s">
        <v>66</v>
      </c>
      <c r="AA84" s="160"/>
      <c r="AB84" s="160"/>
      <c r="AC84" s="160"/>
      <c r="AD84" s="161"/>
      <c r="AE84" s="145" t="s">
        <v>162</v>
      </c>
      <c r="AF84" s="162"/>
      <c r="AG84" s="162"/>
      <c r="AH84" s="162"/>
      <c r="AI84" s="162"/>
      <c r="AJ84" s="162"/>
      <c r="AK84" s="162"/>
      <c r="AL84" s="162"/>
      <c r="AM84" s="162"/>
      <c r="AN84" s="163"/>
      <c r="AO84" s="149">
        <v>22</v>
      </c>
      <c r="AP84" s="149"/>
      <c r="AQ84" s="149"/>
      <c r="AR84" s="149"/>
      <c r="AS84" s="149"/>
      <c r="AT84" s="149"/>
      <c r="AU84" s="149"/>
      <c r="AV84" s="149"/>
      <c r="AW84" s="149">
        <v>0</v>
      </c>
      <c r="AX84" s="149"/>
      <c r="AY84" s="149"/>
      <c r="AZ84" s="149"/>
      <c r="BA84" s="149"/>
      <c r="BB84" s="149"/>
      <c r="BC84" s="149"/>
      <c r="BD84" s="149"/>
      <c r="BE84" s="149">
        <f t="shared" si="8"/>
        <v>22</v>
      </c>
      <c r="BF84" s="149"/>
      <c r="BG84" s="149"/>
      <c r="BH84" s="149"/>
      <c r="BI84" s="149"/>
      <c r="BJ84" s="149"/>
      <c r="BK84" s="149"/>
      <c r="BL84" s="149"/>
    </row>
    <row r="85" spans="1:64" s="30" customFormat="1" ht="12.75" customHeight="1" x14ac:dyDescent="0.2">
      <c r="A85" s="52">
        <v>3</v>
      </c>
      <c r="B85" s="52"/>
      <c r="C85" s="52"/>
      <c r="D85" s="52"/>
      <c r="E85" s="52"/>
      <c r="F85" s="52"/>
      <c r="G85" s="164" t="s">
        <v>72</v>
      </c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6"/>
      <c r="Z85" s="167"/>
      <c r="AA85" s="167"/>
      <c r="AB85" s="167"/>
      <c r="AC85" s="167"/>
      <c r="AD85" s="167"/>
      <c r="AE85" s="164"/>
      <c r="AF85" s="165"/>
      <c r="AG85" s="165"/>
      <c r="AH85" s="165"/>
      <c r="AI85" s="165"/>
      <c r="AJ85" s="165"/>
      <c r="AK85" s="165"/>
      <c r="AL85" s="165"/>
      <c r="AM85" s="165"/>
      <c r="AN85" s="166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</row>
    <row r="86" spans="1:64" ht="39" customHeight="1" x14ac:dyDescent="0.2">
      <c r="A86" s="44"/>
      <c r="B86" s="44"/>
      <c r="C86" s="44"/>
      <c r="D86" s="44"/>
      <c r="E86" s="44"/>
      <c r="F86" s="44"/>
      <c r="G86" s="155" t="s">
        <v>281</v>
      </c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7"/>
      <c r="Z86" s="158" t="s">
        <v>69</v>
      </c>
      <c r="AA86" s="158"/>
      <c r="AB86" s="158"/>
      <c r="AC86" s="158"/>
      <c r="AD86" s="158"/>
      <c r="AE86" s="145" t="s">
        <v>73</v>
      </c>
      <c r="AF86" s="146"/>
      <c r="AG86" s="146"/>
      <c r="AH86" s="146"/>
      <c r="AI86" s="146"/>
      <c r="AJ86" s="146"/>
      <c r="AK86" s="146"/>
      <c r="AL86" s="146"/>
      <c r="AM86" s="146"/>
      <c r="AN86" s="147"/>
      <c r="AO86" s="149">
        <f>AO78/AO82</f>
        <v>1023.6245954692556</v>
      </c>
      <c r="AP86" s="149"/>
      <c r="AQ86" s="149"/>
      <c r="AR86" s="149"/>
      <c r="AS86" s="149"/>
      <c r="AT86" s="149"/>
      <c r="AU86" s="149"/>
      <c r="AV86" s="149"/>
      <c r="AW86" s="149">
        <v>0</v>
      </c>
      <c r="AX86" s="149"/>
      <c r="AY86" s="149"/>
      <c r="AZ86" s="149"/>
      <c r="BA86" s="149"/>
      <c r="BB86" s="149"/>
      <c r="BC86" s="149"/>
      <c r="BD86" s="149"/>
      <c r="BE86" s="149">
        <f t="shared" ref="BE86:BE88" si="9">AO86+AW86</f>
        <v>1023.6245954692556</v>
      </c>
      <c r="BF86" s="149"/>
      <c r="BG86" s="149"/>
      <c r="BH86" s="149"/>
      <c r="BI86" s="149"/>
      <c r="BJ86" s="149"/>
      <c r="BK86" s="149"/>
      <c r="BL86" s="149"/>
    </row>
    <row r="87" spans="1:64" ht="39" customHeight="1" x14ac:dyDescent="0.2">
      <c r="A87" s="44"/>
      <c r="B87" s="44"/>
      <c r="C87" s="44"/>
      <c r="D87" s="44"/>
      <c r="E87" s="44"/>
      <c r="F87" s="44"/>
      <c r="G87" s="155" t="s">
        <v>282</v>
      </c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7"/>
      <c r="Z87" s="158" t="s">
        <v>69</v>
      </c>
      <c r="AA87" s="158"/>
      <c r="AB87" s="158"/>
      <c r="AC87" s="158"/>
      <c r="AD87" s="158"/>
      <c r="AE87" s="145" t="s">
        <v>73</v>
      </c>
      <c r="AF87" s="146"/>
      <c r="AG87" s="146"/>
      <c r="AH87" s="146"/>
      <c r="AI87" s="146"/>
      <c r="AJ87" s="146"/>
      <c r="AK87" s="146"/>
      <c r="AL87" s="146"/>
      <c r="AM87" s="146"/>
      <c r="AN87" s="147"/>
      <c r="AO87" s="149">
        <f>AO79/AO83</f>
        <v>159.70149253731344</v>
      </c>
      <c r="AP87" s="149"/>
      <c r="AQ87" s="149"/>
      <c r="AR87" s="149"/>
      <c r="AS87" s="149"/>
      <c r="AT87" s="149"/>
      <c r="AU87" s="149"/>
      <c r="AV87" s="149"/>
      <c r="AW87" s="149">
        <v>0</v>
      </c>
      <c r="AX87" s="149"/>
      <c r="AY87" s="149"/>
      <c r="AZ87" s="149"/>
      <c r="BA87" s="149"/>
      <c r="BB87" s="149"/>
      <c r="BC87" s="149"/>
      <c r="BD87" s="149"/>
      <c r="BE87" s="149">
        <f t="shared" si="9"/>
        <v>159.70149253731344</v>
      </c>
      <c r="BF87" s="149"/>
      <c r="BG87" s="149"/>
      <c r="BH87" s="149"/>
      <c r="BI87" s="149"/>
      <c r="BJ87" s="149"/>
      <c r="BK87" s="149"/>
      <c r="BL87" s="149"/>
    </row>
    <row r="88" spans="1:64" ht="28.5" customHeight="1" x14ac:dyDescent="0.2">
      <c r="A88" s="44"/>
      <c r="B88" s="44"/>
      <c r="C88" s="44"/>
      <c r="D88" s="44"/>
      <c r="E88" s="44"/>
      <c r="F88" s="44"/>
      <c r="G88" s="155" t="s">
        <v>283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7"/>
      <c r="Z88" s="158" t="s">
        <v>69</v>
      </c>
      <c r="AA88" s="158"/>
      <c r="AB88" s="158"/>
      <c r="AC88" s="158"/>
      <c r="AD88" s="158"/>
      <c r="AE88" s="145" t="s">
        <v>73</v>
      </c>
      <c r="AF88" s="146"/>
      <c r="AG88" s="146"/>
      <c r="AH88" s="146"/>
      <c r="AI88" s="146"/>
      <c r="AJ88" s="146"/>
      <c r="AK88" s="146"/>
      <c r="AL88" s="146"/>
      <c r="AM88" s="146"/>
      <c r="AN88" s="147"/>
      <c r="AO88" s="149">
        <f>AO80/AO84</f>
        <v>1772.7272727272727</v>
      </c>
      <c r="AP88" s="149"/>
      <c r="AQ88" s="149"/>
      <c r="AR88" s="149"/>
      <c r="AS88" s="149"/>
      <c r="AT88" s="149"/>
      <c r="AU88" s="149"/>
      <c r="AV88" s="149"/>
      <c r="AW88" s="149">
        <v>0</v>
      </c>
      <c r="AX88" s="149"/>
      <c r="AY88" s="149"/>
      <c r="AZ88" s="149"/>
      <c r="BA88" s="149"/>
      <c r="BB88" s="149"/>
      <c r="BC88" s="149"/>
      <c r="BD88" s="149"/>
      <c r="BE88" s="149">
        <f t="shared" si="9"/>
        <v>1772.7272727272727</v>
      </c>
      <c r="BF88" s="149"/>
      <c r="BG88" s="149"/>
      <c r="BH88" s="149"/>
      <c r="BI88" s="149"/>
      <c r="BJ88" s="149"/>
      <c r="BK88" s="149"/>
      <c r="BL88" s="149"/>
    </row>
    <row r="89" spans="1:64" x14ac:dyDescent="0.2"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</row>
    <row r="90" spans="1:64" ht="18.75" customHeight="1" x14ac:dyDescent="0.2">
      <c r="A90" s="58" t="s">
        <v>80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34"/>
      <c r="AO90" s="81" t="s">
        <v>223</v>
      </c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</row>
    <row r="91" spans="1:64" x14ac:dyDescent="0.2">
      <c r="W91" s="43" t="s">
        <v>5</v>
      </c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O91" s="43" t="s">
        <v>52</v>
      </c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</row>
    <row r="92" spans="1:64" ht="15.75" x14ac:dyDescent="0.2">
      <c r="A92" s="61" t="s">
        <v>3</v>
      </c>
      <c r="B92" s="61"/>
      <c r="C92" s="61"/>
      <c r="D92" s="61"/>
      <c r="E92" s="61"/>
      <c r="F92" s="61"/>
      <c r="G92" s="61"/>
    </row>
    <row r="93" spans="1:64" x14ac:dyDescent="0.2">
      <c r="A93" s="64" t="s">
        <v>79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</row>
    <row r="94" spans="1:64" x14ac:dyDescent="0.2">
      <c r="A94" s="116" t="s">
        <v>47</v>
      </c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</row>
    <row r="95" spans="1:64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64" ht="15.75" customHeight="1" x14ac:dyDescent="0.2">
      <c r="A96" s="58" t="s">
        <v>81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4"/>
      <c r="AO96" s="36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</row>
    <row r="97" spans="1:59" ht="15.75" customHeight="1" x14ac:dyDescent="0.2">
      <c r="A97" s="58" t="s">
        <v>186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118"/>
      <c r="AN97" s="34"/>
      <c r="AO97" s="81" t="s">
        <v>190</v>
      </c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</row>
    <row r="98" spans="1:59" x14ac:dyDescent="0.2">
      <c r="W98" s="43" t="s">
        <v>5</v>
      </c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O98" s="43" t="s">
        <v>52</v>
      </c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</row>
    <row r="99" spans="1:59" x14ac:dyDescent="0.2">
      <c r="A99" s="115"/>
      <c r="B99" s="115"/>
      <c r="C99" s="115"/>
      <c r="D99" s="115"/>
      <c r="E99" s="115"/>
      <c r="F99" s="115"/>
      <c r="G99" s="115"/>
      <c r="H99" s="115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</row>
    <row r="100" spans="1:59" x14ac:dyDescent="0.2">
      <c r="A100" s="43" t="s">
        <v>45</v>
      </c>
      <c r="B100" s="43"/>
      <c r="C100" s="43"/>
      <c r="D100" s="43"/>
      <c r="E100" s="43"/>
      <c r="F100" s="43"/>
      <c r="G100" s="43"/>
      <c r="H100" s="43"/>
      <c r="I100" s="39"/>
      <c r="J100" s="39"/>
      <c r="K100" s="39"/>
      <c r="L100" s="39"/>
      <c r="M100" s="39"/>
      <c r="N100" s="39"/>
      <c r="O100" s="39"/>
      <c r="P100" s="39"/>
      <c r="Q100" s="39"/>
    </row>
    <row r="101" spans="1:59" x14ac:dyDescent="0.2">
      <c r="A101" s="38" t="s">
        <v>46</v>
      </c>
    </row>
  </sheetData>
  <mergeCells count="31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F38"/>
    <mergeCell ref="G38:BL38"/>
    <mergeCell ref="A39:F39"/>
    <mergeCell ref="G39:BL39"/>
    <mergeCell ref="A42:AZ42"/>
    <mergeCell ref="A43:AZ43"/>
    <mergeCell ref="A31:F31"/>
    <mergeCell ref="G31:BL31"/>
    <mergeCell ref="A33:BL33"/>
    <mergeCell ref="A34:BL34"/>
    <mergeCell ref="A36:BL36"/>
    <mergeCell ref="A37:F37"/>
    <mergeCell ref="G37:BL37"/>
    <mergeCell ref="A40:F40"/>
    <mergeCell ref="G40:BL40"/>
    <mergeCell ref="A44:C45"/>
    <mergeCell ref="D44:AB45"/>
    <mergeCell ref="AC44:AJ45"/>
    <mergeCell ref="AK44:AR45"/>
    <mergeCell ref="AS44:AZ45"/>
    <mergeCell ref="A46:C46"/>
    <mergeCell ref="D46:AB46"/>
    <mergeCell ref="AC46:AJ46"/>
    <mergeCell ref="AK46:AR46"/>
    <mergeCell ref="AS46:AZ46"/>
    <mergeCell ref="A51:BL51"/>
    <mergeCell ref="A52:AY52"/>
    <mergeCell ref="A53:C54"/>
    <mergeCell ref="D53:AA54"/>
    <mergeCell ref="AB53:AI54"/>
    <mergeCell ref="AJ53:AQ54"/>
    <mergeCell ref="AR53:AY54"/>
    <mergeCell ref="A47:C47"/>
    <mergeCell ref="D47:AB47"/>
    <mergeCell ref="AC47:AJ47"/>
    <mergeCell ref="AK47:AR47"/>
    <mergeCell ref="AS47:AZ47"/>
    <mergeCell ref="A49:C49"/>
    <mergeCell ref="D49:AB49"/>
    <mergeCell ref="AC49:AJ49"/>
    <mergeCell ref="AK49:AR49"/>
    <mergeCell ref="AS49:AZ49"/>
    <mergeCell ref="A48:C48"/>
    <mergeCell ref="D48:AB48"/>
    <mergeCell ref="AC48:AJ48"/>
    <mergeCell ref="AK48:AR48"/>
    <mergeCell ref="AS48:AZ48"/>
    <mergeCell ref="A57:C57"/>
    <mergeCell ref="D57:AA57"/>
    <mergeCell ref="AB57:AI57"/>
    <mergeCell ref="AJ57:AQ57"/>
    <mergeCell ref="AR57:AY57"/>
    <mergeCell ref="A59:BL59"/>
    <mergeCell ref="A55:C55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90:V90"/>
    <mergeCell ref="W90:AM90"/>
    <mergeCell ref="AO90:BG90"/>
    <mergeCell ref="W91:AM91"/>
    <mergeCell ref="AO91:BG91"/>
    <mergeCell ref="A92:G9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7:F77"/>
    <mergeCell ref="G77:Y77"/>
    <mergeCell ref="Z77:AD77"/>
    <mergeCell ref="AE77:AN77"/>
    <mergeCell ref="W98:AM98"/>
    <mergeCell ref="AO98:BG98"/>
    <mergeCell ref="A99:H99"/>
    <mergeCell ref="A100:H100"/>
    <mergeCell ref="A93:AS93"/>
    <mergeCell ref="A94:AS94"/>
    <mergeCell ref="A96:V96"/>
    <mergeCell ref="A97:V97"/>
    <mergeCell ref="W97:AM97"/>
    <mergeCell ref="AO97:BG97"/>
    <mergeCell ref="A62:BL62"/>
    <mergeCell ref="A75:BL75"/>
    <mergeCell ref="A76:F76"/>
    <mergeCell ref="G76:Y76"/>
    <mergeCell ref="Z76:AD76"/>
    <mergeCell ref="AE76:AN76"/>
    <mergeCell ref="AO76:AV76"/>
    <mergeCell ref="AW76:BD76"/>
    <mergeCell ref="BE76:BL76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O77:AV77"/>
    <mergeCell ref="AW77:BD77"/>
    <mergeCell ref="BE77:BL77"/>
    <mergeCell ref="A81:F81"/>
    <mergeCell ref="G81:Y81"/>
    <mergeCell ref="Z81:AD81"/>
    <mergeCell ref="AE81:AN81"/>
    <mergeCell ref="AO81:AV81"/>
    <mergeCell ref="AW81:BD81"/>
    <mergeCell ref="BE81:BL81"/>
    <mergeCell ref="AE80:AN80"/>
    <mergeCell ref="AO80:AV80"/>
    <mergeCell ref="AW80:BD80"/>
    <mergeCell ref="BE80:BL80"/>
    <mergeCell ref="A80:F80"/>
    <mergeCell ref="G80:Y80"/>
    <mergeCell ref="Z80:AD80"/>
    <mergeCell ref="BE78:BL78"/>
    <mergeCell ref="BE79:BL79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4:F84"/>
    <mergeCell ref="G84:Y84"/>
    <mergeCell ref="BE88:BL88"/>
    <mergeCell ref="A86:F86"/>
    <mergeCell ref="G86:Y86"/>
    <mergeCell ref="Z86:AD86"/>
    <mergeCell ref="AE86:AN86"/>
    <mergeCell ref="AO86:AV86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8:F88"/>
    <mergeCell ref="G88:Y88"/>
    <mergeCell ref="Z88:AD88"/>
    <mergeCell ref="AE88:AN88"/>
    <mergeCell ref="AO88:AV88"/>
    <mergeCell ref="AW88:BD88"/>
    <mergeCell ref="Z84:AD84"/>
    <mergeCell ref="AE84:AN84"/>
    <mergeCell ref="AO84:AV84"/>
    <mergeCell ref="AW84:BD84"/>
    <mergeCell ref="A78:F78"/>
    <mergeCell ref="G78:Y78"/>
    <mergeCell ref="Z78:AD78"/>
    <mergeCell ref="AE78:AN78"/>
    <mergeCell ref="AO78:AV78"/>
    <mergeCell ref="AW78:BD78"/>
    <mergeCell ref="A79:F79"/>
    <mergeCell ref="G79:Y79"/>
    <mergeCell ref="Z79:AD79"/>
    <mergeCell ref="AE79:AN79"/>
    <mergeCell ref="AO79:AV79"/>
    <mergeCell ref="AW79:BD79"/>
  </mergeCells>
  <conditionalFormatting sqref="G63:L63">
    <cfRule type="cellIs" dxfId="38" priority="43" stopIfTrue="1" operator="equal">
      <formula>#REF!</formula>
    </cfRule>
  </conditionalFormatting>
  <conditionalFormatting sqref="D47:D48">
    <cfRule type="cellIs" dxfId="37" priority="44" stopIfTrue="1" operator="equal">
      <formula>#REF!</formula>
    </cfRule>
  </conditionalFormatting>
  <conditionalFormatting sqref="A63:F63">
    <cfRule type="cellIs" dxfId="36" priority="45" stopIfTrue="1" operator="equal">
      <formula>0</formula>
    </cfRule>
  </conditionalFormatting>
  <conditionalFormatting sqref="D49">
    <cfRule type="cellIs" dxfId="35" priority="42" stopIfTrue="1" operator="equal">
      <formula>#REF!</formula>
    </cfRule>
  </conditionalFormatting>
  <conditionalFormatting sqref="A65:F65">
    <cfRule type="cellIs" dxfId="34" priority="41" stopIfTrue="1" operator="equal">
      <formula>0</formula>
    </cfRule>
  </conditionalFormatting>
  <conditionalFormatting sqref="G65">
    <cfRule type="cellIs" dxfId="33" priority="40" stopIfTrue="1" operator="equal">
      <formula>#REF!</formula>
    </cfRule>
  </conditionalFormatting>
  <conditionalFormatting sqref="G67">
    <cfRule type="cellIs" dxfId="32" priority="38" stopIfTrue="1" operator="equal">
      <formula>$G65</formula>
    </cfRule>
  </conditionalFormatting>
  <conditionalFormatting sqref="A66:F68">
    <cfRule type="cellIs" dxfId="31" priority="39" stopIfTrue="1" operator="equal">
      <formula>0</formula>
    </cfRule>
  </conditionalFormatting>
  <conditionalFormatting sqref="G68">
    <cfRule type="cellIs" dxfId="30" priority="37" stopIfTrue="1" operator="equal">
      <formula>$G65</formula>
    </cfRule>
  </conditionalFormatting>
  <conditionalFormatting sqref="G69">
    <cfRule type="cellIs" dxfId="29" priority="35" stopIfTrue="1" operator="equal">
      <formula>#REF!</formula>
    </cfRule>
  </conditionalFormatting>
  <conditionalFormatting sqref="A69:F69">
    <cfRule type="cellIs" dxfId="28" priority="36" stopIfTrue="1" operator="equal">
      <formula>0</formula>
    </cfRule>
  </conditionalFormatting>
  <conditionalFormatting sqref="G70">
    <cfRule type="cellIs" dxfId="27" priority="33" stopIfTrue="1" operator="equal">
      <formula>$G69</formula>
    </cfRule>
  </conditionalFormatting>
  <conditionalFormatting sqref="A70:F70">
    <cfRule type="cellIs" dxfId="26" priority="34" stopIfTrue="1" operator="equal">
      <formula>0</formula>
    </cfRule>
  </conditionalFormatting>
  <conditionalFormatting sqref="A71:F71">
    <cfRule type="cellIs" dxfId="25" priority="32" stopIfTrue="1" operator="equal">
      <formula>0</formula>
    </cfRule>
  </conditionalFormatting>
  <conditionalFormatting sqref="A72:F72">
    <cfRule type="cellIs" dxfId="24" priority="31" stopIfTrue="1" operator="equal">
      <formula>0</formula>
    </cfRule>
  </conditionalFormatting>
  <conditionalFormatting sqref="G64">
    <cfRule type="cellIs" dxfId="23" priority="29" stopIfTrue="1" operator="equal">
      <formula>$G63</formula>
    </cfRule>
  </conditionalFormatting>
  <conditionalFormatting sqref="A64:F64">
    <cfRule type="cellIs" dxfId="22" priority="30" stopIfTrue="1" operator="equal">
      <formula>0</formula>
    </cfRule>
  </conditionalFormatting>
  <conditionalFormatting sqref="G71">
    <cfRule type="cellIs" dxfId="21" priority="28" stopIfTrue="1" operator="equal">
      <formula>$G70</formula>
    </cfRule>
  </conditionalFormatting>
  <conditionalFormatting sqref="A73:F73">
    <cfRule type="cellIs" dxfId="20" priority="27" stopIfTrue="1" operator="equal">
      <formula>0</formula>
    </cfRule>
  </conditionalFormatting>
  <conditionalFormatting sqref="A74:F74">
    <cfRule type="cellIs" dxfId="19" priority="25" stopIfTrue="1" operator="equal">
      <formula>0</formula>
    </cfRule>
  </conditionalFormatting>
  <conditionalFormatting sqref="G66">
    <cfRule type="cellIs" dxfId="18" priority="46" stopIfTrue="1" operator="equal">
      <formula>#REF!</formula>
    </cfRule>
  </conditionalFormatting>
  <conditionalFormatting sqref="G72">
    <cfRule type="cellIs" dxfId="17" priority="24" stopIfTrue="1" operator="equal">
      <formula>$G71</formula>
    </cfRule>
  </conditionalFormatting>
  <conditionalFormatting sqref="G74">
    <cfRule type="cellIs" dxfId="16" priority="23" stopIfTrue="1" operator="equal">
      <formula>#REF!</formula>
    </cfRule>
  </conditionalFormatting>
  <conditionalFormatting sqref="G76:L76">
    <cfRule type="cellIs" dxfId="15" priority="20" stopIfTrue="1" operator="equal">
      <formula>#REF!</formula>
    </cfRule>
  </conditionalFormatting>
  <conditionalFormatting sqref="A76:F76">
    <cfRule type="cellIs" dxfId="14" priority="21" stopIfTrue="1" operator="equal">
      <formula>0</formula>
    </cfRule>
  </conditionalFormatting>
  <conditionalFormatting sqref="A81:F81">
    <cfRule type="cellIs" dxfId="13" priority="19" stopIfTrue="1" operator="equal">
      <formula>0</formula>
    </cfRule>
  </conditionalFormatting>
  <conditionalFormatting sqref="G81">
    <cfRule type="cellIs" dxfId="12" priority="18" stopIfTrue="1" operator="equal">
      <formula>#REF!</formula>
    </cfRule>
  </conditionalFormatting>
  <conditionalFormatting sqref="A82:F84">
    <cfRule type="cellIs" dxfId="11" priority="17" stopIfTrue="1" operator="equal">
      <formula>0</formula>
    </cfRule>
  </conditionalFormatting>
  <conditionalFormatting sqref="G84">
    <cfRule type="cellIs" dxfId="10" priority="15" stopIfTrue="1" operator="equal">
      <formula>$G81</formula>
    </cfRule>
  </conditionalFormatting>
  <conditionalFormatting sqref="G85">
    <cfRule type="cellIs" dxfId="9" priority="13" stopIfTrue="1" operator="equal">
      <formula>#REF!</formula>
    </cfRule>
  </conditionalFormatting>
  <conditionalFormatting sqref="A85:F85">
    <cfRule type="cellIs" dxfId="8" priority="14" stopIfTrue="1" operator="equal">
      <formula>0</formula>
    </cfRule>
  </conditionalFormatting>
  <conditionalFormatting sqref="G86:G88">
    <cfRule type="cellIs" dxfId="7" priority="11" stopIfTrue="1" operator="equal">
      <formula>$G85</formula>
    </cfRule>
  </conditionalFormatting>
  <conditionalFormatting sqref="A86:F86">
    <cfRule type="cellIs" dxfId="6" priority="12" stopIfTrue="1" operator="equal">
      <formula>0</formula>
    </cfRule>
  </conditionalFormatting>
  <conditionalFormatting sqref="A87:F87">
    <cfRule type="cellIs" dxfId="5" priority="10" stopIfTrue="1" operator="equal">
      <formula>0</formula>
    </cfRule>
  </conditionalFormatting>
  <conditionalFormatting sqref="A88:F88">
    <cfRule type="cellIs" dxfId="4" priority="9" stopIfTrue="1" operator="equal">
      <formula>0</formula>
    </cfRule>
  </conditionalFormatting>
  <conditionalFormatting sqref="G77:G80">
    <cfRule type="cellIs" dxfId="3" priority="7" stopIfTrue="1" operator="equal">
      <formula>$G76</formula>
    </cfRule>
  </conditionalFormatting>
  <conditionalFormatting sqref="A77:F80">
    <cfRule type="cellIs" dxfId="2" priority="8" stopIfTrue="1" operator="equal">
      <formula>0</formula>
    </cfRule>
  </conditionalFormatting>
  <conditionalFormatting sqref="G82:G83">
    <cfRule type="cellIs" dxfId="1" priority="22" stopIfTrue="1" operator="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blackAndWhite="1" r:id="rId1"/>
  <rowBreaks count="1" manualBreakCount="1">
    <brk id="74" max="64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stopIfTrue="1" operator="equal" id="{0BA85371-CA6A-445A-AFBD-191E5819B536}">
            <xm:f>КПК0611021!$G86</xm:f>
            <x14:dxf>
              <font>
                <condense val="0"/>
                <extend val="0"/>
                <color indexed="9"/>
              </font>
            </x14:dxf>
          </x14:cfRule>
          <xm:sqref>G73:L73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КПК0611010</vt:lpstr>
      <vt:lpstr>КПК0611021</vt:lpstr>
      <vt:lpstr>КПК0615012</vt:lpstr>
      <vt:lpstr>КПК0615061</vt:lpstr>
      <vt:lpstr>КПК0617321</vt:lpstr>
      <vt:lpstr>КПК0611061</vt:lpstr>
      <vt:lpstr>КПК0617366</vt:lpstr>
      <vt:lpstr>КПК0611182</vt:lpstr>
      <vt:lpstr>КПК0611010!Область_печати</vt:lpstr>
      <vt:lpstr>КПК0611021!Область_печати</vt:lpstr>
      <vt:lpstr>КПК0611061!Область_печати</vt:lpstr>
      <vt:lpstr>КПК0611182!Область_печати</vt:lpstr>
      <vt:lpstr>КПК0615012!Область_печати</vt:lpstr>
      <vt:lpstr>КПК0615061!Область_печати</vt:lpstr>
      <vt:lpstr>КПК0617321!Область_печати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2021-09-27T06:01:46Z</cp:lastPrinted>
  <dcterms:created xsi:type="dcterms:W3CDTF">2016-08-15T09:54:21Z</dcterms:created>
  <dcterms:modified xsi:type="dcterms:W3CDTF">2021-09-27T10:35:36Z</dcterms:modified>
</cp:coreProperties>
</file>