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 activeTab="6"/>
  </bookViews>
  <sheets>
    <sheet name="КПК0611010" sheetId="4" r:id="rId1"/>
    <sheet name="КПК0611021" sheetId="5" r:id="rId2"/>
    <sheet name="КПК0611142" sheetId="10" r:id="rId3"/>
    <sheet name="КПК0611151" sheetId="11" r:id="rId4"/>
    <sheet name="КПК0613133" sheetId="16" r:id="rId5"/>
    <sheet name="КПК0611061" sheetId="25" r:id="rId6"/>
    <sheet name="КПК0611182" sheetId="29" r:id="rId7"/>
  </sheets>
  <definedNames>
    <definedName name="_xlnm.Print_Area" localSheetId="0">КПК0611010!$A$1:$BM$118</definedName>
    <definedName name="_xlnm.Print_Area" localSheetId="1">КПК0611021!$A$1:$BM$154</definedName>
    <definedName name="_xlnm.Print_Area" localSheetId="5">КПК0611061!$A$1:$BO$116</definedName>
    <definedName name="_xlnm.Print_Area" localSheetId="2">КПК0611142!$A$1:$BM$94</definedName>
    <definedName name="_xlnm.Print_Area" localSheetId="3">КПК0611151!$A$1:$BM$100</definedName>
    <definedName name="_xlnm.Print_Area" localSheetId="6">КПК0611182!$A$1:$BM$84</definedName>
    <definedName name="_xlnm.Print_Area" localSheetId="4">КПК0613133!$A$1:$BM$133</definedName>
  </definedNames>
  <calcPr calcId="144525"/>
</workbook>
</file>

<file path=xl/calcChain.xml><?xml version="1.0" encoding="utf-8"?>
<calcChain xmlns="http://schemas.openxmlformats.org/spreadsheetml/2006/main">
  <c r="AO84" i="11" l="1"/>
  <c r="AK53" i="11"/>
  <c r="AC53" i="11"/>
  <c r="AK52" i="11"/>
  <c r="AC52" i="11"/>
  <c r="U22" i="11"/>
  <c r="AS22" i="11"/>
  <c r="I23" i="11"/>
  <c r="I23" i="4"/>
  <c r="AK50" i="4"/>
  <c r="AW68" i="4"/>
  <c r="AO76" i="10"/>
  <c r="AO68" i="10"/>
  <c r="AC49" i="10"/>
  <c r="AS22" i="10"/>
  <c r="BE111" i="16" l="1"/>
  <c r="BE110" i="16"/>
  <c r="BE119" i="16"/>
  <c r="BE117" i="16"/>
  <c r="BE115" i="16"/>
  <c r="BE114" i="16"/>
  <c r="BE113" i="16"/>
  <c r="BE109" i="16"/>
  <c r="BE108" i="16"/>
  <c r="AS55" i="16"/>
  <c r="U22" i="16"/>
  <c r="AS22" i="16"/>
  <c r="AW115" i="5"/>
  <c r="AW111" i="5"/>
  <c r="AW109" i="5"/>
  <c r="AO101" i="5"/>
  <c r="AW74" i="5"/>
  <c r="AO74" i="5"/>
  <c r="AK52" i="5"/>
  <c r="AK53" i="5"/>
  <c r="AC52" i="5"/>
  <c r="I23" i="5"/>
  <c r="AS22" i="5" l="1"/>
  <c r="BE69" i="29"/>
  <c r="BE68" i="29"/>
  <c r="BE67" i="29"/>
  <c r="BE65" i="29"/>
  <c r="BE64" i="29"/>
  <c r="BE63" i="29"/>
  <c r="BE61" i="29"/>
  <c r="AJ55" i="29"/>
  <c r="AB55" i="29"/>
  <c r="AR54" i="29"/>
  <c r="AR55" i="29" s="1"/>
  <c r="AK47" i="29"/>
  <c r="AS46" i="29"/>
  <c r="U22" i="29"/>
  <c r="AC47" i="29" l="1"/>
  <c r="AS47" i="29" s="1"/>
  <c r="AO68" i="4"/>
  <c r="AS22" i="4"/>
  <c r="AC50" i="4"/>
  <c r="AO90" i="4"/>
  <c r="BE68" i="4" l="1"/>
  <c r="AW114" i="5" l="1"/>
  <c r="AW113" i="5"/>
  <c r="AJ64" i="5"/>
  <c r="AJ67" i="5" s="1"/>
  <c r="AC50" i="25"/>
  <c r="AS22" i="25"/>
  <c r="BE141" i="5"/>
  <c r="BE140" i="5"/>
  <c r="BE138" i="5"/>
  <c r="BE137" i="5"/>
  <c r="BE135" i="5"/>
  <c r="AB67" i="5"/>
  <c r="AR66" i="5"/>
  <c r="AC56" i="5"/>
  <c r="AS55" i="5"/>
  <c r="AO71" i="25" l="1"/>
  <c r="AC48" i="25"/>
  <c r="U22" i="25"/>
  <c r="AO71" i="10"/>
  <c r="AO77" i="10" l="1"/>
  <c r="AO69" i="10"/>
  <c r="AJ60" i="10"/>
  <c r="AB60" i="10"/>
  <c r="AB58" i="10"/>
  <c r="AC50" i="10"/>
  <c r="U22" i="10"/>
  <c r="AK52" i="4"/>
  <c r="AC52" i="4"/>
  <c r="U22" i="4"/>
  <c r="BE129" i="5"/>
  <c r="BE132" i="5"/>
  <c r="BE131" i="5"/>
  <c r="BE128" i="5"/>
  <c r="BE126" i="5"/>
  <c r="AS54" i="5"/>
  <c r="U22" i="5"/>
  <c r="BE103" i="25" l="1"/>
  <c r="BE102" i="25"/>
  <c r="BE100" i="25"/>
  <c r="BE99" i="25"/>
  <c r="BE97" i="25"/>
  <c r="BE96" i="25"/>
  <c r="BE95" i="25"/>
  <c r="BE94" i="25"/>
  <c r="AK51" i="25"/>
  <c r="AC51" i="25"/>
  <c r="AS50" i="25"/>
  <c r="BE91" i="25" l="1"/>
  <c r="BE90" i="25"/>
  <c r="BE88" i="25"/>
  <c r="BE87" i="25"/>
  <c r="BE85" i="25"/>
  <c r="AJ59" i="25"/>
  <c r="AB59" i="25"/>
  <c r="AR58" i="25"/>
  <c r="AR59" i="25" s="1"/>
  <c r="AS49" i="25"/>
  <c r="BE72" i="25" l="1"/>
  <c r="BE71" i="25"/>
  <c r="BE82" i="25"/>
  <c r="BE81" i="25"/>
  <c r="BE80" i="25"/>
  <c r="BE78" i="25"/>
  <c r="BE77" i="25"/>
  <c r="BE76" i="25"/>
  <c r="BE75" i="25"/>
  <c r="BE74" i="25"/>
  <c r="BE73" i="25"/>
  <c r="BE69" i="25"/>
  <c r="BE68" i="25"/>
  <c r="BE67" i="25"/>
  <c r="BE66" i="25"/>
  <c r="AS51" i="25"/>
  <c r="AS48" i="25"/>
  <c r="BE123" i="5"/>
  <c r="BE121" i="5"/>
  <c r="BE120" i="5"/>
  <c r="BE119" i="5"/>
  <c r="BE118" i="5"/>
  <c r="BE116" i="5"/>
  <c r="BE115" i="5"/>
  <c r="BE114" i="5"/>
  <c r="BE113" i="5"/>
  <c r="BE111" i="5"/>
  <c r="BE109" i="5"/>
  <c r="AR65" i="5" l="1"/>
  <c r="AK56" i="5"/>
  <c r="AS56" i="5" s="1"/>
  <c r="BE84" i="11" l="1"/>
  <c r="BE82" i="11"/>
  <c r="BE73" i="11"/>
  <c r="BE74" i="11"/>
  <c r="AS52" i="11"/>
  <c r="BE100" i="16" l="1"/>
  <c r="BE99" i="16"/>
  <c r="BE85" i="16"/>
  <c r="BE105" i="16"/>
  <c r="BE103" i="16"/>
  <c r="BE101" i="16"/>
  <c r="BE98" i="16"/>
  <c r="BE96" i="16"/>
  <c r="BE93" i="16"/>
  <c r="BE91" i="16"/>
  <c r="BE89" i="16"/>
  <c r="BE88" i="16"/>
  <c r="BE86" i="16"/>
  <c r="BE70" i="11" l="1"/>
  <c r="BE96" i="5"/>
  <c r="BE95" i="5"/>
  <c r="BE89" i="5"/>
  <c r="BE88" i="5"/>
  <c r="BE86" i="5"/>
  <c r="BE84" i="5"/>
  <c r="BE83" i="5"/>
  <c r="BE81" i="5"/>
  <c r="BE80" i="5"/>
  <c r="BE79" i="5"/>
  <c r="BE78" i="5"/>
  <c r="BE77" i="5"/>
  <c r="BE76" i="5"/>
  <c r="BE75" i="5"/>
  <c r="BE74" i="5"/>
  <c r="BE70" i="4"/>
  <c r="BE69" i="4"/>
  <c r="BE79" i="4"/>
  <c r="BE77" i="4"/>
  <c r="BE75" i="4"/>
  <c r="BE73" i="4"/>
  <c r="BE72" i="4"/>
  <c r="BE104" i="4"/>
  <c r="BE102" i="4"/>
  <c r="BE101" i="4"/>
  <c r="BE99" i="4"/>
  <c r="BE98" i="4"/>
  <c r="BE96" i="4"/>
  <c r="BE82" i="16" l="1"/>
  <c r="BE80" i="16"/>
  <c r="BE79" i="16"/>
  <c r="BE77" i="16"/>
  <c r="BE76" i="16"/>
  <c r="BE75" i="16"/>
  <c r="BE73" i="16"/>
  <c r="BE72" i="16"/>
  <c r="AR65" i="16"/>
  <c r="AR64" i="16"/>
  <c r="AS56" i="16"/>
  <c r="AS54" i="16"/>
  <c r="AS53" i="16"/>
  <c r="AS52" i="16"/>
  <c r="BE79" i="11"/>
  <c r="BE78" i="11"/>
  <c r="BE76" i="11"/>
  <c r="BE72" i="11"/>
  <c r="BE71" i="11"/>
  <c r="BE69" i="11"/>
  <c r="BE68" i="11"/>
  <c r="AR61" i="11"/>
  <c r="AS53" i="11"/>
  <c r="AS51" i="11"/>
  <c r="BE80" i="10"/>
  <c r="BE79" i="10"/>
  <c r="BE77" i="10"/>
  <c r="BE76" i="10"/>
  <c r="BE75" i="10"/>
  <c r="BE73" i="10"/>
  <c r="BE72" i="10"/>
  <c r="BE71" i="10"/>
  <c r="BE69" i="10"/>
  <c r="BE68" i="10"/>
  <c r="BE67" i="10"/>
  <c r="AR59" i="10"/>
  <c r="AR60" i="10" s="1"/>
  <c r="AR58" i="10"/>
  <c r="AS50" i="10"/>
  <c r="AS49" i="10"/>
  <c r="BE106" i="5"/>
  <c r="BE105" i="5"/>
  <c r="BE103" i="5"/>
  <c r="BE102" i="5"/>
  <c r="BE101" i="5"/>
  <c r="BE99" i="5"/>
  <c r="BE98" i="5"/>
  <c r="BE97" i="5"/>
  <c r="BE94" i="5"/>
  <c r="BE92" i="5"/>
  <c r="BE91" i="5"/>
  <c r="BE90" i="5"/>
  <c r="BE87" i="5"/>
  <c r="BE85" i="5"/>
  <c r="BE82" i="5"/>
  <c r="AR64" i="5"/>
  <c r="AR67" i="5" s="1"/>
  <c r="AS53" i="5"/>
  <c r="AS52" i="5"/>
  <c r="BE93" i="4"/>
  <c r="BE92" i="4"/>
  <c r="BE90" i="4"/>
  <c r="BE89" i="4"/>
  <c r="BE87" i="4"/>
  <c r="BE86" i="4"/>
  <c r="BE85" i="4"/>
  <c r="BE84" i="4"/>
  <c r="BE82" i="4"/>
  <c r="BE81" i="4"/>
  <c r="BE80" i="4"/>
  <c r="BE78" i="4"/>
  <c r="BE76" i="4"/>
  <c r="BE74" i="4"/>
  <c r="BE71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<sst xmlns="http://schemas.openxmlformats.org/spreadsheetml/2006/main" count="1355" uniqueCount="301">
  <si>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</si>
  <si>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</si>
  <si>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</si>
  <si>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</si>
  <si>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</si>
  <si>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</si>
  <si>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</si>
  <si>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</si>
  <si>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</si>
  <si>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</si>
  <si>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</si>
  <si>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</si>
  <si>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</si>
  <si>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</si>
  <si>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</si>
  <si>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</si>
  <si>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</si>
  <si>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</si>
  <si>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</si>
  <si>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</si>
  <si>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</si>
  <si>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</si>
  <si>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</si>
  <si>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</si>
  <si>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</si>
  <si>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</si>
  <si>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</si>
  <si>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</si>
  <si>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</si>
  <si>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</si>
  <si>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</si>
  <si>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</si>
  <si>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</si>
  <si>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</si>
  <si>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</si>
  <si>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</si>
  <si>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</si>
  <si>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</si>
  <si>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</si>
  <si>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</si>
  <si>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</si>
  <si>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</si>
  <si>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</si>
  <si>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</si>
  <si>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</si>
  <si>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</si>
  <si>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</si>
  <si>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</si>
  <si>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</si>
  <si>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</si>
  <si>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</si>
  <si>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</si>
  <si>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</si>
  <si>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</si>
  <si>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</si>
  <si>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</si>
  <si>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</si>
  <si>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</si>
  <si>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</si>
  <si>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</si>
  <si>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</si>
  <si>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</si>
  <si>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</si>
  <si>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</si>
  <si>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</si>
  <si>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</si>
  <si>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</si>
  <si>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обсяг видатків</t>
  </si>
  <si>
    <t>грн.</t>
  </si>
  <si>
    <t>кошторис</t>
  </si>
  <si>
    <t>продукту</t>
  </si>
  <si>
    <t>ефективності</t>
  </si>
  <si>
    <t>розрахунковий показник</t>
  </si>
  <si>
    <t>витрати на утримання однієї штатної одиниці</t>
  </si>
  <si>
    <t>якості</t>
  </si>
  <si>
    <t>відс.</t>
  </si>
  <si>
    <t>0600000</t>
  </si>
  <si>
    <t>Управлiння освiти, молодi та спорту Лиманської мiської ради</t>
  </si>
  <si>
    <t>Фінансове управління Лиманської міської ради</t>
  </si>
  <si>
    <t>Начальник управління освіти, молоді та спорту</t>
  </si>
  <si>
    <t>Начальник фінансового управління</t>
  </si>
  <si>
    <t>41832960</t>
  </si>
  <si>
    <t>05501000000</t>
  </si>
  <si>
    <t>бюджетної програми місцевого бюджету на 2021  рік</t>
  </si>
  <si>
    <t>0610000</t>
  </si>
  <si>
    <t>Цілісний розвиток дитини, її фізичних, інтелектуальних і творчих здібностей шляхом виховання, навчання, соціалізації та формування необхідних життєвих навичок</t>
  </si>
  <si>
    <t>Забезпечити створення належних умов для надання на належному рівні дошкільної освіти та виховання дітей</t>
  </si>
  <si>
    <t>Придбання обладнання і предметів довгострокового користування</t>
  </si>
  <si>
    <t>Придбання обладнання та предметів довгострокового користування</t>
  </si>
  <si>
    <t>Програма економічного і соціального розвитку Лиманської об'єднаної територіальної громади на 2021 рік, 2.11.Освіта</t>
  </si>
  <si>
    <t>Всього середньорічне число ставок / штатних одиниць</t>
  </si>
  <si>
    <t>педагогічного персоналу</t>
  </si>
  <si>
    <t>адмінперсоналу, за умовами оплати праці віднесених до педагогічного персоналу</t>
  </si>
  <si>
    <t>спеціалістів</t>
  </si>
  <si>
    <t>робітників</t>
  </si>
  <si>
    <t>кількість дошкільних закладів освіти</t>
  </si>
  <si>
    <t>мережа</t>
  </si>
  <si>
    <t>кількість груп</t>
  </si>
  <si>
    <t>у т.ч. чоловіки</t>
  </si>
  <si>
    <t>штатний розпис</t>
  </si>
  <si>
    <t>у т.ч. жінки</t>
  </si>
  <si>
    <t>обсяг видатків на придбання</t>
  </si>
  <si>
    <t>кількість дітей, що відвідують дошкільні заклади</t>
  </si>
  <si>
    <t xml:space="preserve"> у т.ч. дівчата</t>
  </si>
  <si>
    <t>осіб</t>
  </si>
  <si>
    <t>мережа, первинні документи</t>
  </si>
  <si>
    <t>у т.ч. хлопці</t>
  </si>
  <si>
    <t>кількість дітей від 0 до 6 років</t>
  </si>
  <si>
    <t>статистична звітність, звіт ЗДО</t>
  </si>
  <si>
    <t>кількість одиниць придбаного обладанння</t>
  </si>
  <si>
    <t>акт придбання й прийняття дарунку, накладні</t>
  </si>
  <si>
    <t>кількість закладів, в яких буде проведено оновлення матеріально-технічної бази</t>
  </si>
  <si>
    <t>діто-дні відвідування</t>
  </si>
  <si>
    <t>днів</t>
  </si>
  <si>
    <t>середні витрати на 1 дитину</t>
  </si>
  <si>
    <t>середні видатки на придбання одиниці обладнання</t>
  </si>
  <si>
    <t>середні витрати на один заклад на придбання обладнання</t>
  </si>
  <si>
    <t>кількість днів відвідування</t>
  </si>
  <si>
    <t>відсоток охоплення дітей дошкільною освітою</t>
  </si>
  <si>
    <t>динаміка кількості установ, в яких буде здійснено оновлення матеріально-технічної бази порівняно з минулим роком</t>
  </si>
  <si>
    <t>Забезпечення надання дошкільної освіти</t>
  </si>
  <si>
    <t>0611010</t>
  </si>
  <si>
    <t>Надання дошкільної освіти</t>
  </si>
  <si>
    <t>1010</t>
  </si>
  <si>
    <t>0910</t>
  </si>
  <si>
    <t>Забезпечити надання відповідних послуг денними закладами загальної середньої освіти</t>
  </si>
  <si>
    <t>Всього середньорічне число ставок / штатних одиниць, у т.ч.</t>
  </si>
  <si>
    <t>кількість закладів І-ІІІ ступенів</t>
  </si>
  <si>
    <t>кількість навчально-виховних комплексів "загальноосвітня школа-дошкільний навчальний заклад"</t>
  </si>
  <si>
    <t>кількість ліцеїв, гімназій</t>
  </si>
  <si>
    <t>кількість класів у закладах І-ІІІ ступенів</t>
  </si>
  <si>
    <t>кількість класів у навчально-виховних комплексах "загальносвітня школа-дошкільний навчальний заклад"</t>
  </si>
  <si>
    <t>кількість класів у ліцеях, гімназіях</t>
  </si>
  <si>
    <t>кількість груп у навчально-виховних комплексах "загальноосвітня школа-дошкільний навчальний заклад"</t>
  </si>
  <si>
    <t>у т.ч.чоловіки</t>
  </si>
  <si>
    <t>кількість учнів</t>
  </si>
  <si>
    <t>кількість дітей, що відвідують дошкільні відділення</t>
  </si>
  <si>
    <t>у т.ч. дівчата</t>
  </si>
  <si>
    <t>у т.ч.дівчата</t>
  </si>
  <si>
    <t>у т.ч.хлопці</t>
  </si>
  <si>
    <t>кількість одиниць придбаного обладнання</t>
  </si>
  <si>
    <t>кількість закладів, в яких проведено оновлення матеріально-технічної бази</t>
  </si>
  <si>
    <t>середні витрати на 1 учня (вихованців)</t>
  </si>
  <si>
    <t>діто-дні відвідування учнів</t>
  </si>
  <si>
    <t>діто-дні відвідування дітей, що відвідують дошкільні відділення</t>
  </si>
  <si>
    <t>кількість днів відвідування учнями</t>
  </si>
  <si>
    <t>кількість днів відвідування дітей, що відвідують дошкільні відділення</t>
  </si>
  <si>
    <t>динаміка кількості установ, в яких буде здійснено оновлення матерільно-технічної бази порівняно з минулим роком</t>
  </si>
  <si>
    <t>Забезпечення надання послуг з повної загальної середньої освіти в денних закладах загальної середньої освіти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</si>
  <si>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</si>
  <si>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</si>
  <si>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</si>
  <si>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</si>
  <si>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штатний розпис, первинна документація</t>
  </si>
  <si>
    <t>Всього середньорічне число ставок/штатних одиниць</t>
  </si>
  <si>
    <t>у т.ч. адмінперсоналу, за умовами праці віднесених до педагогічного персоналу</t>
  </si>
  <si>
    <t>у т.ч. робітників</t>
  </si>
  <si>
    <t>кількість закладів</t>
  </si>
  <si>
    <t>0990</t>
  </si>
  <si>
    <t>Забезпечити реалізацію інших програм та заходів у сфері освіти</t>
  </si>
  <si>
    <t>Програма національно-патріотичного виховання дітей та молоді Лиманської об'єднаної територіальної громади на 2021-2025 роки</t>
  </si>
  <si>
    <t>обсяг видатків, пов`язаний з реалізацією Постанови КМУ від 25.08.2005 р. № 823</t>
  </si>
  <si>
    <t>обсяг видатків, пов`язаний з реалізацією заходів Програми національно-патріотичного виховання дітей та молоді</t>
  </si>
  <si>
    <t>обсяг видатків, пов`язаний з реалізацією заходів Програми економічного і соціального розвитку</t>
  </si>
  <si>
    <t>кількість заходів, пов`язаних з реалізацією заходів Програми національно-патріотичного виховання дітей та молоді</t>
  </si>
  <si>
    <t>рішення сесії</t>
  </si>
  <si>
    <t>середньорічна кількість одержувачів допомоги</t>
  </si>
  <si>
    <t>кількість заходів, пов`язаних з реалізацією заходів Програми економічного і соціального розвитку</t>
  </si>
  <si>
    <t>середній розмір допомоги</t>
  </si>
  <si>
    <t>постанова КМУ № 823</t>
  </si>
  <si>
    <t>середні витрати на 1 захід, пов`язаний з реалізацією заходів Програми національно-патріотичного виховання дітей та молоді</t>
  </si>
  <si>
    <t>середні витрати на 1 захід, пов`язаний з реалізацією заходів Програми економічного і соціального розвитку</t>
  </si>
  <si>
    <t>динаміка виконання заходів Програми національно-патріотичного виховання дітей та молоді впорівнянні з попереднім роком</t>
  </si>
  <si>
    <t>динаміка виконання заходів Програми економічного і соціального розвитку впорівнянні з попереднім роком</t>
  </si>
  <si>
    <t>Забезпечення реалізації інших освітніх програм та заходів</t>
  </si>
  <si>
    <t>0611142</t>
  </si>
  <si>
    <t>Інші програми та заходи у сфері освіти</t>
  </si>
  <si>
    <t>1142</t>
  </si>
  <si>
    <t>Задоволення індивідуальних освітніх потреб усіх учнів</t>
  </si>
  <si>
    <t>Реалізація права на освіту дітей з особливими освітніми потребами</t>
  </si>
  <si>
    <t>Забезпечити діяльність інклюзивно-ресурсних центрів</t>
  </si>
  <si>
    <t>первинна документація</t>
  </si>
  <si>
    <t>кількість закладів, які обслуговує інклюзивно-ресурсний центр</t>
  </si>
  <si>
    <t>план роботи</t>
  </si>
  <si>
    <t>кількість установ, які обслуговує 1 працівник</t>
  </si>
  <si>
    <t>Створення умов для рівного доступу до якісної освіти, задоволення освітніх потреб дітей з особливими освітніми потребами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</si>
  <si>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</si>
  <si>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</si>
  <si>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</si>
  <si>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Надання права і залучення молоді до безпосередньої участі у формуванні й розбудові громади</t>
  </si>
  <si>
    <t>Створення сприятливих умов для соціального становлення та розвитку молоді</t>
  </si>
  <si>
    <t>Придбання меблів та обладнання для молодіжних центрів</t>
  </si>
  <si>
    <t>Утримання наметового табору для відпочинку молоді</t>
  </si>
  <si>
    <t>Програма економічного і соціального розвитку Лиманської об'єднаної територіальної громади на 2021 рік, 2.12. Підтримка сім'ї, дітей та молоді</t>
  </si>
  <si>
    <t>кількість місцевих заходів (проектів) у молодіжній сфері</t>
  </si>
  <si>
    <t>план заходів</t>
  </si>
  <si>
    <t>у т.ч. обсяг видатків на придбання меблів</t>
  </si>
  <si>
    <t>обсяг видатків на утримання наметового табору</t>
  </si>
  <si>
    <t>кількість учасників заходів (проектів) у молодіжній сфері</t>
  </si>
  <si>
    <t>кількість молодих людей, які отримають відпочинок</t>
  </si>
  <si>
    <t>з них дівчата</t>
  </si>
  <si>
    <t>з них хлопці</t>
  </si>
  <si>
    <t>кількість одиниць придбаних меблів</t>
  </si>
  <si>
    <t>накладні</t>
  </si>
  <si>
    <t>кількість наметових таборів</t>
  </si>
  <si>
    <t>наказ</t>
  </si>
  <si>
    <t>первинна документація, план заходів</t>
  </si>
  <si>
    <t>середні витрати на проведення одного заходу (проекту) у молодіжній сфері</t>
  </si>
  <si>
    <t>середні витрати на забезпечення участі у регіональних заходах (пректах) державної політики у молодіжній сфері одного учасника</t>
  </si>
  <si>
    <t>середні видатки на придбання одиниці меблів</t>
  </si>
  <si>
    <t>середні витрати на одну особу, яка відпочине в наметовому таборі</t>
  </si>
  <si>
    <t>динаміка кількості молоді, охопленої регіональними заходами державної політики з питань молоді, порівняно з минулим роком</t>
  </si>
  <si>
    <t>динаміка кількості осіб, яка відпочине, порівняно з минулим роком</t>
  </si>
  <si>
    <t>Забезпечення реалізації політики у молодіжній сфері на регіональному рівні</t>
  </si>
  <si>
    <t>0613133</t>
  </si>
  <si>
    <t>Інші заходи та заклади молодіжної політики</t>
  </si>
  <si>
    <t>3133</t>
  </si>
  <si>
    <t>1040</t>
  </si>
  <si>
    <t>Наказ / розпорядчий документ</t>
  </si>
  <si>
    <t>Лиманської міської ради</t>
  </si>
  <si>
    <t xml:space="preserve">обсяг видатків </t>
  </si>
  <si>
    <t>мережа, звіт ІСУО</t>
  </si>
  <si>
    <t>Всебічний розвиток, виховання і соціалізація особистості, яка здатна до життя в суспільстві та цівілізованої взаємодії з природою, має прагнення до самовдосконалення і навчання впродовж життя, готова до свідомого життєвого вибору та самореалізації, відповідальності, трудової діяльності та громадської активності</t>
  </si>
  <si>
    <t>Виховання свідомого громадянина, патріота, набуття молоддю соціального досвіду, високої культури міжнаціональних взаємин, формування у молоді потреби та уміння жити в громадському суспільстві, духовності та фізичної досконалості, моральної, художньо-естетичної культури</t>
  </si>
  <si>
    <t>Т.В.Пилипенко</t>
  </si>
  <si>
    <t>з них на :</t>
  </si>
  <si>
    <t>придбання підручників, методичної літератури, тощо</t>
  </si>
  <si>
    <t>довідка до кошторису</t>
  </si>
  <si>
    <t>кількість одиниць придбаних підручників, методичної літератури, тощо</t>
  </si>
  <si>
    <t>кількість закладів, в яких буде проведено оновлення бібліотечних фондів</t>
  </si>
  <si>
    <t>середні видатки на придбання одиниці підручників</t>
  </si>
  <si>
    <t>середні витрати на один заклад  на придбання підручників</t>
  </si>
  <si>
    <t>довідка про зміни до річного кошторису</t>
  </si>
  <si>
    <t>0611061</t>
  </si>
  <si>
    <t>1061</t>
  </si>
  <si>
    <t>Здійснення заходів, пов’язаних із забезпеченням пожежної безпеки в денних закладах загальної середньої освіти</t>
  </si>
  <si>
    <t>кількість заходів, пов’язаних із забезпеченням пожежної безпеки в денних закладах загальної середньої освіти</t>
  </si>
  <si>
    <t xml:space="preserve">кількість закладів,  в яких буде проведено заходи, пов’язані із забезпеченням пожежної безпеки </t>
  </si>
  <si>
    <t>середні витрати на проведення одного заходу, пов'язаного із забезпеченням пожежної безпеки</t>
  </si>
  <si>
    <t>середні витрати на один заклад, в якому проведено захід, пов'язаний із забезпеченням пожежної безпеки</t>
  </si>
  <si>
    <t>Н.М.Діденко</t>
  </si>
  <si>
    <t xml:space="preserve">кількість одиниць придбаних комплектів навчального обладнання </t>
  </si>
  <si>
    <t xml:space="preserve">середні видатки на придбання одиниці комплектів навчального обладнання </t>
  </si>
  <si>
    <t xml:space="preserve">середні витрати на один заклад на придбання комплектів навчального обладнання </t>
  </si>
  <si>
    <t>Здійснення поточного ремонту туалетних приміщень закладів загальної середньої освіти</t>
  </si>
  <si>
    <t>кількість закладів І-ІІІ ступенів, в яких початкову освіту здобувають не менше 20 осіб та необхідно ремонт туалетних приміщень</t>
  </si>
  <si>
    <t>кількість навчально-виховних комплексів "загальноосвітня школа-дошкільний навчальний заклад", в яких початкову освіту здобувають не менше 20 осіб та необхідно ремонт туалетних приміщень</t>
  </si>
  <si>
    <t>кількість гімназій, в яких початкову освіту здобувають не менше 20 осіб та необхідно ремонт туалетних приміщень</t>
  </si>
  <si>
    <t>кількість закладів,  в яких буде проведено поточний ремонт туалетних приміщень</t>
  </si>
  <si>
    <t>кількість учнів початкової ланки у закладі, де буде здійсенено поточний ремонт</t>
  </si>
  <si>
    <t>середні витрати на один заклад, в якому  буде проведено поточний ремонт туалетних приміщень</t>
  </si>
  <si>
    <t>середні витрати на 1 учня початкової ланки  у закладі, де буде здійсенено поточний ремонт</t>
  </si>
  <si>
    <t>Забезпечити поточні видатки на приєднання до електричних мереж будівлі ЗОШ І-ІІІ ступенів № 5</t>
  </si>
  <si>
    <t>Поточні видатки на приєднання до електричних мереж будівлі ЗОШ І-ІІІ ступенів № 5</t>
  </si>
  <si>
    <t>довідка про зміни до кошторису</t>
  </si>
  <si>
    <t>протяжність лінії приєднання</t>
  </si>
  <si>
    <t>м</t>
  </si>
  <si>
    <t>акт виконаних робіт</t>
  </si>
  <si>
    <t>кількість закладів, в яких проводяться роботи</t>
  </si>
  <si>
    <t xml:space="preserve">середні витрати на один заклад </t>
  </si>
  <si>
    <t>середні видатки на один метр лінії приєднання</t>
  </si>
  <si>
    <t>Впровадження реформи "Нова українська школа" та створення умов для забезпечення якісної, доступної та сучасної загальної середньої освіти.</t>
  </si>
  <si>
    <t>Закупівля засобів навчання та обладнання для навчальних кабінетів початкової школи</t>
  </si>
  <si>
    <t>Забезпечення придбання засобів навчання та обладнання для навчальних кабінетів початкової школи</t>
  </si>
  <si>
    <t>Придбання засобів навчання та обладнання для навчальних кабінетів початкової школи</t>
  </si>
  <si>
    <t>кількість початкових шкіл</t>
  </si>
  <si>
    <t>кількість класів у початковій школі</t>
  </si>
  <si>
    <t>кількість учнів початкових класів</t>
  </si>
  <si>
    <t>середні витрати на 1 учня початкових класів</t>
  </si>
  <si>
    <t>середні витрати на одну початкову школу</t>
  </si>
  <si>
    <t>середні витрати на один клас у початковій школі</t>
  </si>
  <si>
    <t>%</t>
  </si>
  <si>
    <t>акти виконаних робіт</t>
  </si>
  <si>
    <t>Забезпечити виконання заходів в межах місцевої цільової програми "Громадський бюджет Лиманської об'єднаної територіальної громади"</t>
  </si>
  <si>
    <t>Програма економічного і соціального розвитку Лиманської об'єднаної територіальної громади на 2021 рік, 2.25.Розвиток громадського суспільства</t>
  </si>
  <si>
    <t>Забезпечення виконання заходів в межах місцевої цільової програми "Громадський бюджет Лиманської об'єднаної територіальної громади"</t>
  </si>
  <si>
    <t>кількість секцій паркану</t>
  </si>
  <si>
    <t>шт.</t>
  </si>
  <si>
    <t>середні видатки на одну секцію паркану</t>
  </si>
  <si>
    <t xml:space="preserve"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Постанова КМУ  "Деякі питання надання освітньої субвенції з державного бюджету місцевим бюджетам" від 14.01.2015 р. № 6 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рік"_x000D_зі змінами від 22.07.2021 р. № 8/12-1551
Рішення сесії Лиманської міської ради від 24.12.2020 р. № 8/3-72 "Про затвердження Програми економічного і соціального розвитку Лиманської об'єднаної громади на 2021 рік" зі змінами від 22.07.2021 р. № 8/12-1550                                                                                                                                                                                                                                                   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</si>
  <si>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</si>
  <si>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</si>
  <si>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Постанова КМУ 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у 2021 році" від 17.05.2021 р. № 476 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рік"_x000D_зі змінами від 19.08.2021 р. № 8/13-1776
Рішення сесії Лиманської міської ради від 24.12.2020 р. № 8/3-72 "Про затвердження Програми економічного і соціального розвитку Лиманської об'єднаної громади на 2021 рік" зі змінами від 19.08.2021 р.                                                                                                                                                                                                                                                  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</si>
  <si>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міської територіальної громади на 2021 рік" _x000D_ зі змінами від 19.08.2021 р. № 8/13-1776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зі змінами від 17.06.2021 р. № 8/10-1372</t>
  </si>
  <si>
    <t>Надання можливостей для всебічного розвитку молоді у відповідних закладах по роботі з молоддю</t>
  </si>
  <si>
    <t>Забезпечити надання можливостей для всебічного розвитку молоді у відповідних закладах по роботі з молоддю</t>
  </si>
  <si>
    <t>кількість регіональних закладів по роботі з молоддю</t>
  </si>
  <si>
    <t>кількість штатних працівників регіональних закладів по роботі з молоддю</t>
  </si>
  <si>
    <t>з них жінок</t>
  </si>
  <si>
    <t>кількість молоді, яка відвідує регіональні заклади по роботі з молоддю</t>
  </si>
  <si>
    <t>кількість заходів, проведених регіональними закладами по роботі з молоддю</t>
  </si>
  <si>
    <t>кількість молоді, яка візьме участь у заходах регіональних закладів по роботі з молоддю</t>
  </si>
  <si>
    <t>середньомісячна заробітна плата працівника регіональних закладів по роботі з молоддю</t>
  </si>
  <si>
    <t>кількість молоді, охопленої роботою регіонального закладу по роботі з молоддю, від загальної кількості молоді в регіоні</t>
  </si>
  <si>
    <t>звітність по закладу</t>
  </si>
  <si>
    <t>накази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</si>
  <si>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05.09.2017 № 2145-VIII зі змінами та доповненнями_x000D_
Закон України "Про дошкільну освіту" від 11.07.2001 р. № 2628-ІІІ зі змінами та доповненнями_x000D_
Наказ МФУ від 26.08.2014 р. № 836 "Про деякі питання запровадження програмно-цільового ментоду складання та використання місцевого бюджету 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зі змінами від 22.07.2021 р. № 8/12-1551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Довідка про зміни до річного кошторису від 25.08.2021 р. № 127</t>
  </si>
  <si>
    <t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Закон України "Про охорону дитинства" від 26.04.2001 р. № 2402-ІІІ зі змінами та доповненнями_x000D_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Наказ МОН від 13.02.2018 р. № 141 "Про внесення змін до наказу Міністерства освіти і науки України від 10 липня 2017 року № 992"_x000D_
Рішення сесії Лиманської міської ради від 24.12.2020 р. № 8/3-75 "Про бюджет Лиманської міської територіальної громади на 2021 рік"_x000D_зі змінами від 19.08.2021 р. № 8/13-1776
Рішення сесії Лиманської міської ради від 24.12.2020 р. № 8/3-72 "Про затвердження Програми економічного і соціального розвитку Лиманської об'єднаної громади на 2021 рік" зі змінами від 19.08.2021 р. № 8/13-1773                                                                                                                                                                                                                                                                                                                                                                                                       Довідка про зміни до річного кошторису від 25.08.2021 р. № 128</t>
  </si>
  <si>
    <t>Конституція України віл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2145-ІІІ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_x000D_зі змінами від 19.08.2021 р. № 8/13-1776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_x000D_зі змінами від 19.08.2021р. № 8/13-1773
Рішення сесії Лиманської міської ради від 24.12.2020 р. № 8/3-54 "Про затвердження орієнтовного плану заходів з реалізації "Програми національно-патріотичного виховання дітей та молоді Лиманської об'єднаної територіальної громади на 2021-2025 роки" у 2021 році"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</si>
  <si>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зі змінами від 19.08.2021 р. № 8/13-1776                                                                                      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зі змінами -від 19.08.2021 р. № 8/13-1773</t>
  </si>
  <si>
    <t xml:space="preserve"> 30 серпня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</si>
</sst>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left" wrapText="1"/>
    </xf>
    <xf numFmtId="0" fontId="17" fillId="0" borderId="9" xfId="0" applyFont="1" applyFill="1" applyBorder="1" applyAlignment="1">
      <alignment horizontal="left" wrapText="1"/>
    </xf>
    <xf numFmtId="0" fontId="17" fillId="0" borderId="10" xfId="0" applyFont="1" applyFill="1" applyBorder="1" applyAlignment="1">
      <alignment horizontal="left" wrapText="1"/>
    </xf>
    <xf numFmtId="4" fontId="8" fillId="0" borderId="5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left" wrapText="1"/>
    </xf>
    <xf numFmtId="0" fontId="2" fillId="0" borderId="10" xfId="0" applyNumberFormat="1" applyFont="1" applyFill="1" applyBorder="1" applyAlignment="1">
      <alignment horizontal="left" wrapText="1"/>
    </xf>
    <xf numFmtId="0" fontId="8" fillId="0" borderId="8" xfId="0" applyNumberFormat="1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left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4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18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55" t="s">
        <v>218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64" t="s">
        <v>77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2.75" customHeight="1" x14ac:dyDescent="0.2">
      <c r="AO7" s="60" t="s">
        <v>300</v>
      </c>
      <c r="AP7" s="56"/>
      <c r="AQ7" s="56"/>
      <c r="AR7" s="56"/>
      <c r="AS7" s="56"/>
      <c r="AT7" s="56"/>
      <c r="AU7" s="56"/>
      <c r="AV7" s="1" t="s">
        <v>63</v>
      </c>
      <c r="AW7" s="60">
        <v>491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83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s="7" customFormat="1" ht="14.25" customHeight="1" x14ac:dyDescent="0.2">
      <c r="A13" s="4" t="s">
        <v>53</v>
      </c>
      <c r="B13" s="72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5"/>
      <c r="N13" s="74" t="s">
        <v>77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6"/>
      <c r="AU13" s="72" t="s">
        <v>81</v>
      </c>
      <c r="AV13" s="73"/>
      <c r="AW13" s="73"/>
      <c r="AX13" s="73"/>
      <c r="AY13" s="73"/>
      <c r="AZ13" s="73"/>
      <c r="BA13" s="73"/>
      <c r="BB13" s="7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"/>
      <c r="AU14" s="70" t="s">
        <v>55</v>
      </c>
      <c r="AV14" s="70"/>
      <c r="AW14" s="70"/>
      <c r="AX14" s="70"/>
      <c r="AY14" s="70"/>
      <c r="AZ14" s="70"/>
      <c r="BA14" s="70"/>
      <c r="BB14" s="70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2" t="s">
        <v>84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/>
      <c r="N16" s="74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6"/>
      <c r="AU16" s="72" t="s">
        <v>81</v>
      </c>
      <c r="AV16" s="73"/>
      <c r="AW16" s="73"/>
      <c r="AX16" s="73"/>
      <c r="AY16" s="73"/>
      <c r="AZ16" s="73"/>
      <c r="BA16" s="73"/>
      <c r="BB16" s="7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8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8"/>
      <c r="AU17" s="70" t="s">
        <v>55</v>
      </c>
      <c r="AV17" s="70"/>
      <c r="AW17" s="70"/>
      <c r="AX17" s="70"/>
      <c r="AY17" s="70"/>
      <c r="AZ17" s="70"/>
      <c r="BA17" s="70"/>
      <c r="BB17" s="70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14.25" customHeight="1" x14ac:dyDescent="0.2">
      <c r="A19" s="4" t="s">
        <v>54</v>
      </c>
      <c r="B19" s="72" t="s">
        <v>121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123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"/>
      <c r="AA19" s="72" t="s">
        <v>124</v>
      </c>
      <c r="AB19" s="73"/>
      <c r="AC19" s="73"/>
      <c r="AD19" s="73"/>
      <c r="AE19" s="73"/>
      <c r="AF19" s="73"/>
      <c r="AG19" s="73"/>
      <c r="AH19" s="73"/>
      <c r="AI19" s="73"/>
      <c r="AJ19" s="11"/>
      <c r="AK19" s="78" t="s">
        <v>122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1"/>
      <c r="BE19" s="72" t="s">
        <v>82</v>
      </c>
      <c r="BF19" s="73"/>
      <c r="BG19" s="73"/>
      <c r="BH19" s="73"/>
      <c r="BI19" s="73"/>
      <c r="BJ19" s="73"/>
      <c r="BK19" s="73"/>
      <c r="BL19" s="7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5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15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0" t="s">
        <v>60</v>
      </c>
      <c r="BF20" s="70"/>
      <c r="BG20" s="70"/>
      <c r="BH20" s="70"/>
      <c r="BI20" s="70"/>
      <c r="BJ20" s="70"/>
      <c r="BK20" s="70"/>
      <c r="BL20" s="7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51457042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f>50588857+314267+14779+155270-129176-736448-219722-248400</f>
        <v>49739427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87">
        <f>1716770+838+2+5</f>
        <v>1717615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9"/>
      <c r="U24" s="39"/>
      <c r="V24" s="39"/>
      <c r="W24" s="39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57.5" customHeight="1" x14ac:dyDescent="0.2">
      <c r="A26" s="79" t="s">
        <v>296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49" t="s">
        <v>85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79" t="s">
        <v>120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81" t="s">
        <v>28</v>
      </c>
      <c r="B38" s="81"/>
      <c r="C38" s="81"/>
      <c r="D38" s="81"/>
      <c r="E38" s="81"/>
      <c r="F38" s="81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9" t="s">
        <v>86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49" t="s">
        <v>87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 x14ac:dyDescent="0.2">
      <c r="A44" s="80" t="s">
        <v>41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</row>
    <row r="45" spans="1:79" ht="15" customHeight="1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 x14ac:dyDescent="0.2">
      <c r="A46" s="85" t="s">
        <v>28</v>
      </c>
      <c r="B46" s="85"/>
      <c r="C46" s="85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85" t="s">
        <v>29</v>
      </c>
      <c r="AD46" s="85"/>
      <c r="AE46" s="85"/>
      <c r="AF46" s="85"/>
      <c r="AG46" s="85"/>
      <c r="AH46" s="85"/>
      <c r="AI46" s="85"/>
      <c r="AJ46" s="85"/>
      <c r="AK46" s="85" t="s">
        <v>30</v>
      </c>
      <c r="AL46" s="85"/>
      <c r="AM46" s="85"/>
      <c r="AN46" s="85"/>
      <c r="AO46" s="85"/>
      <c r="AP46" s="85"/>
      <c r="AQ46" s="85"/>
      <c r="AR46" s="85"/>
      <c r="AS46" s="85" t="s">
        <v>27</v>
      </c>
      <c r="AT46" s="85"/>
      <c r="AU46" s="85"/>
      <c r="AV46" s="85"/>
      <c r="AW46" s="85"/>
      <c r="AX46" s="85"/>
      <c r="AY46" s="85"/>
      <c r="AZ46" s="85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 x14ac:dyDescent="0.2">
      <c r="A47" s="85"/>
      <c r="B47" s="85"/>
      <c r="C47" s="8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27"/>
      <c r="BB47" s="27"/>
      <c r="BC47" s="27"/>
      <c r="BD47" s="27"/>
      <c r="BE47" s="27"/>
      <c r="BF47" s="27"/>
      <c r="BG47" s="27"/>
      <c r="BH47" s="27"/>
    </row>
    <row r="48" spans="1:79" ht="15.75" x14ac:dyDescent="0.2">
      <c r="A48" s="85">
        <v>1</v>
      </c>
      <c r="B48" s="85"/>
      <c r="C48" s="85"/>
      <c r="D48" s="99"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85">
        <v>3</v>
      </c>
      <c r="AD48" s="85"/>
      <c r="AE48" s="85"/>
      <c r="AF48" s="85"/>
      <c r="AG48" s="85"/>
      <c r="AH48" s="85"/>
      <c r="AI48" s="85"/>
      <c r="AJ48" s="85"/>
      <c r="AK48" s="85">
        <v>4</v>
      </c>
      <c r="AL48" s="85"/>
      <c r="AM48" s="85"/>
      <c r="AN48" s="85"/>
      <c r="AO48" s="85"/>
      <c r="AP48" s="85"/>
      <c r="AQ48" s="85"/>
      <c r="AR48" s="85"/>
      <c r="AS48" s="85">
        <v>5</v>
      </c>
      <c r="AT48" s="85"/>
      <c r="AU48" s="85"/>
      <c r="AV48" s="85"/>
      <c r="AW48" s="85"/>
      <c r="AX48" s="85"/>
      <c r="AY48" s="85"/>
      <c r="AZ48" s="85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 x14ac:dyDescent="0.2">
      <c r="A49" s="44" t="s">
        <v>6</v>
      </c>
      <c r="B49" s="44"/>
      <c r="C49" s="44"/>
      <c r="D49" s="102" t="s">
        <v>7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105" t="s">
        <v>8</v>
      </c>
      <c r="AD49" s="105"/>
      <c r="AE49" s="105"/>
      <c r="AF49" s="105"/>
      <c r="AG49" s="105"/>
      <c r="AH49" s="105"/>
      <c r="AI49" s="105"/>
      <c r="AJ49" s="105"/>
      <c r="AK49" s="105" t="s">
        <v>9</v>
      </c>
      <c r="AL49" s="105"/>
      <c r="AM49" s="105"/>
      <c r="AN49" s="105"/>
      <c r="AO49" s="105"/>
      <c r="AP49" s="105"/>
      <c r="AQ49" s="105"/>
      <c r="AR49" s="105"/>
      <c r="AS49" s="48" t="s">
        <v>10</v>
      </c>
      <c r="AT49" s="105"/>
      <c r="AU49" s="105"/>
      <c r="AV49" s="105"/>
      <c r="AW49" s="105"/>
      <c r="AX49" s="105"/>
      <c r="AY49" s="105"/>
      <c r="AZ49" s="105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25.5" customHeight="1" x14ac:dyDescent="0.2">
      <c r="A50" s="44">
        <v>1</v>
      </c>
      <c r="B50" s="44"/>
      <c r="C50" s="44"/>
      <c r="D50" s="49" t="s">
        <v>86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2">
        <f>50588857+314267+14779+155270-129176-736448-219722-248400</f>
        <v>49739427</v>
      </c>
      <c r="AD50" s="52"/>
      <c r="AE50" s="52"/>
      <c r="AF50" s="52"/>
      <c r="AG50" s="52"/>
      <c r="AH50" s="52"/>
      <c r="AI50" s="52"/>
      <c r="AJ50" s="52"/>
      <c r="AK50" s="52">
        <f>1651120+838+2+5</f>
        <v>1651965</v>
      </c>
      <c r="AL50" s="52"/>
      <c r="AM50" s="52"/>
      <c r="AN50" s="52"/>
      <c r="AO50" s="52"/>
      <c r="AP50" s="52"/>
      <c r="AQ50" s="52"/>
      <c r="AR50" s="52"/>
      <c r="AS50" s="52">
        <f>AC50+AK50</f>
        <v>51391392</v>
      </c>
      <c r="AT50" s="52"/>
      <c r="AU50" s="52"/>
      <c r="AV50" s="52"/>
      <c r="AW50" s="52"/>
      <c r="AX50" s="52"/>
      <c r="AY50" s="52"/>
      <c r="AZ50" s="52"/>
      <c r="BA50" s="31"/>
      <c r="BB50" s="31"/>
      <c r="BC50" s="31"/>
      <c r="BD50" s="31"/>
      <c r="BE50" s="31"/>
      <c r="BF50" s="31"/>
      <c r="BG50" s="31"/>
      <c r="BH50" s="31"/>
      <c r="CA50" s="1" t="s">
        <v>14</v>
      </c>
    </row>
    <row r="51" spans="1:79" ht="12.75" customHeight="1" x14ac:dyDescent="0.2">
      <c r="A51" s="44">
        <v>2</v>
      </c>
      <c r="B51" s="44"/>
      <c r="C51" s="44"/>
      <c r="D51" s="49" t="s">
        <v>88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v>65650</v>
      </c>
      <c r="AL51" s="52"/>
      <c r="AM51" s="52"/>
      <c r="AN51" s="52"/>
      <c r="AO51" s="52"/>
      <c r="AP51" s="52"/>
      <c r="AQ51" s="52"/>
      <c r="AR51" s="52"/>
      <c r="AS51" s="52">
        <f>AC51+AK51</f>
        <v>65650</v>
      </c>
      <c r="AT51" s="52"/>
      <c r="AU51" s="52"/>
      <c r="AV51" s="52"/>
      <c r="AW51" s="52"/>
      <c r="AX51" s="52"/>
      <c r="AY51" s="52"/>
      <c r="AZ51" s="52"/>
      <c r="BA51" s="31"/>
      <c r="BB51" s="31"/>
      <c r="BC51" s="31"/>
      <c r="BD51" s="31"/>
      <c r="BE51" s="31"/>
      <c r="BF51" s="31"/>
      <c r="BG51" s="31"/>
      <c r="BH51" s="31"/>
    </row>
    <row r="52" spans="1:79" s="30" customFormat="1" x14ac:dyDescent="0.2">
      <c r="A52" s="106"/>
      <c r="B52" s="106"/>
      <c r="C52" s="106"/>
      <c r="D52" s="107" t="s">
        <v>64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110">
        <f>SUM(AC50:AJ51)</f>
        <v>49739427</v>
      </c>
      <c r="AD52" s="110"/>
      <c r="AE52" s="110"/>
      <c r="AF52" s="110"/>
      <c r="AG52" s="110"/>
      <c r="AH52" s="110"/>
      <c r="AI52" s="110"/>
      <c r="AJ52" s="110"/>
      <c r="AK52" s="110">
        <f>SUM(AK50:AR51)</f>
        <v>1717615</v>
      </c>
      <c r="AL52" s="110"/>
      <c r="AM52" s="110"/>
      <c r="AN52" s="110"/>
      <c r="AO52" s="110"/>
      <c r="AP52" s="110"/>
      <c r="AQ52" s="110"/>
      <c r="AR52" s="110"/>
      <c r="AS52" s="110">
        <f>AC52+AK52</f>
        <v>51457042</v>
      </c>
      <c r="AT52" s="110"/>
      <c r="AU52" s="110"/>
      <c r="AV52" s="110"/>
      <c r="AW52" s="110"/>
      <c r="AX52" s="110"/>
      <c r="AY52" s="110"/>
      <c r="AZ52" s="110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63" t="s">
        <v>42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</row>
    <row r="55" spans="1:79" ht="15" customHeight="1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79" ht="15.95" customHeight="1" x14ac:dyDescent="0.2">
      <c r="A56" s="85" t="s">
        <v>28</v>
      </c>
      <c r="B56" s="85"/>
      <c r="C56" s="85"/>
      <c r="D56" s="93" t="s">
        <v>34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85" t="s">
        <v>29</v>
      </c>
      <c r="AC56" s="85"/>
      <c r="AD56" s="85"/>
      <c r="AE56" s="85"/>
      <c r="AF56" s="85"/>
      <c r="AG56" s="85"/>
      <c r="AH56" s="85"/>
      <c r="AI56" s="85"/>
      <c r="AJ56" s="85" t="s">
        <v>30</v>
      </c>
      <c r="AK56" s="85"/>
      <c r="AL56" s="85"/>
      <c r="AM56" s="85"/>
      <c r="AN56" s="85"/>
      <c r="AO56" s="85"/>
      <c r="AP56" s="85"/>
      <c r="AQ56" s="85"/>
      <c r="AR56" s="85" t="s">
        <v>27</v>
      </c>
      <c r="AS56" s="85"/>
      <c r="AT56" s="85"/>
      <c r="AU56" s="85"/>
      <c r="AV56" s="85"/>
      <c r="AW56" s="85"/>
      <c r="AX56" s="85"/>
      <c r="AY56" s="85"/>
    </row>
    <row r="57" spans="1:79" ht="29.1" customHeight="1" x14ac:dyDescent="0.2">
      <c r="A57" s="85"/>
      <c r="B57" s="85"/>
      <c r="C57" s="85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</row>
    <row r="58" spans="1:79" ht="15.75" customHeight="1" x14ac:dyDescent="0.2">
      <c r="A58" s="85">
        <v>1</v>
      </c>
      <c r="B58" s="85"/>
      <c r="C58" s="85"/>
      <c r="D58" s="99">
        <v>2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85">
        <v>3</v>
      </c>
      <c r="AC58" s="85"/>
      <c r="AD58" s="85"/>
      <c r="AE58" s="85"/>
      <c r="AF58" s="85"/>
      <c r="AG58" s="85"/>
      <c r="AH58" s="85"/>
      <c r="AI58" s="85"/>
      <c r="AJ58" s="85">
        <v>4</v>
      </c>
      <c r="AK58" s="85"/>
      <c r="AL58" s="85"/>
      <c r="AM58" s="85"/>
      <c r="AN58" s="85"/>
      <c r="AO58" s="85"/>
      <c r="AP58" s="85"/>
      <c r="AQ58" s="85"/>
      <c r="AR58" s="85">
        <v>5</v>
      </c>
      <c r="AS58" s="85"/>
      <c r="AT58" s="85"/>
      <c r="AU58" s="85"/>
      <c r="AV58" s="85"/>
      <c r="AW58" s="85"/>
      <c r="AX58" s="85"/>
      <c r="AY58" s="85"/>
    </row>
    <row r="59" spans="1:79" ht="12.75" hidden="1" customHeight="1" x14ac:dyDescent="0.2">
      <c r="A59" s="44" t="s">
        <v>6</v>
      </c>
      <c r="B59" s="44"/>
      <c r="C59" s="44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105" t="s">
        <v>8</v>
      </c>
      <c r="AC59" s="105"/>
      <c r="AD59" s="105"/>
      <c r="AE59" s="105"/>
      <c r="AF59" s="105"/>
      <c r="AG59" s="105"/>
      <c r="AH59" s="105"/>
      <c r="AI59" s="105"/>
      <c r="AJ59" s="105" t="s">
        <v>9</v>
      </c>
      <c r="AK59" s="105"/>
      <c r="AL59" s="105"/>
      <c r="AM59" s="105"/>
      <c r="AN59" s="105"/>
      <c r="AO59" s="105"/>
      <c r="AP59" s="105"/>
      <c r="AQ59" s="105"/>
      <c r="AR59" s="105" t="s">
        <v>10</v>
      </c>
      <c r="AS59" s="105"/>
      <c r="AT59" s="105"/>
      <c r="AU59" s="105"/>
      <c r="AV59" s="105"/>
      <c r="AW59" s="105"/>
      <c r="AX59" s="105"/>
      <c r="AY59" s="105"/>
      <c r="CA59" s="1" t="s">
        <v>15</v>
      </c>
    </row>
    <row r="60" spans="1:79" ht="25.5" customHeight="1" x14ac:dyDescent="0.2">
      <c r="A60" s="44">
        <v>1</v>
      </c>
      <c r="B60" s="44"/>
      <c r="C60" s="44"/>
      <c r="D60" s="49" t="s">
        <v>89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52">
        <v>0</v>
      </c>
      <c r="AC60" s="52"/>
      <c r="AD60" s="52"/>
      <c r="AE60" s="52"/>
      <c r="AF60" s="52"/>
      <c r="AG60" s="52"/>
      <c r="AH60" s="52"/>
      <c r="AI60" s="52"/>
      <c r="AJ60" s="52">
        <v>65650</v>
      </c>
      <c r="AK60" s="52"/>
      <c r="AL60" s="52"/>
      <c r="AM60" s="52"/>
      <c r="AN60" s="52"/>
      <c r="AO60" s="52"/>
      <c r="AP60" s="52"/>
      <c r="AQ60" s="52"/>
      <c r="AR60" s="52">
        <f>AB60+AJ60</f>
        <v>65650</v>
      </c>
      <c r="AS60" s="52"/>
      <c r="AT60" s="52"/>
      <c r="AU60" s="52"/>
      <c r="AV60" s="52"/>
      <c r="AW60" s="52"/>
      <c r="AX60" s="52"/>
      <c r="AY60" s="52"/>
      <c r="CA60" s="1" t="s">
        <v>16</v>
      </c>
    </row>
    <row r="61" spans="1:79" s="30" customFormat="1" ht="12.75" customHeight="1" x14ac:dyDescent="0.2">
      <c r="A61" s="106"/>
      <c r="B61" s="106"/>
      <c r="C61" s="106"/>
      <c r="D61" s="107" t="s">
        <v>27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110">
        <v>0</v>
      </c>
      <c r="AC61" s="110"/>
      <c r="AD61" s="110"/>
      <c r="AE61" s="110"/>
      <c r="AF61" s="110"/>
      <c r="AG61" s="110"/>
      <c r="AH61" s="110"/>
      <c r="AI61" s="110"/>
      <c r="AJ61" s="110">
        <v>65650</v>
      </c>
      <c r="AK61" s="110"/>
      <c r="AL61" s="110"/>
      <c r="AM61" s="110"/>
      <c r="AN61" s="110"/>
      <c r="AO61" s="110"/>
      <c r="AP61" s="110"/>
      <c r="AQ61" s="110"/>
      <c r="AR61" s="110">
        <f>AB61+AJ61</f>
        <v>65650</v>
      </c>
      <c r="AS61" s="110"/>
      <c r="AT61" s="110"/>
      <c r="AU61" s="110"/>
      <c r="AV61" s="110"/>
      <c r="AW61" s="110"/>
      <c r="AX61" s="110"/>
      <c r="AY61" s="110"/>
    </row>
    <row r="63" spans="1:79" ht="15.75" customHeight="1" x14ac:dyDescent="0.2">
      <c r="A63" s="80" t="s">
        <v>43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 x14ac:dyDescent="0.2">
      <c r="A64" s="85" t="s">
        <v>28</v>
      </c>
      <c r="B64" s="85"/>
      <c r="C64" s="85"/>
      <c r="D64" s="85"/>
      <c r="E64" s="85"/>
      <c r="F64" s="85"/>
      <c r="G64" s="99" t="s">
        <v>44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5" t="s">
        <v>2</v>
      </c>
      <c r="AA64" s="85"/>
      <c r="AB64" s="85"/>
      <c r="AC64" s="85"/>
      <c r="AD64" s="85"/>
      <c r="AE64" s="85" t="s">
        <v>1</v>
      </c>
      <c r="AF64" s="85"/>
      <c r="AG64" s="85"/>
      <c r="AH64" s="85"/>
      <c r="AI64" s="85"/>
      <c r="AJ64" s="85"/>
      <c r="AK64" s="85"/>
      <c r="AL64" s="85"/>
      <c r="AM64" s="85"/>
      <c r="AN64" s="85"/>
      <c r="AO64" s="99" t="s">
        <v>29</v>
      </c>
      <c r="AP64" s="100"/>
      <c r="AQ64" s="100"/>
      <c r="AR64" s="100"/>
      <c r="AS64" s="100"/>
      <c r="AT64" s="100"/>
      <c r="AU64" s="100"/>
      <c r="AV64" s="101"/>
      <c r="AW64" s="99" t="s">
        <v>30</v>
      </c>
      <c r="AX64" s="100"/>
      <c r="AY64" s="100"/>
      <c r="AZ64" s="100"/>
      <c r="BA64" s="100"/>
      <c r="BB64" s="100"/>
      <c r="BC64" s="100"/>
      <c r="BD64" s="101"/>
      <c r="BE64" s="99" t="s">
        <v>27</v>
      </c>
      <c r="BF64" s="100"/>
      <c r="BG64" s="100"/>
      <c r="BH64" s="100"/>
      <c r="BI64" s="100"/>
      <c r="BJ64" s="100"/>
      <c r="BK64" s="100"/>
      <c r="BL64" s="101"/>
    </row>
    <row r="65" spans="1:79" ht="15.75" customHeight="1" x14ac:dyDescent="0.2">
      <c r="A65" s="85">
        <v>1</v>
      </c>
      <c r="B65" s="85"/>
      <c r="C65" s="85"/>
      <c r="D65" s="85"/>
      <c r="E65" s="85"/>
      <c r="F65" s="85"/>
      <c r="G65" s="99">
        <v>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85">
        <v>3</v>
      </c>
      <c r="AA65" s="85"/>
      <c r="AB65" s="85"/>
      <c r="AC65" s="85"/>
      <c r="AD65" s="85"/>
      <c r="AE65" s="85">
        <v>4</v>
      </c>
      <c r="AF65" s="85"/>
      <c r="AG65" s="85"/>
      <c r="AH65" s="85"/>
      <c r="AI65" s="85"/>
      <c r="AJ65" s="85"/>
      <c r="AK65" s="85"/>
      <c r="AL65" s="85"/>
      <c r="AM65" s="85"/>
      <c r="AN65" s="85"/>
      <c r="AO65" s="85">
        <v>5</v>
      </c>
      <c r="AP65" s="85"/>
      <c r="AQ65" s="85"/>
      <c r="AR65" s="85"/>
      <c r="AS65" s="85"/>
      <c r="AT65" s="85"/>
      <c r="AU65" s="85"/>
      <c r="AV65" s="85"/>
      <c r="AW65" s="85">
        <v>6</v>
      </c>
      <c r="AX65" s="85"/>
      <c r="AY65" s="85"/>
      <c r="AZ65" s="85"/>
      <c r="BA65" s="85"/>
      <c r="BB65" s="85"/>
      <c r="BC65" s="85"/>
      <c r="BD65" s="85"/>
      <c r="BE65" s="85">
        <v>7</v>
      </c>
      <c r="BF65" s="85"/>
      <c r="BG65" s="85"/>
      <c r="BH65" s="85"/>
      <c r="BI65" s="85"/>
      <c r="BJ65" s="85"/>
      <c r="BK65" s="85"/>
      <c r="BL65" s="85"/>
    </row>
    <row r="66" spans="1:79" ht="12.75" customHeight="1" x14ac:dyDescent="0.2">
      <c r="A66" s="102" t="s">
        <v>86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4"/>
      <c r="CA66" s="1" t="s">
        <v>17</v>
      </c>
    </row>
    <row r="67" spans="1:79" s="30" customFormat="1" ht="12.75" customHeight="1" x14ac:dyDescent="0.2">
      <c r="A67" s="106">
        <v>1</v>
      </c>
      <c r="B67" s="106"/>
      <c r="C67" s="106"/>
      <c r="D67" s="106"/>
      <c r="E67" s="106"/>
      <c r="F67" s="106"/>
      <c r="G67" s="115" t="s">
        <v>65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18"/>
      <c r="AA67" s="118"/>
      <c r="AB67" s="118"/>
      <c r="AC67" s="118"/>
      <c r="AD67" s="118"/>
      <c r="AE67" s="119"/>
      <c r="AF67" s="119"/>
      <c r="AG67" s="119"/>
      <c r="AH67" s="119"/>
      <c r="AI67" s="119"/>
      <c r="AJ67" s="119"/>
      <c r="AK67" s="119"/>
      <c r="AL67" s="119"/>
      <c r="AM67" s="119"/>
      <c r="AN67" s="111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CA67" s="30" t="s">
        <v>18</v>
      </c>
    </row>
    <row r="68" spans="1:79" ht="12.75" customHeight="1" x14ac:dyDescent="0.2">
      <c r="A68" s="44"/>
      <c r="B68" s="44"/>
      <c r="C68" s="44"/>
      <c r="D68" s="44"/>
      <c r="E68" s="44"/>
      <c r="F68" s="44"/>
      <c r="G68" s="45" t="s">
        <v>67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68</v>
      </c>
      <c r="AA68" s="48"/>
      <c r="AB68" s="48"/>
      <c r="AC68" s="48"/>
      <c r="AD68" s="48"/>
      <c r="AE68" s="68" t="s">
        <v>69</v>
      </c>
      <c r="AF68" s="68"/>
      <c r="AG68" s="68"/>
      <c r="AH68" s="68"/>
      <c r="AI68" s="68"/>
      <c r="AJ68" s="68"/>
      <c r="AK68" s="68"/>
      <c r="AL68" s="68"/>
      <c r="AM68" s="68"/>
      <c r="AN68" s="69"/>
      <c r="AO68" s="52">
        <f>50588857+314267+14779+155270-129176-736448-219722-248400</f>
        <v>49739427</v>
      </c>
      <c r="AP68" s="52"/>
      <c r="AQ68" s="52"/>
      <c r="AR68" s="52"/>
      <c r="AS68" s="52"/>
      <c r="AT68" s="52"/>
      <c r="AU68" s="52"/>
      <c r="AV68" s="52"/>
      <c r="AW68" s="52">
        <f>1651960+5</f>
        <v>1651965</v>
      </c>
      <c r="AX68" s="52"/>
      <c r="AY68" s="52"/>
      <c r="AZ68" s="52"/>
      <c r="BA68" s="52"/>
      <c r="BB68" s="52"/>
      <c r="BC68" s="52"/>
      <c r="BD68" s="52"/>
      <c r="BE68" s="52">
        <f>AO68+AW68</f>
        <v>51391392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95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66</v>
      </c>
      <c r="AA69" s="48"/>
      <c r="AB69" s="48"/>
      <c r="AC69" s="48"/>
      <c r="AD69" s="48"/>
      <c r="AE69" s="68" t="s">
        <v>96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2">
        <v>13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f t="shared" ref="BE69:BE70" si="0">AO69+AW69</f>
        <v>13</v>
      </c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44"/>
      <c r="B70" s="44"/>
      <c r="C70" s="44"/>
      <c r="D70" s="44"/>
      <c r="E70" s="44"/>
      <c r="F70" s="44"/>
      <c r="G70" s="45" t="s">
        <v>97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66</v>
      </c>
      <c r="AA70" s="48"/>
      <c r="AB70" s="48"/>
      <c r="AC70" s="48"/>
      <c r="AD70" s="48"/>
      <c r="AE70" s="68" t="s">
        <v>96</v>
      </c>
      <c r="AF70" s="68"/>
      <c r="AG70" s="68"/>
      <c r="AH70" s="68"/>
      <c r="AI70" s="68"/>
      <c r="AJ70" s="68"/>
      <c r="AK70" s="68"/>
      <c r="AL70" s="68"/>
      <c r="AM70" s="68"/>
      <c r="AN70" s="69"/>
      <c r="AO70" s="52">
        <v>54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 t="shared" si="0"/>
        <v>54</v>
      </c>
      <c r="BF70" s="52"/>
      <c r="BG70" s="52"/>
      <c r="BH70" s="52"/>
      <c r="BI70" s="52"/>
      <c r="BJ70" s="52"/>
      <c r="BK70" s="52"/>
      <c r="BL70" s="52"/>
    </row>
    <row r="71" spans="1:79" s="30" customFormat="1" ht="12.75" customHeight="1" x14ac:dyDescent="0.2">
      <c r="A71" s="106">
        <v>0</v>
      </c>
      <c r="B71" s="106"/>
      <c r="C71" s="106"/>
      <c r="D71" s="106"/>
      <c r="E71" s="106"/>
      <c r="F71" s="106"/>
      <c r="G71" s="120" t="s">
        <v>90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118"/>
      <c r="AA71" s="118"/>
      <c r="AB71" s="118"/>
      <c r="AC71" s="118"/>
      <c r="AD71" s="118"/>
      <c r="AE71" s="68" t="s">
        <v>99</v>
      </c>
      <c r="AF71" s="68"/>
      <c r="AG71" s="68"/>
      <c r="AH71" s="68"/>
      <c r="AI71" s="68"/>
      <c r="AJ71" s="68"/>
      <c r="AK71" s="68"/>
      <c r="AL71" s="68"/>
      <c r="AM71" s="68"/>
      <c r="AN71" s="69"/>
      <c r="AO71" s="110">
        <v>331.25</v>
      </c>
      <c r="AP71" s="110"/>
      <c r="AQ71" s="110"/>
      <c r="AR71" s="110"/>
      <c r="AS71" s="110"/>
      <c r="AT71" s="110"/>
      <c r="AU71" s="110"/>
      <c r="AV71" s="110"/>
      <c r="AW71" s="110">
        <v>0</v>
      </c>
      <c r="AX71" s="110"/>
      <c r="AY71" s="110"/>
      <c r="AZ71" s="110"/>
      <c r="BA71" s="110"/>
      <c r="BB71" s="110"/>
      <c r="BC71" s="110"/>
      <c r="BD71" s="110"/>
      <c r="BE71" s="110">
        <f t="shared" ref="BE71:BE93" si="1">AO71+AW71</f>
        <v>331.25</v>
      </c>
      <c r="BF71" s="110"/>
      <c r="BG71" s="110"/>
      <c r="BH71" s="110"/>
      <c r="BI71" s="110"/>
      <c r="BJ71" s="110"/>
      <c r="BK71" s="110"/>
      <c r="BL71" s="110"/>
    </row>
    <row r="72" spans="1:79" ht="24.75" customHeight="1" x14ac:dyDescent="0.2">
      <c r="A72" s="44"/>
      <c r="B72" s="44"/>
      <c r="C72" s="44"/>
      <c r="D72" s="44"/>
      <c r="E72" s="44"/>
      <c r="F72" s="44"/>
      <c r="G72" s="45" t="s">
        <v>98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66</v>
      </c>
      <c r="AA72" s="48"/>
      <c r="AB72" s="48"/>
      <c r="AC72" s="48"/>
      <c r="AD72" s="48"/>
      <c r="AE72" s="68" t="s">
        <v>153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52">
        <v>17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 t="shared" ref="BE72:BE73" si="2">AO72+AW72</f>
        <v>17</v>
      </c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44"/>
      <c r="B73" s="44"/>
      <c r="C73" s="44"/>
      <c r="D73" s="44"/>
      <c r="E73" s="44"/>
      <c r="F73" s="44"/>
      <c r="G73" s="45" t="s">
        <v>100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66</v>
      </c>
      <c r="AA73" s="48"/>
      <c r="AB73" s="48"/>
      <c r="AC73" s="48"/>
      <c r="AD73" s="48"/>
      <c r="AE73" s="68" t="s">
        <v>153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52">
        <v>314.25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 t="shared" si="2"/>
        <v>314.25</v>
      </c>
      <c r="BF73" s="52"/>
      <c r="BG73" s="52"/>
      <c r="BH73" s="52"/>
      <c r="BI73" s="52"/>
      <c r="BJ73" s="52"/>
      <c r="BK73" s="52"/>
      <c r="BL73" s="52"/>
    </row>
    <row r="74" spans="1:79" s="30" customFormat="1" ht="12.75" customHeight="1" x14ac:dyDescent="0.2">
      <c r="A74" s="106">
        <v>0</v>
      </c>
      <c r="B74" s="106"/>
      <c r="C74" s="106"/>
      <c r="D74" s="106"/>
      <c r="E74" s="106"/>
      <c r="F74" s="106"/>
      <c r="G74" s="120" t="s">
        <v>91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18"/>
      <c r="AA74" s="118"/>
      <c r="AB74" s="118"/>
      <c r="AC74" s="118"/>
      <c r="AD74" s="118"/>
      <c r="AE74" s="68" t="s">
        <v>99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110">
        <v>118</v>
      </c>
      <c r="AP74" s="110"/>
      <c r="AQ74" s="110"/>
      <c r="AR74" s="110"/>
      <c r="AS74" s="110"/>
      <c r="AT74" s="110"/>
      <c r="AU74" s="110"/>
      <c r="AV74" s="110"/>
      <c r="AW74" s="110">
        <v>0</v>
      </c>
      <c r="AX74" s="110"/>
      <c r="AY74" s="110"/>
      <c r="AZ74" s="110"/>
      <c r="BA74" s="110"/>
      <c r="BB74" s="110"/>
      <c r="BC74" s="110"/>
      <c r="BD74" s="110"/>
      <c r="BE74" s="110">
        <f t="shared" si="1"/>
        <v>118</v>
      </c>
      <c r="BF74" s="110"/>
      <c r="BG74" s="110"/>
      <c r="BH74" s="110"/>
      <c r="BI74" s="110"/>
      <c r="BJ74" s="110"/>
      <c r="BK74" s="110"/>
      <c r="BL74" s="110"/>
    </row>
    <row r="75" spans="1:79" ht="27.75" customHeight="1" x14ac:dyDescent="0.2">
      <c r="A75" s="44"/>
      <c r="B75" s="44"/>
      <c r="C75" s="44"/>
      <c r="D75" s="44"/>
      <c r="E75" s="44"/>
      <c r="F75" s="44"/>
      <c r="G75" s="45" t="s">
        <v>100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66</v>
      </c>
      <c r="AA75" s="48"/>
      <c r="AB75" s="48"/>
      <c r="AC75" s="48"/>
      <c r="AD75" s="48"/>
      <c r="AE75" s="68" t="s">
        <v>153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52">
        <v>118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ref="BE75" si="3">AO75+AW75</f>
        <v>118</v>
      </c>
      <c r="BF75" s="52"/>
      <c r="BG75" s="52"/>
      <c r="BH75" s="52"/>
      <c r="BI75" s="52"/>
      <c r="BJ75" s="52"/>
      <c r="BK75" s="52"/>
      <c r="BL75" s="52"/>
    </row>
    <row r="76" spans="1:79" s="30" customFormat="1" ht="25.5" customHeight="1" x14ac:dyDescent="0.2">
      <c r="A76" s="106">
        <v>0</v>
      </c>
      <c r="B76" s="106"/>
      <c r="C76" s="106"/>
      <c r="D76" s="106"/>
      <c r="E76" s="106"/>
      <c r="F76" s="106"/>
      <c r="G76" s="120" t="s">
        <v>92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18"/>
      <c r="AA76" s="118"/>
      <c r="AB76" s="118"/>
      <c r="AC76" s="118"/>
      <c r="AD76" s="118"/>
      <c r="AE76" s="68" t="s">
        <v>99</v>
      </c>
      <c r="AF76" s="68"/>
      <c r="AG76" s="68"/>
      <c r="AH76" s="68"/>
      <c r="AI76" s="68"/>
      <c r="AJ76" s="68"/>
      <c r="AK76" s="68"/>
      <c r="AL76" s="68"/>
      <c r="AM76" s="68"/>
      <c r="AN76" s="69"/>
      <c r="AO76" s="110">
        <v>32.5</v>
      </c>
      <c r="AP76" s="110"/>
      <c r="AQ76" s="110"/>
      <c r="AR76" s="110"/>
      <c r="AS76" s="110"/>
      <c r="AT76" s="110"/>
      <c r="AU76" s="110"/>
      <c r="AV76" s="110"/>
      <c r="AW76" s="110">
        <v>0</v>
      </c>
      <c r="AX76" s="110"/>
      <c r="AY76" s="110"/>
      <c r="AZ76" s="110"/>
      <c r="BA76" s="110"/>
      <c r="BB76" s="110"/>
      <c r="BC76" s="110"/>
      <c r="BD76" s="110"/>
      <c r="BE76" s="110">
        <f t="shared" si="1"/>
        <v>32.5</v>
      </c>
      <c r="BF76" s="110"/>
      <c r="BG76" s="110"/>
      <c r="BH76" s="110"/>
      <c r="BI76" s="110"/>
      <c r="BJ76" s="110"/>
      <c r="BK76" s="110"/>
      <c r="BL76" s="110"/>
    </row>
    <row r="77" spans="1:79" ht="37.5" customHeight="1" x14ac:dyDescent="0.2">
      <c r="A77" s="44"/>
      <c r="B77" s="44"/>
      <c r="C77" s="44"/>
      <c r="D77" s="44"/>
      <c r="E77" s="44"/>
      <c r="F77" s="44"/>
      <c r="G77" s="45" t="s">
        <v>100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66</v>
      </c>
      <c r="AA77" s="48"/>
      <c r="AB77" s="48"/>
      <c r="AC77" s="48"/>
      <c r="AD77" s="48"/>
      <c r="AE77" s="68" t="s">
        <v>153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52">
        <v>32.5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ref="BE77" si="4">AO77+AW77</f>
        <v>32.5</v>
      </c>
      <c r="BF77" s="52"/>
      <c r="BG77" s="52"/>
      <c r="BH77" s="52"/>
      <c r="BI77" s="52"/>
      <c r="BJ77" s="52"/>
      <c r="BK77" s="52"/>
      <c r="BL77" s="52"/>
    </row>
    <row r="78" spans="1:79" s="30" customFormat="1" ht="12.75" customHeight="1" x14ac:dyDescent="0.2">
      <c r="A78" s="106">
        <v>0</v>
      </c>
      <c r="B78" s="106"/>
      <c r="C78" s="106"/>
      <c r="D78" s="106"/>
      <c r="E78" s="106"/>
      <c r="F78" s="106"/>
      <c r="G78" s="120" t="s">
        <v>93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18"/>
      <c r="AA78" s="118"/>
      <c r="AB78" s="118"/>
      <c r="AC78" s="118"/>
      <c r="AD78" s="118"/>
      <c r="AE78" s="68" t="s">
        <v>99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110">
        <v>19.5</v>
      </c>
      <c r="AP78" s="110"/>
      <c r="AQ78" s="110"/>
      <c r="AR78" s="110"/>
      <c r="AS78" s="110"/>
      <c r="AT78" s="110"/>
      <c r="AU78" s="110"/>
      <c r="AV78" s="110"/>
      <c r="AW78" s="110">
        <v>0</v>
      </c>
      <c r="AX78" s="110"/>
      <c r="AY78" s="110"/>
      <c r="AZ78" s="110"/>
      <c r="BA78" s="110"/>
      <c r="BB78" s="110"/>
      <c r="BC78" s="110"/>
      <c r="BD78" s="110"/>
      <c r="BE78" s="110">
        <f t="shared" si="1"/>
        <v>19.5</v>
      </c>
      <c r="BF78" s="110"/>
      <c r="BG78" s="110"/>
      <c r="BH78" s="110"/>
      <c r="BI78" s="110"/>
      <c r="BJ78" s="110"/>
      <c r="BK78" s="110"/>
      <c r="BL78" s="110"/>
    </row>
    <row r="79" spans="1:79" ht="27" customHeight="1" x14ac:dyDescent="0.2">
      <c r="A79" s="44"/>
      <c r="B79" s="44"/>
      <c r="C79" s="44"/>
      <c r="D79" s="44"/>
      <c r="E79" s="44"/>
      <c r="F79" s="44"/>
      <c r="G79" s="45" t="s">
        <v>100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66</v>
      </c>
      <c r="AA79" s="48"/>
      <c r="AB79" s="48"/>
      <c r="AC79" s="48"/>
      <c r="AD79" s="48"/>
      <c r="AE79" s="68" t="s">
        <v>153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52">
        <v>19.5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f t="shared" ref="BE79" si="5">AO79+AW79</f>
        <v>19.5</v>
      </c>
      <c r="BF79" s="52"/>
      <c r="BG79" s="52"/>
      <c r="BH79" s="52"/>
      <c r="BI79" s="52"/>
      <c r="BJ79" s="52"/>
      <c r="BK79" s="52"/>
      <c r="BL79" s="52"/>
    </row>
    <row r="80" spans="1:79" s="30" customFormat="1" ht="12.75" customHeight="1" x14ac:dyDescent="0.2">
      <c r="A80" s="106">
        <v>0</v>
      </c>
      <c r="B80" s="106"/>
      <c r="C80" s="106"/>
      <c r="D80" s="106"/>
      <c r="E80" s="106"/>
      <c r="F80" s="106"/>
      <c r="G80" s="120" t="s">
        <v>94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18"/>
      <c r="AA80" s="118"/>
      <c r="AB80" s="118"/>
      <c r="AC80" s="118"/>
      <c r="AD80" s="118"/>
      <c r="AE80" s="68" t="s">
        <v>99</v>
      </c>
      <c r="AF80" s="68"/>
      <c r="AG80" s="68"/>
      <c r="AH80" s="68"/>
      <c r="AI80" s="68"/>
      <c r="AJ80" s="68"/>
      <c r="AK80" s="68"/>
      <c r="AL80" s="68"/>
      <c r="AM80" s="68"/>
      <c r="AN80" s="69"/>
      <c r="AO80" s="110">
        <v>161.25</v>
      </c>
      <c r="AP80" s="110"/>
      <c r="AQ80" s="110"/>
      <c r="AR80" s="110"/>
      <c r="AS80" s="110"/>
      <c r="AT80" s="110"/>
      <c r="AU80" s="110"/>
      <c r="AV80" s="110"/>
      <c r="AW80" s="110">
        <v>0</v>
      </c>
      <c r="AX80" s="110"/>
      <c r="AY80" s="110"/>
      <c r="AZ80" s="110"/>
      <c r="BA80" s="110"/>
      <c r="BB80" s="110"/>
      <c r="BC80" s="110"/>
      <c r="BD80" s="110"/>
      <c r="BE80" s="110">
        <f t="shared" si="1"/>
        <v>161.25</v>
      </c>
      <c r="BF80" s="110"/>
      <c r="BG80" s="110"/>
      <c r="BH80" s="110"/>
      <c r="BI80" s="110"/>
      <c r="BJ80" s="110"/>
      <c r="BK80" s="110"/>
      <c r="BL80" s="110"/>
    </row>
    <row r="81" spans="1:79" ht="12.75" customHeight="1" x14ac:dyDescent="0.2">
      <c r="A81" s="44"/>
      <c r="B81" s="44"/>
      <c r="C81" s="44"/>
      <c r="D81" s="44"/>
      <c r="E81" s="44"/>
      <c r="F81" s="44"/>
      <c r="G81" s="45" t="s">
        <v>100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66</v>
      </c>
      <c r="AA81" s="48"/>
      <c r="AB81" s="48"/>
      <c r="AC81" s="48"/>
      <c r="AD81" s="48"/>
      <c r="AE81" s="68" t="s">
        <v>99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52">
        <v>144.25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f t="shared" si="1"/>
        <v>144.25</v>
      </c>
      <c r="BF81" s="52"/>
      <c r="BG81" s="52"/>
      <c r="BH81" s="52"/>
      <c r="BI81" s="52"/>
      <c r="BJ81" s="52"/>
      <c r="BK81" s="52"/>
      <c r="BL81" s="52"/>
    </row>
    <row r="82" spans="1:79" ht="12.75" customHeight="1" x14ac:dyDescent="0.2">
      <c r="A82" s="44"/>
      <c r="B82" s="44"/>
      <c r="C82" s="44"/>
      <c r="D82" s="44"/>
      <c r="E82" s="44"/>
      <c r="F82" s="44"/>
      <c r="G82" s="45" t="s">
        <v>98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66</v>
      </c>
      <c r="AA82" s="48"/>
      <c r="AB82" s="48"/>
      <c r="AC82" s="48"/>
      <c r="AD82" s="48"/>
      <c r="AE82" s="68" t="s">
        <v>99</v>
      </c>
      <c r="AF82" s="68"/>
      <c r="AG82" s="68"/>
      <c r="AH82" s="68"/>
      <c r="AI82" s="68"/>
      <c r="AJ82" s="68"/>
      <c r="AK82" s="68"/>
      <c r="AL82" s="68"/>
      <c r="AM82" s="68"/>
      <c r="AN82" s="69"/>
      <c r="AO82" s="52">
        <v>17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f t="shared" si="1"/>
        <v>17</v>
      </c>
      <c r="BF82" s="52"/>
      <c r="BG82" s="52"/>
      <c r="BH82" s="52"/>
      <c r="BI82" s="52"/>
      <c r="BJ82" s="52"/>
      <c r="BK82" s="52"/>
      <c r="BL82" s="52"/>
    </row>
    <row r="83" spans="1:79" s="30" customFormat="1" ht="12.75" customHeight="1" x14ac:dyDescent="0.2">
      <c r="A83" s="106">
        <v>2</v>
      </c>
      <c r="B83" s="106"/>
      <c r="C83" s="106"/>
      <c r="D83" s="106"/>
      <c r="E83" s="106"/>
      <c r="F83" s="106"/>
      <c r="G83" s="120" t="s">
        <v>70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18"/>
      <c r="AA83" s="118"/>
      <c r="AB83" s="118"/>
      <c r="AC83" s="118"/>
      <c r="AD83" s="118"/>
      <c r="AE83" s="119"/>
      <c r="AF83" s="119"/>
      <c r="AG83" s="119"/>
      <c r="AH83" s="119"/>
      <c r="AI83" s="119"/>
      <c r="AJ83" s="119"/>
      <c r="AK83" s="119"/>
      <c r="AL83" s="119"/>
      <c r="AM83" s="119"/>
      <c r="AN83" s="111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</row>
    <row r="84" spans="1:79" s="30" customFormat="1" ht="12.75" customHeight="1" x14ac:dyDescent="0.2">
      <c r="A84" s="106"/>
      <c r="B84" s="106"/>
      <c r="C84" s="106"/>
      <c r="D84" s="106"/>
      <c r="E84" s="106"/>
      <c r="F84" s="106"/>
      <c r="G84" s="120" t="s">
        <v>102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2"/>
      <c r="Z84" s="118"/>
      <c r="AA84" s="118"/>
      <c r="AB84" s="118"/>
      <c r="AC84" s="118"/>
      <c r="AD84" s="118"/>
      <c r="AE84" s="119"/>
      <c r="AF84" s="119"/>
      <c r="AG84" s="119"/>
      <c r="AH84" s="119"/>
      <c r="AI84" s="119"/>
      <c r="AJ84" s="119"/>
      <c r="AK84" s="119"/>
      <c r="AL84" s="119"/>
      <c r="AM84" s="119"/>
      <c r="AN84" s="111"/>
      <c r="AO84" s="110">
        <v>1115</v>
      </c>
      <c r="AP84" s="110"/>
      <c r="AQ84" s="110"/>
      <c r="AR84" s="110"/>
      <c r="AS84" s="110"/>
      <c r="AT84" s="110"/>
      <c r="AU84" s="110"/>
      <c r="AV84" s="110"/>
      <c r="AW84" s="110">
        <v>0</v>
      </c>
      <c r="AX84" s="110"/>
      <c r="AY84" s="110"/>
      <c r="AZ84" s="110"/>
      <c r="BA84" s="110"/>
      <c r="BB84" s="110"/>
      <c r="BC84" s="110"/>
      <c r="BD84" s="110"/>
      <c r="BE84" s="110">
        <f t="shared" si="1"/>
        <v>1115</v>
      </c>
      <c r="BF84" s="110"/>
      <c r="BG84" s="110"/>
      <c r="BH84" s="110"/>
      <c r="BI84" s="110"/>
      <c r="BJ84" s="110"/>
      <c r="BK84" s="110"/>
      <c r="BL84" s="110"/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103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104</v>
      </c>
      <c r="AA85" s="48"/>
      <c r="AB85" s="48"/>
      <c r="AC85" s="48"/>
      <c r="AD85" s="48"/>
      <c r="AE85" s="45" t="s">
        <v>105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52">
        <v>543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f t="shared" si="1"/>
        <v>543</v>
      </c>
      <c r="BF85" s="52"/>
      <c r="BG85" s="52"/>
      <c r="BH85" s="52"/>
      <c r="BI85" s="52"/>
      <c r="BJ85" s="52"/>
      <c r="BK85" s="52"/>
      <c r="BL85" s="52"/>
    </row>
    <row r="86" spans="1:79" ht="12.75" customHeight="1" x14ac:dyDescent="0.2">
      <c r="A86" s="44"/>
      <c r="B86" s="44"/>
      <c r="C86" s="44"/>
      <c r="D86" s="44"/>
      <c r="E86" s="44"/>
      <c r="F86" s="44"/>
      <c r="G86" s="45" t="s">
        <v>106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104</v>
      </c>
      <c r="AA86" s="48"/>
      <c r="AB86" s="48"/>
      <c r="AC86" s="48"/>
      <c r="AD86" s="48"/>
      <c r="AE86" s="45" t="s">
        <v>105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52">
        <v>572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f t="shared" si="1"/>
        <v>572</v>
      </c>
      <c r="BF86" s="52"/>
      <c r="BG86" s="52"/>
      <c r="BH86" s="52"/>
      <c r="BI86" s="52"/>
      <c r="BJ86" s="52"/>
      <c r="BK86" s="52"/>
      <c r="BL86" s="52"/>
    </row>
    <row r="87" spans="1:79" ht="12.75" customHeight="1" x14ac:dyDescent="0.2">
      <c r="A87" s="44"/>
      <c r="B87" s="44"/>
      <c r="C87" s="44"/>
      <c r="D87" s="44"/>
      <c r="E87" s="44"/>
      <c r="F87" s="44"/>
      <c r="G87" s="45" t="s">
        <v>107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104</v>
      </c>
      <c r="AA87" s="48"/>
      <c r="AB87" s="48"/>
      <c r="AC87" s="48"/>
      <c r="AD87" s="48"/>
      <c r="AE87" s="45" t="s">
        <v>108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52">
        <v>2680</v>
      </c>
      <c r="AP87" s="52"/>
      <c r="AQ87" s="52"/>
      <c r="AR87" s="52"/>
      <c r="AS87" s="52"/>
      <c r="AT87" s="52"/>
      <c r="AU87" s="52"/>
      <c r="AV87" s="52"/>
      <c r="AW87" s="52">
        <v>0</v>
      </c>
      <c r="AX87" s="52"/>
      <c r="AY87" s="52"/>
      <c r="AZ87" s="52"/>
      <c r="BA87" s="52"/>
      <c r="BB87" s="52"/>
      <c r="BC87" s="52"/>
      <c r="BD87" s="52"/>
      <c r="BE87" s="52">
        <f t="shared" si="1"/>
        <v>2680</v>
      </c>
      <c r="BF87" s="52"/>
      <c r="BG87" s="52"/>
      <c r="BH87" s="52"/>
      <c r="BI87" s="52"/>
      <c r="BJ87" s="52"/>
      <c r="BK87" s="52"/>
      <c r="BL87" s="52"/>
    </row>
    <row r="88" spans="1:79" s="30" customFormat="1" ht="12.75" customHeight="1" x14ac:dyDescent="0.2">
      <c r="A88" s="106">
        <v>3</v>
      </c>
      <c r="B88" s="106"/>
      <c r="C88" s="106"/>
      <c r="D88" s="106"/>
      <c r="E88" s="106"/>
      <c r="F88" s="106"/>
      <c r="G88" s="120" t="s">
        <v>71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18"/>
      <c r="AA88" s="118"/>
      <c r="AB88" s="118"/>
      <c r="AC88" s="118"/>
      <c r="AD88" s="118"/>
      <c r="AE88" s="120"/>
      <c r="AF88" s="121"/>
      <c r="AG88" s="121"/>
      <c r="AH88" s="121"/>
      <c r="AI88" s="121"/>
      <c r="AJ88" s="121"/>
      <c r="AK88" s="121"/>
      <c r="AL88" s="121"/>
      <c r="AM88" s="121"/>
      <c r="AN88" s="122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</row>
    <row r="89" spans="1:79" ht="12.75" customHeight="1" x14ac:dyDescent="0.2">
      <c r="A89" s="44"/>
      <c r="B89" s="44"/>
      <c r="C89" s="44"/>
      <c r="D89" s="44"/>
      <c r="E89" s="44"/>
      <c r="F89" s="44"/>
      <c r="G89" s="45" t="s">
        <v>112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113</v>
      </c>
      <c r="AA89" s="48"/>
      <c r="AB89" s="48"/>
      <c r="AC89" s="48"/>
      <c r="AD89" s="48"/>
      <c r="AE89" s="45" t="s">
        <v>72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52">
        <v>174559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f t="shared" si="1"/>
        <v>174559</v>
      </c>
      <c r="BF89" s="52"/>
      <c r="BG89" s="52"/>
      <c r="BH89" s="52"/>
      <c r="BI89" s="52"/>
      <c r="BJ89" s="52"/>
      <c r="BK89" s="52"/>
      <c r="BL89" s="52"/>
    </row>
    <row r="90" spans="1:79" ht="12.75" customHeight="1" x14ac:dyDescent="0.2">
      <c r="A90" s="44"/>
      <c r="B90" s="44"/>
      <c r="C90" s="44"/>
      <c r="D90" s="44"/>
      <c r="E90" s="44"/>
      <c r="F90" s="44"/>
      <c r="G90" s="45" t="s">
        <v>114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68</v>
      </c>
      <c r="AA90" s="48"/>
      <c r="AB90" s="48"/>
      <c r="AC90" s="48"/>
      <c r="AD90" s="48"/>
      <c r="AE90" s="45" t="s">
        <v>72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52">
        <f>45371.17+295.11+139.26-115.85-660.49-197.06-222.78+101.07</f>
        <v>44710.430000000008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f t="shared" si="1"/>
        <v>44710.430000000008</v>
      </c>
      <c r="BF90" s="52"/>
      <c r="BG90" s="52"/>
      <c r="BH90" s="52"/>
      <c r="BI90" s="52"/>
      <c r="BJ90" s="52"/>
      <c r="BK90" s="52"/>
      <c r="BL90" s="52"/>
    </row>
    <row r="91" spans="1:79" s="30" customFormat="1" ht="12.75" customHeight="1" x14ac:dyDescent="0.2">
      <c r="A91" s="106">
        <v>4</v>
      </c>
      <c r="B91" s="106"/>
      <c r="C91" s="106"/>
      <c r="D91" s="106"/>
      <c r="E91" s="106"/>
      <c r="F91" s="106"/>
      <c r="G91" s="120" t="s">
        <v>74</v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2"/>
      <c r="Z91" s="118"/>
      <c r="AA91" s="118"/>
      <c r="AB91" s="118"/>
      <c r="AC91" s="118"/>
      <c r="AD91" s="118"/>
      <c r="AE91" s="120"/>
      <c r="AF91" s="121"/>
      <c r="AG91" s="121"/>
      <c r="AH91" s="121"/>
      <c r="AI91" s="121"/>
      <c r="AJ91" s="121"/>
      <c r="AK91" s="121"/>
      <c r="AL91" s="121"/>
      <c r="AM91" s="121"/>
      <c r="AN91" s="122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</row>
    <row r="92" spans="1:79" ht="12.75" customHeight="1" x14ac:dyDescent="0.2">
      <c r="A92" s="44"/>
      <c r="B92" s="44"/>
      <c r="C92" s="44"/>
      <c r="D92" s="44"/>
      <c r="E92" s="44"/>
      <c r="F92" s="44"/>
      <c r="G92" s="45" t="s">
        <v>117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66</v>
      </c>
      <c r="AA92" s="48"/>
      <c r="AB92" s="48"/>
      <c r="AC92" s="48"/>
      <c r="AD92" s="48"/>
      <c r="AE92" s="45" t="s">
        <v>72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52">
        <v>156.6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f t="shared" si="1"/>
        <v>156.6</v>
      </c>
      <c r="BF92" s="52"/>
      <c r="BG92" s="52"/>
      <c r="BH92" s="52"/>
      <c r="BI92" s="52"/>
      <c r="BJ92" s="52"/>
      <c r="BK92" s="52"/>
      <c r="BL92" s="52"/>
    </row>
    <row r="93" spans="1:79" ht="12.75" customHeight="1" x14ac:dyDescent="0.2">
      <c r="A93" s="44"/>
      <c r="B93" s="44"/>
      <c r="C93" s="44"/>
      <c r="D93" s="44"/>
      <c r="E93" s="44"/>
      <c r="F93" s="44"/>
      <c r="G93" s="45" t="s">
        <v>118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8" t="s">
        <v>75</v>
      </c>
      <c r="AA93" s="48"/>
      <c r="AB93" s="48"/>
      <c r="AC93" s="48"/>
      <c r="AD93" s="48"/>
      <c r="AE93" s="45" t="s">
        <v>72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52">
        <v>41.6</v>
      </c>
      <c r="AP93" s="52"/>
      <c r="AQ93" s="52"/>
      <c r="AR93" s="52"/>
      <c r="AS93" s="52"/>
      <c r="AT93" s="52"/>
      <c r="AU93" s="52"/>
      <c r="AV93" s="52"/>
      <c r="AW93" s="52">
        <v>0</v>
      </c>
      <c r="AX93" s="52"/>
      <c r="AY93" s="52"/>
      <c r="AZ93" s="52"/>
      <c r="BA93" s="52"/>
      <c r="BB93" s="52"/>
      <c r="BC93" s="52"/>
      <c r="BD93" s="52"/>
      <c r="BE93" s="52">
        <f t="shared" si="1"/>
        <v>41.6</v>
      </c>
      <c r="BF93" s="52"/>
      <c r="BG93" s="52"/>
      <c r="BH93" s="52"/>
      <c r="BI93" s="52"/>
      <c r="BJ93" s="52"/>
      <c r="BK93" s="52"/>
      <c r="BL93" s="52"/>
    </row>
    <row r="94" spans="1:79" ht="12.75" customHeight="1" x14ac:dyDescent="0.2">
      <c r="A94" s="102" t="s">
        <v>87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4"/>
      <c r="CA94" s="1" t="s">
        <v>17</v>
      </c>
    </row>
    <row r="95" spans="1:79" s="30" customFormat="1" ht="12.75" customHeight="1" x14ac:dyDescent="0.2">
      <c r="A95" s="106">
        <v>1</v>
      </c>
      <c r="B95" s="106"/>
      <c r="C95" s="106"/>
      <c r="D95" s="106"/>
      <c r="E95" s="106"/>
      <c r="F95" s="106"/>
      <c r="G95" s="115" t="s">
        <v>65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7"/>
      <c r="Z95" s="118"/>
      <c r="AA95" s="118"/>
      <c r="AB95" s="118"/>
      <c r="AC95" s="118"/>
      <c r="AD95" s="118"/>
      <c r="AE95" s="119"/>
      <c r="AF95" s="119"/>
      <c r="AG95" s="119"/>
      <c r="AH95" s="119"/>
      <c r="AI95" s="119"/>
      <c r="AJ95" s="119"/>
      <c r="AK95" s="119"/>
      <c r="AL95" s="119"/>
      <c r="AM95" s="119"/>
      <c r="AN95" s="111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CA95" s="30" t="s">
        <v>18</v>
      </c>
    </row>
    <row r="96" spans="1:79" ht="12.75" customHeight="1" x14ac:dyDescent="0.2">
      <c r="A96" s="44"/>
      <c r="B96" s="44"/>
      <c r="C96" s="44"/>
      <c r="D96" s="44"/>
      <c r="E96" s="44"/>
      <c r="F96" s="44"/>
      <c r="G96" s="45" t="s">
        <v>220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68</v>
      </c>
      <c r="AA96" s="48"/>
      <c r="AB96" s="48"/>
      <c r="AC96" s="48"/>
      <c r="AD96" s="48"/>
      <c r="AE96" s="68" t="s">
        <v>69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52">
        <v>0</v>
      </c>
      <c r="AP96" s="52"/>
      <c r="AQ96" s="52"/>
      <c r="AR96" s="52"/>
      <c r="AS96" s="52"/>
      <c r="AT96" s="52"/>
      <c r="AU96" s="52"/>
      <c r="AV96" s="52"/>
      <c r="AW96" s="52">
        <v>65650</v>
      </c>
      <c r="AX96" s="52"/>
      <c r="AY96" s="52"/>
      <c r="AZ96" s="52"/>
      <c r="BA96" s="52"/>
      <c r="BB96" s="52"/>
      <c r="BC96" s="52"/>
      <c r="BD96" s="52"/>
      <c r="BE96" s="52">
        <f t="shared" ref="BE96:BE104" si="6">AO96+AW96</f>
        <v>65650</v>
      </c>
      <c r="BF96" s="52"/>
      <c r="BG96" s="52"/>
      <c r="BH96" s="52"/>
      <c r="BI96" s="52"/>
      <c r="BJ96" s="52"/>
      <c r="BK96" s="52"/>
      <c r="BL96" s="52"/>
    </row>
    <row r="97" spans="1:64" s="30" customFormat="1" ht="12.75" customHeight="1" x14ac:dyDescent="0.2">
      <c r="A97" s="106">
        <v>2</v>
      </c>
      <c r="B97" s="106"/>
      <c r="C97" s="106"/>
      <c r="D97" s="106"/>
      <c r="E97" s="106"/>
      <c r="F97" s="106"/>
      <c r="G97" s="120" t="s">
        <v>70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2"/>
      <c r="Z97" s="118"/>
      <c r="AA97" s="118"/>
      <c r="AB97" s="118"/>
      <c r="AC97" s="118"/>
      <c r="AD97" s="118"/>
      <c r="AE97" s="119"/>
      <c r="AF97" s="119"/>
      <c r="AG97" s="119"/>
      <c r="AH97" s="119"/>
      <c r="AI97" s="119"/>
      <c r="AJ97" s="119"/>
      <c r="AK97" s="119"/>
      <c r="AL97" s="119"/>
      <c r="AM97" s="119"/>
      <c r="AN97" s="111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</row>
    <row r="98" spans="1:64" ht="25.5" customHeight="1" x14ac:dyDescent="0.2">
      <c r="A98" s="44"/>
      <c r="B98" s="44"/>
      <c r="C98" s="44"/>
      <c r="D98" s="44"/>
      <c r="E98" s="44"/>
      <c r="F98" s="44"/>
      <c r="G98" s="45" t="s">
        <v>109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66</v>
      </c>
      <c r="AA98" s="48"/>
      <c r="AB98" s="48"/>
      <c r="AC98" s="48"/>
      <c r="AD98" s="48"/>
      <c r="AE98" s="45" t="s">
        <v>110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52">
        <v>0</v>
      </c>
      <c r="AP98" s="52"/>
      <c r="AQ98" s="52"/>
      <c r="AR98" s="52"/>
      <c r="AS98" s="52"/>
      <c r="AT98" s="52"/>
      <c r="AU98" s="52"/>
      <c r="AV98" s="52"/>
      <c r="AW98" s="52">
        <v>5</v>
      </c>
      <c r="AX98" s="52"/>
      <c r="AY98" s="52"/>
      <c r="AZ98" s="52"/>
      <c r="BA98" s="52"/>
      <c r="BB98" s="52"/>
      <c r="BC98" s="52"/>
      <c r="BD98" s="52"/>
      <c r="BE98" s="52">
        <f t="shared" si="6"/>
        <v>5</v>
      </c>
      <c r="BF98" s="52"/>
      <c r="BG98" s="52"/>
      <c r="BH98" s="52"/>
      <c r="BI98" s="52"/>
      <c r="BJ98" s="52"/>
      <c r="BK98" s="52"/>
      <c r="BL98" s="52"/>
    </row>
    <row r="99" spans="1:64" ht="25.5" customHeight="1" x14ac:dyDescent="0.2">
      <c r="A99" s="44"/>
      <c r="B99" s="44"/>
      <c r="C99" s="44"/>
      <c r="D99" s="44"/>
      <c r="E99" s="44"/>
      <c r="F99" s="44"/>
      <c r="G99" s="45" t="s">
        <v>111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66</v>
      </c>
      <c r="AA99" s="48"/>
      <c r="AB99" s="48"/>
      <c r="AC99" s="48"/>
      <c r="AD99" s="48"/>
      <c r="AE99" s="45" t="s">
        <v>110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52">
        <v>0</v>
      </c>
      <c r="AP99" s="52"/>
      <c r="AQ99" s="52"/>
      <c r="AR99" s="52"/>
      <c r="AS99" s="52"/>
      <c r="AT99" s="52"/>
      <c r="AU99" s="52"/>
      <c r="AV99" s="52"/>
      <c r="AW99" s="52">
        <v>4</v>
      </c>
      <c r="AX99" s="52"/>
      <c r="AY99" s="52"/>
      <c r="AZ99" s="52"/>
      <c r="BA99" s="52"/>
      <c r="BB99" s="52"/>
      <c r="BC99" s="52"/>
      <c r="BD99" s="52"/>
      <c r="BE99" s="52">
        <f t="shared" si="6"/>
        <v>4</v>
      </c>
      <c r="BF99" s="52"/>
      <c r="BG99" s="52"/>
      <c r="BH99" s="52"/>
      <c r="BI99" s="52"/>
      <c r="BJ99" s="52"/>
      <c r="BK99" s="52"/>
      <c r="BL99" s="52"/>
    </row>
    <row r="100" spans="1:64" s="30" customFormat="1" ht="12.75" customHeight="1" x14ac:dyDescent="0.2">
      <c r="A100" s="106">
        <v>3</v>
      </c>
      <c r="B100" s="106"/>
      <c r="C100" s="106"/>
      <c r="D100" s="106"/>
      <c r="E100" s="106"/>
      <c r="F100" s="106"/>
      <c r="G100" s="120" t="s">
        <v>71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  <c r="Z100" s="118"/>
      <c r="AA100" s="118"/>
      <c r="AB100" s="118"/>
      <c r="AC100" s="118"/>
      <c r="AD100" s="118"/>
      <c r="AE100" s="120"/>
      <c r="AF100" s="121"/>
      <c r="AG100" s="121"/>
      <c r="AH100" s="121"/>
      <c r="AI100" s="121"/>
      <c r="AJ100" s="121"/>
      <c r="AK100" s="121"/>
      <c r="AL100" s="121"/>
      <c r="AM100" s="121"/>
      <c r="AN100" s="122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</row>
    <row r="101" spans="1:64" ht="12.75" customHeight="1" x14ac:dyDescent="0.2">
      <c r="A101" s="44"/>
      <c r="B101" s="44"/>
      <c r="C101" s="44"/>
      <c r="D101" s="44"/>
      <c r="E101" s="44"/>
      <c r="F101" s="44"/>
      <c r="G101" s="45" t="s">
        <v>115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68</v>
      </c>
      <c r="AA101" s="48"/>
      <c r="AB101" s="48"/>
      <c r="AC101" s="48"/>
      <c r="AD101" s="48"/>
      <c r="AE101" s="45" t="s">
        <v>72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52">
        <v>0</v>
      </c>
      <c r="AP101" s="52"/>
      <c r="AQ101" s="52"/>
      <c r="AR101" s="52"/>
      <c r="AS101" s="52"/>
      <c r="AT101" s="52"/>
      <c r="AU101" s="52"/>
      <c r="AV101" s="52"/>
      <c r="AW101" s="52">
        <v>13130</v>
      </c>
      <c r="AX101" s="52"/>
      <c r="AY101" s="52"/>
      <c r="AZ101" s="52"/>
      <c r="BA101" s="52"/>
      <c r="BB101" s="52"/>
      <c r="BC101" s="52"/>
      <c r="BD101" s="52"/>
      <c r="BE101" s="52">
        <f t="shared" si="6"/>
        <v>13130</v>
      </c>
      <c r="BF101" s="52"/>
      <c r="BG101" s="52"/>
      <c r="BH101" s="52"/>
      <c r="BI101" s="52"/>
      <c r="BJ101" s="52"/>
      <c r="BK101" s="52"/>
      <c r="BL101" s="52"/>
    </row>
    <row r="102" spans="1:64" ht="12.75" customHeight="1" x14ac:dyDescent="0.2">
      <c r="A102" s="44"/>
      <c r="B102" s="44"/>
      <c r="C102" s="44"/>
      <c r="D102" s="44"/>
      <c r="E102" s="44"/>
      <c r="F102" s="44"/>
      <c r="G102" s="45" t="s">
        <v>116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68</v>
      </c>
      <c r="AA102" s="48"/>
      <c r="AB102" s="48"/>
      <c r="AC102" s="48"/>
      <c r="AD102" s="48"/>
      <c r="AE102" s="45" t="s">
        <v>72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2">
        <v>0</v>
      </c>
      <c r="AP102" s="52"/>
      <c r="AQ102" s="52"/>
      <c r="AR102" s="52"/>
      <c r="AS102" s="52"/>
      <c r="AT102" s="52"/>
      <c r="AU102" s="52"/>
      <c r="AV102" s="52"/>
      <c r="AW102" s="52">
        <v>16412.5</v>
      </c>
      <c r="AX102" s="52"/>
      <c r="AY102" s="52"/>
      <c r="AZ102" s="52"/>
      <c r="BA102" s="52"/>
      <c r="BB102" s="52"/>
      <c r="BC102" s="52"/>
      <c r="BD102" s="52"/>
      <c r="BE102" s="52">
        <f t="shared" si="6"/>
        <v>16412.5</v>
      </c>
      <c r="BF102" s="52"/>
      <c r="BG102" s="52"/>
      <c r="BH102" s="52"/>
      <c r="BI102" s="52"/>
      <c r="BJ102" s="52"/>
      <c r="BK102" s="52"/>
      <c r="BL102" s="52"/>
    </row>
    <row r="103" spans="1:64" s="30" customFormat="1" ht="12.75" customHeight="1" x14ac:dyDescent="0.2">
      <c r="A103" s="106">
        <v>4</v>
      </c>
      <c r="B103" s="106"/>
      <c r="C103" s="106"/>
      <c r="D103" s="106"/>
      <c r="E103" s="106"/>
      <c r="F103" s="106"/>
      <c r="G103" s="120" t="s">
        <v>74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2"/>
      <c r="Z103" s="118"/>
      <c r="AA103" s="118"/>
      <c r="AB103" s="118"/>
      <c r="AC103" s="118"/>
      <c r="AD103" s="118"/>
      <c r="AE103" s="120"/>
      <c r="AF103" s="121"/>
      <c r="AG103" s="121"/>
      <c r="AH103" s="121"/>
      <c r="AI103" s="121"/>
      <c r="AJ103" s="121"/>
      <c r="AK103" s="121"/>
      <c r="AL103" s="121"/>
      <c r="AM103" s="121"/>
      <c r="AN103" s="122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</row>
    <row r="104" spans="1:64" ht="25.5" customHeight="1" x14ac:dyDescent="0.2">
      <c r="A104" s="44"/>
      <c r="B104" s="44"/>
      <c r="C104" s="44"/>
      <c r="D104" s="44"/>
      <c r="E104" s="44"/>
      <c r="F104" s="44"/>
      <c r="G104" s="45" t="s">
        <v>119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8" t="s">
        <v>75</v>
      </c>
      <c r="AA104" s="48"/>
      <c r="AB104" s="48"/>
      <c r="AC104" s="48"/>
      <c r="AD104" s="48"/>
      <c r="AE104" s="45" t="s">
        <v>72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52">
        <v>0</v>
      </c>
      <c r="AP104" s="52"/>
      <c r="AQ104" s="52"/>
      <c r="AR104" s="52"/>
      <c r="AS104" s="52"/>
      <c r="AT104" s="52"/>
      <c r="AU104" s="52"/>
      <c r="AV104" s="52"/>
      <c r="AW104" s="52">
        <v>100</v>
      </c>
      <c r="AX104" s="52"/>
      <c r="AY104" s="52"/>
      <c r="AZ104" s="52"/>
      <c r="BA104" s="52"/>
      <c r="BB104" s="52"/>
      <c r="BC104" s="52"/>
      <c r="BD104" s="52"/>
      <c r="BE104" s="52">
        <f t="shared" si="6"/>
        <v>100</v>
      </c>
      <c r="BF104" s="52"/>
      <c r="BG104" s="52"/>
      <c r="BH104" s="52"/>
      <c r="BI104" s="52"/>
      <c r="BJ104" s="52"/>
      <c r="BK104" s="52"/>
      <c r="BL104" s="52"/>
    </row>
    <row r="105" spans="1:64" x14ac:dyDescent="0.2"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7" spans="1:64" ht="16.5" customHeight="1" x14ac:dyDescent="0.2">
      <c r="A107" s="53" t="s">
        <v>79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34"/>
      <c r="AO107" s="60" t="s">
        <v>240</v>
      </c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</row>
    <row r="108" spans="1:64" x14ac:dyDescent="0.2">
      <c r="W108" s="43" t="s">
        <v>5</v>
      </c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O108" s="43" t="s">
        <v>52</v>
      </c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</row>
    <row r="109" spans="1:64" ht="15.75" customHeight="1" x14ac:dyDescent="0.2">
      <c r="A109" s="61" t="s">
        <v>3</v>
      </c>
      <c r="B109" s="61"/>
      <c r="C109" s="61"/>
      <c r="D109" s="61"/>
      <c r="E109" s="61"/>
      <c r="F109" s="61"/>
    </row>
    <row r="110" spans="1:64" ht="13.15" customHeight="1" x14ac:dyDescent="0.2">
      <c r="A110" s="55" t="s">
        <v>78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</row>
    <row r="111" spans="1:64" x14ac:dyDescent="0.2">
      <c r="A111" s="57" t="s">
        <v>47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</row>
    <row r="112" spans="1:64" ht="10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59" ht="15.75" customHeight="1" x14ac:dyDescent="0.2">
      <c r="A113" s="53" t="s">
        <v>80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4"/>
      <c r="AO113" s="36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</row>
    <row r="114" spans="1:59" ht="15.75" customHeight="1" x14ac:dyDescent="0.2">
      <c r="A114" s="53" t="s">
        <v>219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34"/>
      <c r="AO114" s="60" t="s">
        <v>224</v>
      </c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</row>
    <row r="115" spans="1:59" x14ac:dyDescent="0.2">
      <c r="W115" s="43" t="s">
        <v>5</v>
      </c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O115" s="43" t="s">
        <v>52</v>
      </c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</row>
    <row r="116" spans="1:59" x14ac:dyDescent="0.2">
      <c r="A116" s="54"/>
      <c r="B116" s="54"/>
      <c r="C116" s="54"/>
      <c r="D116" s="54"/>
      <c r="E116" s="54"/>
      <c r="F116" s="54"/>
      <c r="G116" s="54"/>
      <c r="H116" s="54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59" x14ac:dyDescent="0.2">
      <c r="A117" s="43" t="s">
        <v>45</v>
      </c>
      <c r="B117" s="43"/>
      <c r="C117" s="43"/>
      <c r="D117" s="43"/>
      <c r="E117" s="43"/>
      <c r="F117" s="43"/>
      <c r="G117" s="43"/>
      <c r="H117" s="43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1:59" x14ac:dyDescent="0.2">
      <c r="A118" s="38" t="s">
        <v>46</v>
      </c>
    </row>
  </sheetData>
  <mergeCells count="415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E88:AN88"/>
    <mergeCell ref="AO88:AV88"/>
    <mergeCell ref="AW88:BD88"/>
    <mergeCell ref="BE88:BL8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2:BL82"/>
    <mergeCell ref="A82:F82"/>
    <mergeCell ref="G82:Y82"/>
    <mergeCell ref="Z82:AD82"/>
    <mergeCell ref="AE82:AN82"/>
    <mergeCell ref="AO82:AV82"/>
    <mergeCell ref="AW82:BD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0:BL80"/>
    <mergeCell ref="A80:F80"/>
    <mergeCell ref="G80:Y80"/>
    <mergeCell ref="Z80:AD80"/>
    <mergeCell ref="AE80:AN80"/>
    <mergeCell ref="AO80:AV80"/>
    <mergeCell ref="AW80:BD80"/>
    <mergeCell ref="G81:Y81"/>
    <mergeCell ref="A81:F81"/>
    <mergeCell ref="Z81:AD81"/>
    <mergeCell ref="AE81:AN81"/>
    <mergeCell ref="AO81:AV81"/>
    <mergeCell ref="AW81:BD81"/>
    <mergeCell ref="BE81:BL81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116:H116"/>
    <mergeCell ref="A42:F42"/>
    <mergeCell ref="G42:BL42"/>
    <mergeCell ref="A51:C51"/>
    <mergeCell ref="D51:AB51"/>
    <mergeCell ref="A110:AS110"/>
    <mergeCell ref="A111:AS111"/>
    <mergeCell ref="A113:V113"/>
    <mergeCell ref="W114:AM114"/>
    <mergeCell ref="AO114:BG114"/>
    <mergeCell ref="A107:V107"/>
    <mergeCell ref="W107:AM107"/>
    <mergeCell ref="AO107:BG107"/>
    <mergeCell ref="W108:AM108"/>
    <mergeCell ref="AO108:BG108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A67:F67"/>
    <mergeCell ref="G67:Y67"/>
    <mergeCell ref="Z67:AD67"/>
    <mergeCell ref="AE67:AN67"/>
    <mergeCell ref="AO67:AV67"/>
    <mergeCell ref="AW67:BD67"/>
    <mergeCell ref="BE67:BL67"/>
    <mergeCell ref="AR61:AY61"/>
    <mergeCell ref="D52:AB52"/>
    <mergeCell ref="AC52:AJ52"/>
    <mergeCell ref="AK52:AR52"/>
    <mergeCell ref="AS52:AZ5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96:F96"/>
    <mergeCell ref="G96:Y96"/>
    <mergeCell ref="Z96:AD96"/>
    <mergeCell ref="AE96:AN96"/>
    <mergeCell ref="AO96:AV96"/>
    <mergeCell ref="AW96:BD96"/>
    <mergeCell ref="BE96:BL96"/>
    <mergeCell ref="A109:F109"/>
    <mergeCell ref="AO1:BL1"/>
    <mergeCell ref="AO2:BL2"/>
    <mergeCell ref="AO3:BL3"/>
    <mergeCell ref="AO4:BL4"/>
    <mergeCell ref="AO5:BL5"/>
    <mergeCell ref="AO6:BF6"/>
    <mergeCell ref="A66:BL66"/>
    <mergeCell ref="A94:BL94"/>
    <mergeCell ref="A95:F95"/>
    <mergeCell ref="G95:Y95"/>
    <mergeCell ref="Z95:AD95"/>
    <mergeCell ref="AE95:AN95"/>
    <mergeCell ref="AO95:AV95"/>
    <mergeCell ref="AW95:BD95"/>
    <mergeCell ref="BE95:BL95"/>
    <mergeCell ref="A68:F68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7:BL97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Z68:AD68"/>
    <mergeCell ref="AE68:AN68"/>
    <mergeCell ref="AO68:AV68"/>
    <mergeCell ref="AW68:BD68"/>
    <mergeCell ref="BE68:BL68"/>
    <mergeCell ref="A72:F72"/>
    <mergeCell ref="G72:Y72"/>
    <mergeCell ref="Z72:AD72"/>
    <mergeCell ref="AE72:AN72"/>
    <mergeCell ref="AO72:AV72"/>
    <mergeCell ref="AW72:BD72"/>
    <mergeCell ref="BE72:BL72"/>
    <mergeCell ref="G68:Y68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114:V114"/>
    <mergeCell ref="AE75:AN75"/>
    <mergeCell ref="AO75:AV75"/>
    <mergeCell ref="AW75:BD75"/>
    <mergeCell ref="BE75:BL75"/>
    <mergeCell ref="A77:F77"/>
    <mergeCell ref="G77:Y77"/>
    <mergeCell ref="Z77:AD77"/>
    <mergeCell ref="AE77:AN77"/>
    <mergeCell ref="AO77:AV77"/>
    <mergeCell ref="AW77:BD77"/>
    <mergeCell ref="BE77:BL77"/>
    <mergeCell ref="BE103:BL103"/>
    <mergeCell ref="A101:F101"/>
    <mergeCell ref="G101:Y101"/>
    <mergeCell ref="Z101:AD101"/>
    <mergeCell ref="W115:AM115"/>
    <mergeCell ref="AO115:BG115"/>
    <mergeCell ref="A117:H117"/>
    <mergeCell ref="A79:F79"/>
    <mergeCell ref="G79:Y79"/>
    <mergeCell ref="Z79:AD79"/>
    <mergeCell ref="AE79:AN79"/>
    <mergeCell ref="AO79:AV79"/>
    <mergeCell ref="AW79:BD79"/>
    <mergeCell ref="BE79:BL79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AE101:AN101"/>
  </mergeCells>
  <conditionalFormatting sqref="G67:L67">
    <cfRule type="cellIs" dxfId="446" priority="152" stopIfTrue="1" operator="equal">
      <formula>$G66</formula>
    </cfRule>
  </conditionalFormatting>
  <conditionalFormatting sqref="D50">
    <cfRule type="cellIs" dxfId="445" priority="153" stopIfTrue="1" operator="equal">
      <formula>$D49</formula>
    </cfRule>
  </conditionalFormatting>
  <conditionalFormatting sqref="A67:F67">
    <cfRule type="cellIs" dxfId="444" priority="154" stopIfTrue="1" operator="equal">
      <formula>0</formula>
    </cfRule>
  </conditionalFormatting>
  <conditionalFormatting sqref="D51">
    <cfRule type="cellIs" dxfId="443" priority="151" stopIfTrue="1" operator="equal">
      <formula>$D50</formula>
    </cfRule>
  </conditionalFormatting>
  <conditionalFormatting sqref="D52">
    <cfRule type="cellIs" dxfId="442" priority="150" stopIfTrue="1" operator="equal">
      <formula>$D51</formula>
    </cfRule>
  </conditionalFormatting>
  <conditionalFormatting sqref="G71">
    <cfRule type="cellIs" dxfId="441" priority="147" stopIfTrue="1" operator="equal">
      <formula>$G67</formula>
    </cfRule>
  </conditionalFormatting>
  <conditionalFormatting sqref="A71:F71">
    <cfRule type="cellIs" dxfId="440" priority="148" stopIfTrue="1" operator="equal">
      <formula>0</formula>
    </cfRule>
  </conditionalFormatting>
  <conditionalFormatting sqref="G74">
    <cfRule type="cellIs" dxfId="439" priority="145" stopIfTrue="1" operator="equal">
      <formula>$G71</formula>
    </cfRule>
  </conditionalFormatting>
  <conditionalFormatting sqref="A74:F74">
    <cfRule type="cellIs" dxfId="438" priority="146" stopIfTrue="1" operator="equal">
      <formula>0</formula>
    </cfRule>
  </conditionalFormatting>
  <conditionalFormatting sqref="G76">
    <cfRule type="cellIs" dxfId="437" priority="143" stopIfTrue="1" operator="equal">
      <formula>$G74</formula>
    </cfRule>
  </conditionalFormatting>
  <conditionalFormatting sqref="A76:F76">
    <cfRule type="cellIs" dxfId="436" priority="144" stopIfTrue="1" operator="equal">
      <formula>0</formula>
    </cfRule>
  </conditionalFormatting>
  <conditionalFormatting sqref="G78">
    <cfRule type="cellIs" dxfId="435" priority="141" stopIfTrue="1" operator="equal">
      <formula>$G76</formula>
    </cfRule>
  </conditionalFormatting>
  <conditionalFormatting sqref="A78:F78">
    <cfRule type="cellIs" dxfId="434" priority="142" stopIfTrue="1" operator="equal">
      <formula>0</formula>
    </cfRule>
  </conditionalFormatting>
  <conditionalFormatting sqref="G80">
    <cfRule type="cellIs" dxfId="433" priority="139" stopIfTrue="1" operator="equal">
      <formula>$G78</formula>
    </cfRule>
  </conditionalFormatting>
  <conditionalFormatting sqref="A80:F80">
    <cfRule type="cellIs" dxfId="432" priority="140" stopIfTrue="1" operator="equal">
      <formula>0</formula>
    </cfRule>
  </conditionalFormatting>
  <conditionalFormatting sqref="G82">
    <cfRule type="cellIs" dxfId="431" priority="119" stopIfTrue="1" operator="equal">
      <formula>$G81</formula>
    </cfRule>
  </conditionalFormatting>
  <conditionalFormatting sqref="G81">
    <cfRule type="cellIs" dxfId="430" priority="121" stopIfTrue="1" operator="equal">
      <formula>#REF!</formula>
    </cfRule>
  </conditionalFormatting>
  <conditionalFormatting sqref="A81:F81">
    <cfRule type="cellIs" dxfId="429" priority="122" stopIfTrue="1" operator="equal">
      <formula>0</formula>
    </cfRule>
  </conditionalFormatting>
  <conditionalFormatting sqref="A82:F82">
    <cfRule type="cellIs" dxfId="428" priority="120" stopIfTrue="1" operator="equal">
      <formula>0</formula>
    </cfRule>
  </conditionalFormatting>
  <conditionalFormatting sqref="G85">
    <cfRule type="cellIs" dxfId="427" priority="111" stopIfTrue="1" operator="equal">
      <formula>$G84</formula>
    </cfRule>
  </conditionalFormatting>
  <conditionalFormatting sqref="A83:F83">
    <cfRule type="cellIs" dxfId="426" priority="116" stopIfTrue="1" operator="equal">
      <formula>0</formula>
    </cfRule>
  </conditionalFormatting>
  <conditionalFormatting sqref="G83">
    <cfRule type="cellIs" dxfId="425" priority="115" stopIfTrue="1" operator="equal">
      <formula>#REF!</formula>
    </cfRule>
  </conditionalFormatting>
  <conditionalFormatting sqref="A85:F85">
    <cfRule type="cellIs" dxfId="424" priority="112" stopIfTrue="1" operator="equal">
      <formula>0</formula>
    </cfRule>
  </conditionalFormatting>
  <conditionalFormatting sqref="G84">
    <cfRule type="cellIs" dxfId="423" priority="113" stopIfTrue="1" operator="equal">
      <formula>$G83</formula>
    </cfRule>
  </conditionalFormatting>
  <conditionalFormatting sqref="A84:F84">
    <cfRule type="cellIs" dxfId="422" priority="114" stopIfTrue="1" operator="equal">
      <formula>0</formula>
    </cfRule>
  </conditionalFormatting>
  <conditionalFormatting sqref="G86">
    <cfRule type="cellIs" dxfId="421" priority="109" stopIfTrue="1" operator="equal">
      <formula>$G85</formula>
    </cfRule>
  </conditionalFormatting>
  <conditionalFormatting sqref="A86:F86">
    <cfRule type="cellIs" dxfId="420" priority="110" stopIfTrue="1" operator="equal">
      <formula>0</formula>
    </cfRule>
  </conditionalFormatting>
  <conditionalFormatting sqref="G87">
    <cfRule type="cellIs" dxfId="419" priority="107" stopIfTrue="1" operator="equal">
      <formula>$G86</formula>
    </cfRule>
  </conditionalFormatting>
  <conditionalFormatting sqref="A87:F87">
    <cfRule type="cellIs" dxfId="418" priority="108" stopIfTrue="1" operator="equal">
      <formula>0</formula>
    </cfRule>
  </conditionalFormatting>
  <conditionalFormatting sqref="G88">
    <cfRule type="cellIs" dxfId="417" priority="101" stopIfTrue="1" operator="equal">
      <formula>#REF!</formula>
    </cfRule>
  </conditionalFormatting>
  <conditionalFormatting sqref="A88:F88">
    <cfRule type="cellIs" dxfId="416" priority="102" stopIfTrue="1" operator="equal">
      <formula>0</formula>
    </cfRule>
  </conditionalFormatting>
  <conditionalFormatting sqref="G89">
    <cfRule type="cellIs" dxfId="415" priority="99" stopIfTrue="1" operator="equal">
      <formula>$G88</formula>
    </cfRule>
  </conditionalFormatting>
  <conditionalFormatting sqref="A89:F89">
    <cfRule type="cellIs" dxfId="414" priority="100" stopIfTrue="1" operator="equal">
      <formula>0</formula>
    </cfRule>
  </conditionalFormatting>
  <conditionalFormatting sqref="G90">
    <cfRule type="cellIs" dxfId="413" priority="97" stopIfTrue="1" operator="equal">
      <formula>$G89</formula>
    </cfRule>
  </conditionalFormatting>
  <conditionalFormatting sqref="A90:F90">
    <cfRule type="cellIs" dxfId="412" priority="98" stopIfTrue="1" operator="equal">
      <formula>0</formula>
    </cfRule>
  </conditionalFormatting>
  <conditionalFormatting sqref="G91">
    <cfRule type="cellIs" dxfId="411" priority="91" stopIfTrue="1" operator="equal">
      <formula>#REF!</formula>
    </cfRule>
  </conditionalFormatting>
  <conditionalFormatting sqref="A91:F91">
    <cfRule type="cellIs" dxfId="410" priority="92" stopIfTrue="1" operator="equal">
      <formula>0</formula>
    </cfRule>
  </conditionalFormatting>
  <conditionalFormatting sqref="G92">
    <cfRule type="cellIs" dxfId="409" priority="89" stopIfTrue="1" operator="equal">
      <formula>$G91</formula>
    </cfRule>
  </conditionalFormatting>
  <conditionalFormatting sqref="A92:F92">
    <cfRule type="cellIs" dxfId="408" priority="90" stopIfTrue="1" operator="equal">
      <formula>0</formula>
    </cfRule>
  </conditionalFormatting>
  <conditionalFormatting sqref="G93">
    <cfRule type="cellIs" dxfId="407" priority="87" stopIfTrue="1" operator="equal">
      <formula>$G92</formula>
    </cfRule>
  </conditionalFormatting>
  <conditionalFormatting sqref="A93:F93">
    <cfRule type="cellIs" dxfId="406" priority="88" stopIfTrue="1" operator="equal">
      <formula>0</formula>
    </cfRule>
  </conditionalFormatting>
  <conditionalFormatting sqref="G95:L95">
    <cfRule type="cellIs" dxfId="405" priority="81" stopIfTrue="1" operator="equal">
      <formula>$G94</formula>
    </cfRule>
  </conditionalFormatting>
  <conditionalFormatting sqref="A95:F95">
    <cfRule type="cellIs" dxfId="404" priority="82" stopIfTrue="1" operator="equal">
      <formula>0</formula>
    </cfRule>
  </conditionalFormatting>
  <conditionalFormatting sqref="G96">
    <cfRule type="cellIs" dxfId="403" priority="49" stopIfTrue="1" operator="equal">
      <formula>#REF!</formula>
    </cfRule>
  </conditionalFormatting>
  <conditionalFormatting sqref="A96:F96">
    <cfRule type="cellIs" dxfId="402" priority="50" stopIfTrue="1" operator="equal">
      <formula>0</formula>
    </cfRule>
  </conditionalFormatting>
  <conditionalFormatting sqref="G97">
    <cfRule type="cellIs" dxfId="401" priority="47" stopIfTrue="1" operator="equal">
      <formula>$G96</formula>
    </cfRule>
  </conditionalFormatting>
  <conditionalFormatting sqref="A97:F97">
    <cfRule type="cellIs" dxfId="400" priority="48" stopIfTrue="1" operator="equal">
      <formula>0</formula>
    </cfRule>
  </conditionalFormatting>
  <conditionalFormatting sqref="G98">
    <cfRule type="cellIs" dxfId="399" priority="37" stopIfTrue="1" operator="equal">
      <formula>#REF!</formula>
    </cfRule>
  </conditionalFormatting>
  <conditionalFormatting sqref="A98:F98">
    <cfRule type="cellIs" dxfId="398" priority="38" stopIfTrue="1" operator="equal">
      <formula>0</formula>
    </cfRule>
  </conditionalFormatting>
  <conditionalFormatting sqref="G99">
    <cfRule type="cellIs" dxfId="397" priority="35" stopIfTrue="1" operator="equal">
      <formula>$G98</formula>
    </cfRule>
  </conditionalFormatting>
  <conditionalFormatting sqref="A99:F99">
    <cfRule type="cellIs" dxfId="396" priority="36" stopIfTrue="1" operator="equal">
      <formula>0</formula>
    </cfRule>
  </conditionalFormatting>
  <conditionalFormatting sqref="G100">
    <cfRule type="cellIs" dxfId="395" priority="33" stopIfTrue="1" operator="equal">
      <formula>$G99</formula>
    </cfRule>
  </conditionalFormatting>
  <conditionalFormatting sqref="A100:F100">
    <cfRule type="cellIs" dxfId="394" priority="34" stopIfTrue="1" operator="equal">
      <formula>0</formula>
    </cfRule>
  </conditionalFormatting>
  <conditionalFormatting sqref="G101">
    <cfRule type="cellIs" dxfId="393" priority="27" stopIfTrue="1" operator="equal">
      <formula>#REF!</formula>
    </cfRule>
  </conditionalFormatting>
  <conditionalFormatting sqref="A101:F101">
    <cfRule type="cellIs" dxfId="392" priority="28" stopIfTrue="1" operator="equal">
      <formula>0</formula>
    </cfRule>
  </conditionalFormatting>
  <conditionalFormatting sqref="G102">
    <cfRule type="cellIs" dxfId="391" priority="25" stopIfTrue="1" operator="equal">
      <formula>$G101</formula>
    </cfRule>
  </conditionalFormatting>
  <conditionalFormatting sqref="A102:F102">
    <cfRule type="cellIs" dxfId="390" priority="26" stopIfTrue="1" operator="equal">
      <formula>0</formula>
    </cfRule>
  </conditionalFormatting>
  <conditionalFormatting sqref="G103">
    <cfRule type="cellIs" dxfId="389" priority="23" stopIfTrue="1" operator="equal">
      <formula>$G102</formula>
    </cfRule>
  </conditionalFormatting>
  <conditionalFormatting sqref="A103:F103">
    <cfRule type="cellIs" dxfId="388" priority="24" stopIfTrue="1" operator="equal">
      <formula>0</formula>
    </cfRule>
  </conditionalFormatting>
  <conditionalFormatting sqref="G104">
    <cfRule type="cellIs" dxfId="387" priority="17" stopIfTrue="1" operator="equal">
      <formula>#REF!</formula>
    </cfRule>
  </conditionalFormatting>
  <conditionalFormatting sqref="A104:F104">
    <cfRule type="cellIs" dxfId="386" priority="18" stopIfTrue="1" operator="equal">
      <formula>0</formula>
    </cfRule>
  </conditionalFormatting>
  <conditionalFormatting sqref="G68">
    <cfRule type="cellIs" dxfId="385" priority="15" stopIfTrue="1" operator="equal">
      <formula>$G67</formula>
    </cfRule>
  </conditionalFormatting>
  <conditionalFormatting sqref="A68:F68">
    <cfRule type="cellIs" dxfId="384" priority="16" stopIfTrue="1" operator="equal">
      <formula>0</formula>
    </cfRule>
  </conditionalFormatting>
  <conditionalFormatting sqref="G72">
    <cfRule type="cellIs" dxfId="383" priority="13" stopIfTrue="1" operator="equal">
      <formula>#REF!</formula>
    </cfRule>
  </conditionalFormatting>
  <conditionalFormatting sqref="A72:F72">
    <cfRule type="cellIs" dxfId="382" priority="14" stopIfTrue="1" operator="equal">
      <formula>0</formula>
    </cfRule>
  </conditionalFormatting>
  <conditionalFormatting sqref="G73">
    <cfRule type="cellIs" dxfId="381" priority="11" stopIfTrue="1" operator="equal">
      <formula>$G72</formula>
    </cfRule>
  </conditionalFormatting>
  <conditionalFormatting sqref="A73:F73">
    <cfRule type="cellIs" dxfId="380" priority="12" stopIfTrue="1" operator="equal">
      <formula>0</formula>
    </cfRule>
  </conditionalFormatting>
  <conditionalFormatting sqref="G75">
    <cfRule type="cellIs" dxfId="379" priority="9" stopIfTrue="1" operator="equal">
      <formula>#REF!</formula>
    </cfRule>
  </conditionalFormatting>
  <conditionalFormatting sqref="A75:F75">
    <cfRule type="cellIs" dxfId="378" priority="10" stopIfTrue="1" operator="equal">
      <formula>0</formula>
    </cfRule>
  </conditionalFormatting>
  <conditionalFormatting sqref="G77">
    <cfRule type="cellIs" dxfId="377" priority="7" stopIfTrue="1" operator="equal">
      <formula>#REF!</formula>
    </cfRule>
  </conditionalFormatting>
  <conditionalFormatting sqref="A77:F77">
    <cfRule type="cellIs" dxfId="376" priority="8" stopIfTrue="1" operator="equal">
      <formula>0</formula>
    </cfRule>
  </conditionalFormatting>
  <conditionalFormatting sqref="G79">
    <cfRule type="cellIs" dxfId="375" priority="5" stopIfTrue="1" operator="equal">
      <formula>#REF!</formula>
    </cfRule>
  </conditionalFormatting>
  <conditionalFormatting sqref="A79:F79">
    <cfRule type="cellIs" dxfId="374" priority="6" stopIfTrue="1" operator="equal">
      <formula>0</formula>
    </cfRule>
  </conditionalFormatting>
  <conditionalFormatting sqref="G69">
    <cfRule type="cellIs" dxfId="373" priority="3" stopIfTrue="1" operator="equal">
      <formula>$G68</formula>
    </cfRule>
  </conditionalFormatting>
  <conditionalFormatting sqref="A69:F69">
    <cfRule type="cellIs" dxfId="372" priority="4" stopIfTrue="1" operator="equal">
      <formula>0</formula>
    </cfRule>
  </conditionalFormatting>
  <conditionalFormatting sqref="G70">
    <cfRule type="cellIs" dxfId="371" priority="1" stopIfTrue="1" operator="equal">
      <formula>$G69</formula>
    </cfRule>
  </conditionalFormatting>
  <conditionalFormatting sqref="A70:F70">
    <cfRule type="cellIs" dxfId="37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154"/>
  <sheetViews>
    <sheetView view="pageBreakPreview" zoomScaleNormal="100" zoomScaleSheetLayoutView="100" workbookViewId="0">
      <selection activeCell="AT13" sqref="N13:AT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55" t="s">
        <v>218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20.25" customHeight="1" x14ac:dyDescent="0.2">
      <c r="AO4" s="64" t="s">
        <v>77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9.75" customHeight="1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2.75" customHeight="1" x14ac:dyDescent="0.2">
      <c r="AO7" s="60" t="s">
        <v>300</v>
      </c>
      <c r="AP7" s="56"/>
      <c r="AQ7" s="56"/>
      <c r="AR7" s="56"/>
      <c r="AS7" s="56"/>
      <c r="AT7" s="56"/>
      <c r="AU7" s="56"/>
      <c r="AV7" s="1" t="s">
        <v>63</v>
      </c>
      <c r="AW7" s="60">
        <v>490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83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s="7" customFormat="1" ht="14.25" customHeight="1" x14ac:dyDescent="0.2">
      <c r="A13" s="4" t="s">
        <v>53</v>
      </c>
      <c r="B13" s="72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5"/>
      <c r="N13" s="74" t="s">
        <v>77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6"/>
      <c r="AU13" s="72" t="s">
        <v>81</v>
      </c>
      <c r="AV13" s="73"/>
      <c r="AW13" s="73"/>
      <c r="AX13" s="73"/>
      <c r="AY13" s="73"/>
      <c r="AZ13" s="73"/>
      <c r="BA13" s="73"/>
      <c r="BB13" s="7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"/>
      <c r="AU14" s="70" t="s">
        <v>55</v>
      </c>
      <c r="AV14" s="70"/>
      <c r="AW14" s="70"/>
      <c r="AX14" s="70"/>
      <c r="AY14" s="70"/>
      <c r="AZ14" s="70"/>
      <c r="BA14" s="70"/>
      <c r="BB14" s="70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2" t="s">
        <v>84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/>
      <c r="N16" s="74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6"/>
      <c r="AU16" s="72" t="s">
        <v>81</v>
      </c>
      <c r="AV16" s="73"/>
      <c r="AW16" s="73"/>
      <c r="AX16" s="73"/>
      <c r="AY16" s="73"/>
      <c r="AZ16" s="73"/>
      <c r="BA16" s="73"/>
      <c r="BB16" s="7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8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8"/>
      <c r="AU17" s="70" t="s">
        <v>55</v>
      </c>
      <c r="AV17" s="70"/>
      <c r="AW17" s="70"/>
      <c r="AX17" s="70"/>
      <c r="AY17" s="70"/>
      <c r="AZ17" s="70"/>
      <c r="BA17" s="70"/>
      <c r="BB17" s="70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2" t="s">
        <v>149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151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"/>
      <c r="AA19" s="72" t="s">
        <v>152</v>
      </c>
      <c r="AB19" s="73"/>
      <c r="AC19" s="73"/>
      <c r="AD19" s="73"/>
      <c r="AE19" s="73"/>
      <c r="AF19" s="73"/>
      <c r="AG19" s="73"/>
      <c r="AH19" s="73"/>
      <c r="AI19" s="73"/>
      <c r="AJ19" s="11"/>
      <c r="AK19" s="78" t="s">
        <v>150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1"/>
      <c r="BE19" s="72" t="s">
        <v>82</v>
      </c>
      <c r="BF19" s="73"/>
      <c r="BG19" s="73"/>
      <c r="BH19" s="73"/>
      <c r="BI19" s="73"/>
      <c r="BJ19" s="73"/>
      <c r="BK19" s="73"/>
      <c r="BL19" s="7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5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15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0" t="s">
        <v>60</v>
      </c>
      <c r="BF20" s="70"/>
      <c r="BG20" s="70"/>
      <c r="BH20" s="70"/>
      <c r="BI20" s="70"/>
      <c r="BJ20" s="70"/>
      <c r="BK20" s="70"/>
      <c r="BL20" s="7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70827646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f>65921956+23874-330290+2140429+224730-35120-1148+223895+96640+752283-34353-871421</f>
        <v>68111475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87">
        <f>2256710+35120+2515+32536+360+388930</f>
        <v>2716171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9"/>
      <c r="U24" s="39"/>
      <c r="V24" s="39"/>
      <c r="W24" s="39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98" customHeight="1" x14ac:dyDescent="0.2">
      <c r="A26" s="79" t="s">
        <v>297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1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49" t="s">
        <v>222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79" t="s">
        <v>148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16.5" customHeight="1" x14ac:dyDescent="0.2">
      <c r="A38" s="81" t="s">
        <v>28</v>
      </c>
      <c r="B38" s="81"/>
      <c r="C38" s="81"/>
      <c r="D38" s="81"/>
      <c r="E38" s="81"/>
      <c r="F38" s="81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9" t="s">
        <v>125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49" t="s">
        <v>87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2.75" customHeight="1" x14ac:dyDescent="0.2">
      <c r="A43" s="44">
        <v>3</v>
      </c>
      <c r="B43" s="44"/>
      <c r="C43" s="44"/>
      <c r="D43" s="44"/>
      <c r="E43" s="44"/>
      <c r="F43" s="44"/>
      <c r="G43" s="49" t="s">
        <v>252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ht="12.75" customHeight="1" x14ac:dyDescent="0.2">
      <c r="A44" s="44">
        <v>4</v>
      </c>
      <c r="B44" s="44"/>
      <c r="C44" s="44"/>
      <c r="D44" s="44"/>
      <c r="E44" s="44"/>
      <c r="F44" s="44"/>
      <c r="G44" s="49" t="s">
        <v>275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1"/>
    </row>
    <row r="45" spans="1:7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79" ht="15.75" customHeight="1" x14ac:dyDescent="0.2">
      <c r="A46" s="80" t="s">
        <v>41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</row>
    <row r="47" spans="1:79" ht="15" customHeight="1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25"/>
      <c r="BB47" s="25"/>
      <c r="BC47" s="25"/>
      <c r="BD47" s="25"/>
      <c r="BE47" s="25"/>
      <c r="BF47" s="25"/>
      <c r="BG47" s="25"/>
      <c r="BH47" s="25"/>
      <c r="BI47" s="26"/>
      <c r="BJ47" s="26"/>
      <c r="BK47" s="26"/>
      <c r="BL47" s="26"/>
    </row>
    <row r="48" spans="1:79" ht="15.95" customHeight="1" x14ac:dyDescent="0.2">
      <c r="A48" s="85" t="s">
        <v>28</v>
      </c>
      <c r="B48" s="85"/>
      <c r="C48" s="85"/>
      <c r="D48" s="93" t="s">
        <v>26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85" t="s">
        <v>29</v>
      </c>
      <c r="AD48" s="85"/>
      <c r="AE48" s="85"/>
      <c r="AF48" s="85"/>
      <c r="AG48" s="85"/>
      <c r="AH48" s="85"/>
      <c r="AI48" s="85"/>
      <c r="AJ48" s="85"/>
      <c r="AK48" s="85" t="s">
        <v>30</v>
      </c>
      <c r="AL48" s="85"/>
      <c r="AM48" s="85"/>
      <c r="AN48" s="85"/>
      <c r="AO48" s="85"/>
      <c r="AP48" s="85"/>
      <c r="AQ48" s="85"/>
      <c r="AR48" s="85"/>
      <c r="AS48" s="85" t="s">
        <v>27</v>
      </c>
      <c r="AT48" s="85"/>
      <c r="AU48" s="85"/>
      <c r="AV48" s="85"/>
      <c r="AW48" s="85"/>
      <c r="AX48" s="85"/>
      <c r="AY48" s="85"/>
      <c r="AZ48" s="85"/>
      <c r="BA48" s="27"/>
      <c r="BB48" s="27"/>
      <c r="BC48" s="27"/>
      <c r="BD48" s="27"/>
      <c r="BE48" s="27"/>
      <c r="BF48" s="27"/>
      <c r="BG48" s="27"/>
      <c r="BH48" s="27"/>
    </row>
    <row r="49" spans="1:79" ht="11.25" customHeight="1" x14ac:dyDescent="0.2">
      <c r="A49" s="85"/>
      <c r="B49" s="85"/>
      <c r="C49" s="85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27"/>
      <c r="BB49" s="27"/>
      <c r="BC49" s="27"/>
      <c r="BD49" s="27"/>
      <c r="BE49" s="27"/>
      <c r="BF49" s="27"/>
      <c r="BG49" s="27"/>
      <c r="BH49" s="27"/>
    </row>
    <row r="50" spans="1:79" ht="15.75" x14ac:dyDescent="0.2">
      <c r="A50" s="85">
        <v>1</v>
      </c>
      <c r="B50" s="85"/>
      <c r="C50" s="85"/>
      <c r="D50" s="99"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5">
        <v>3</v>
      </c>
      <c r="AD50" s="85"/>
      <c r="AE50" s="85"/>
      <c r="AF50" s="85"/>
      <c r="AG50" s="85"/>
      <c r="AH50" s="85"/>
      <c r="AI50" s="85"/>
      <c r="AJ50" s="85"/>
      <c r="AK50" s="85">
        <v>4</v>
      </c>
      <c r="AL50" s="85"/>
      <c r="AM50" s="85"/>
      <c r="AN50" s="85"/>
      <c r="AO50" s="85"/>
      <c r="AP50" s="85"/>
      <c r="AQ50" s="85"/>
      <c r="AR50" s="85"/>
      <c r="AS50" s="85">
        <v>5</v>
      </c>
      <c r="AT50" s="85"/>
      <c r="AU50" s="85"/>
      <c r="AV50" s="85"/>
      <c r="AW50" s="85"/>
      <c r="AX50" s="85"/>
      <c r="AY50" s="85"/>
      <c r="AZ50" s="85"/>
      <c r="BA50" s="27"/>
      <c r="BB50" s="27"/>
      <c r="BC50" s="27"/>
      <c r="BD50" s="27"/>
      <c r="BE50" s="27"/>
      <c r="BF50" s="27"/>
      <c r="BG50" s="27"/>
      <c r="BH50" s="27"/>
    </row>
    <row r="51" spans="1:79" s="30" customFormat="1" ht="12.75" hidden="1" customHeight="1" x14ac:dyDescent="0.2">
      <c r="A51" s="44" t="s">
        <v>6</v>
      </c>
      <c r="B51" s="44"/>
      <c r="C51" s="44"/>
      <c r="D51" s="102" t="s">
        <v>7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105" t="s">
        <v>8</v>
      </c>
      <c r="AD51" s="105"/>
      <c r="AE51" s="105"/>
      <c r="AF51" s="105"/>
      <c r="AG51" s="105"/>
      <c r="AH51" s="105"/>
      <c r="AI51" s="105"/>
      <c r="AJ51" s="105"/>
      <c r="AK51" s="105" t="s">
        <v>9</v>
      </c>
      <c r="AL51" s="105"/>
      <c r="AM51" s="105"/>
      <c r="AN51" s="105"/>
      <c r="AO51" s="105"/>
      <c r="AP51" s="105"/>
      <c r="AQ51" s="105"/>
      <c r="AR51" s="105"/>
      <c r="AS51" s="48" t="s">
        <v>10</v>
      </c>
      <c r="AT51" s="105"/>
      <c r="AU51" s="105"/>
      <c r="AV51" s="105"/>
      <c r="AW51" s="105"/>
      <c r="AX51" s="105"/>
      <c r="AY51" s="105"/>
      <c r="AZ51" s="105"/>
      <c r="BA51" s="28"/>
      <c r="BB51" s="29"/>
      <c r="BC51" s="29"/>
      <c r="BD51" s="29"/>
      <c r="BE51" s="29"/>
      <c r="BF51" s="29"/>
      <c r="BG51" s="29"/>
      <c r="BH51" s="29"/>
      <c r="CA51" s="30" t="s">
        <v>13</v>
      </c>
    </row>
    <row r="52" spans="1:79" ht="20.25" customHeight="1" x14ac:dyDescent="0.2">
      <c r="A52" s="44">
        <v>1</v>
      </c>
      <c r="B52" s="44"/>
      <c r="C52" s="44"/>
      <c r="D52" s="49" t="s">
        <v>125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2">
        <f>65906566+15390+23874-330290-35120+224730-1148+96640+752283-34353-871421</f>
        <v>65747151</v>
      </c>
      <c r="AD52" s="52"/>
      <c r="AE52" s="52"/>
      <c r="AF52" s="52"/>
      <c r="AG52" s="52"/>
      <c r="AH52" s="52"/>
      <c r="AI52" s="52"/>
      <c r="AJ52" s="52"/>
      <c r="AK52" s="52">
        <f>1800807+452+498+1408+2515+360+108274</f>
        <v>1914314</v>
      </c>
      <c r="AL52" s="52"/>
      <c r="AM52" s="52"/>
      <c r="AN52" s="52"/>
      <c r="AO52" s="52"/>
      <c r="AP52" s="52"/>
      <c r="AQ52" s="52"/>
      <c r="AR52" s="52"/>
      <c r="AS52" s="52">
        <f>AC52+AK52</f>
        <v>67661465</v>
      </c>
      <c r="AT52" s="52"/>
      <c r="AU52" s="52"/>
      <c r="AV52" s="52"/>
      <c r="AW52" s="52"/>
      <c r="AX52" s="52"/>
      <c r="AY52" s="52"/>
      <c r="AZ52" s="52"/>
      <c r="BA52" s="31"/>
      <c r="BB52" s="31"/>
      <c r="BC52" s="31"/>
      <c r="BD52" s="31"/>
      <c r="BE52" s="31"/>
      <c r="BF52" s="31"/>
      <c r="BG52" s="31"/>
      <c r="BH52" s="31"/>
      <c r="CA52" s="1" t="s">
        <v>14</v>
      </c>
    </row>
    <row r="53" spans="1:79" ht="12.75" customHeight="1" x14ac:dyDescent="0.2">
      <c r="A53" s="44">
        <v>2</v>
      </c>
      <c r="B53" s="44"/>
      <c r="C53" s="44"/>
      <c r="D53" s="49" t="s">
        <v>88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2">
        <v>0</v>
      </c>
      <c r="AD53" s="52"/>
      <c r="AE53" s="52"/>
      <c r="AF53" s="52"/>
      <c r="AG53" s="52"/>
      <c r="AH53" s="52"/>
      <c r="AI53" s="52"/>
      <c r="AJ53" s="52"/>
      <c r="AK53" s="52">
        <f>385045+68500+35120+32536+280656</f>
        <v>801857</v>
      </c>
      <c r="AL53" s="52"/>
      <c r="AM53" s="52"/>
      <c r="AN53" s="52"/>
      <c r="AO53" s="52"/>
      <c r="AP53" s="52"/>
      <c r="AQ53" s="52"/>
      <c r="AR53" s="52"/>
      <c r="AS53" s="52">
        <f>AC53+AK53</f>
        <v>801857</v>
      </c>
      <c r="AT53" s="52"/>
      <c r="AU53" s="52"/>
      <c r="AV53" s="52"/>
      <c r="AW53" s="52"/>
      <c r="AX53" s="52"/>
      <c r="AY53" s="52"/>
      <c r="AZ53" s="52"/>
      <c r="BA53" s="31"/>
      <c r="BB53" s="31"/>
      <c r="BC53" s="31"/>
      <c r="BD53" s="31"/>
      <c r="BE53" s="31"/>
      <c r="BF53" s="31"/>
      <c r="BG53" s="31"/>
      <c r="BH53" s="31"/>
    </row>
    <row r="54" spans="1:79" ht="12.75" customHeight="1" x14ac:dyDescent="0.2">
      <c r="A54" s="44">
        <v>3</v>
      </c>
      <c r="B54" s="44"/>
      <c r="C54" s="44"/>
      <c r="D54" s="49" t="s">
        <v>253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2">
        <v>2140429</v>
      </c>
      <c r="AD54" s="52"/>
      <c r="AE54" s="52"/>
      <c r="AF54" s="52"/>
      <c r="AG54" s="52"/>
      <c r="AH54" s="52"/>
      <c r="AI54" s="52"/>
      <c r="AJ54" s="52"/>
      <c r="AK54" s="52">
        <v>0</v>
      </c>
      <c r="AL54" s="52"/>
      <c r="AM54" s="52"/>
      <c r="AN54" s="52"/>
      <c r="AO54" s="52"/>
      <c r="AP54" s="52"/>
      <c r="AQ54" s="52"/>
      <c r="AR54" s="52"/>
      <c r="AS54" s="52">
        <f>AC54+AK54</f>
        <v>2140429</v>
      </c>
      <c r="AT54" s="52"/>
      <c r="AU54" s="52"/>
      <c r="AV54" s="52"/>
      <c r="AW54" s="52"/>
      <c r="AX54" s="52"/>
      <c r="AY54" s="52"/>
      <c r="AZ54" s="52"/>
      <c r="BA54" s="31"/>
      <c r="BB54" s="31"/>
      <c r="BC54" s="31"/>
      <c r="BD54" s="31"/>
      <c r="BE54" s="31"/>
      <c r="BF54" s="31"/>
      <c r="BG54" s="31"/>
      <c r="BH54" s="31"/>
    </row>
    <row r="55" spans="1:79" ht="30" customHeight="1" x14ac:dyDescent="0.2">
      <c r="A55" s="44">
        <v>4</v>
      </c>
      <c r="B55" s="44"/>
      <c r="C55" s="44"/>
      <c r="D55" s="49" t="s">
        <v>273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2">
        <v>223895</v>
      </c>
      <c r="AD55" s="52"/>
      <c r="AE55" s="52"/>
      <c r="AF55" s="52"/>
      <c r="AG55" s="52"/>
      <c r="AH55" s="52"/>
      <c r="AI55" s="52"/>
      <c r="AJ55" s="52"/>
      <c r="AK55" s="52">
        <v>0</v>
      </c>
      <c r="AL55" s="52"/>
      <c r="AM55" s="52"/>
      <c r="AN55" s="52"/>
      <c r="AO55" s="52"/>
      <c r="AP55" s="52"/>
      <c r="AQ55" s="52"/>
      <c r="AR55" s="52"/>
      <c r="AS55" s="52">
        <f>AC55+AK55</f>
        <v>223895</v>
      </c>
      <c r="AT55" s="52"/>
      <c r="AU55" s="52"/>
      <c r="AV55" s="52"/>
      <c r="AW55" s="52"/>
      <c r="AX55" s="52"/>
      <c r="AY55" s="52"/>
      <c r="AZ55" s="52"/>
      <c r="BA55" s="31"/>
      <c r="BB55" s="31"/>
      <c r="BC55" s="31"/>
      <c r="BD55" s="31"/>
      <c r="BE55" s="31"/>
      <c r="BF55" s="31"/>
      <c r="BG55" s="31"/>
      <c r="BH55" s="31"/>
    </row>
    <row r="56" spans="1:79" s="30" customFormat="1" x14ac:dyDescent="0.2">
      <c r="A56" s="106"/>
      <c r="B56" s="106"/>
      <c r="C56" s="106"/>
      <c r="D56" s="107" t="s">
        <v>64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110">
        <f>SUM(AC52:AC55)</f>
        <v>68111475</v>
      </c>
      <c r="AD56" s="110"/>
      <c r="AE56" s="110"/>
      <c r="AF56" s="110"/>
      <c r="AG56" s="110"/>
      <c r="AH56" s="110"/>
      <c r="AI56" s="110"/>
      <c r="AJ56" s="110"/>
      <c r="AK56" s="110">
        <f>SUM(AK52:AR54)</f>
        <v>2716171</v>
      </c>
      <c r="AL56" s="110"/>
      <c r="AM56" s="110"/>
      <c r="AN56" s="110"/>
      <c r="AO56" s="110"/>
      <c r="AP56" s="110"/>
      <c r="AQ56" s="110"/>
      <c r="AR56" s="110"/>
      <c r="AS56" s="110">
        <f>AC56+AK56</f>
        <v>70827646</v>
      </c>
      <c r="AT56" s="110"/>
      <c r="AU56" s="110"/>
      <c r="AV56" s="110"/>
      <c r="AW56" s="110"/>
      <c r="AX56" s="110"/>
      <c r="AY56" s="110"/>
      <c r="AZ56" s="110"/>
      <c r="BA56" s="32"/>
      <c r="BB56" s="32"/>
      <c r="BC56" s="32"/>
      <c r="BD56" s="32"/>
      <c r="BE56" s="32"/>
      <c r="BF56" s="32"/>
      <c r="BG56" s="32"/>
      <c r="BH56" s="32"/>
    </row>
    <row r="58" spans="1:79" ht="15.75" customHeight="1" x14ac:dyDescent="0.2">
      <c r="A58" s="63" t="s">
        <v>42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</row>
    <row r="59" spans="1:79" ht="15" customHeight="1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ht="15.95" customHeight="1" x14ac:dyDescent="0.2">
      <c r="A60" s="85" t="s">
        <v>28</v>
      </c>
      <c r="B60" s="85"/>
      <c r="C60" s="85"/>
      <c r="D60" s="93" t="s">
        <v>34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85" t="s">
        <v>29</v>
      </c>
      <c r="AC60" s="85"/>
      <c r="AD60" s="85"/>
      <c r="AE60" s="85"/>
      <c r="AF60" s="85"/>
      <c r="AG60" s="85"/>
      <c r="AH60" s="85"/>
      <c r="AI60" s="85"/>
      <c r="AJ60" s="85" t="s">
        <v>30</v>
      </c>
      <c r="AK60" s="85"/>
      <c r="AL60" s="85"/>
      <c r="AM60" s="85"/>
      <c r="AN60" s="85"/>
      <c r="AO60" s="85"/>
      <c r="AP60" s="85"/>
      <c r="AQ60" s="85"/>
      <c r="AR60" s="85" t="s">
        <v>27</v>
      </c>
      <c r="AS60" s="85"/>
      <c r="AT60" s="85"/>
      <c r="AU60" s="85"/>
      <c r="AV60" s="85"/>
      <c r="AW60" s="85"/>
      <c r="AX60" s="85"/>
      <c r="AY60" s="85"/>
    </row>
    <row r="61" spans="1:79" ht="12" customHeight="1" x14ac:dyDescent="0.2">
      <c r="A61" s="85"/>
      <c r="B61" s="85"/>
      <c r="C61" s="85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</row>
    <row r="62" spans="1:79" ht="12.75" customHeight="1" x14ac:dyDescent="0.2">
      <c r="A62" s="85">
        <v>1</v>
      </c>
      <c r="B62" s="85"/>
      <c r="C62" s="85"/>
      <c r="D62" s="99">
        <v>2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85">
        <v>3</v>
      </c>
      <c r="AC62" s="85"/>
      <c r="AD62" s="85"/>
      <c r="AE62" s="85"/>
      <c r="AF62" s="85"/>
      <c r="AG62" s="85"/>
      <c r="AH62" s="85"/>
      <c r="AI62" s="85"/>
      <c r="AJ62" s="85">
        <v>4</v>
      </c>
      <c r="AK62" s="85"/>
      <c r="AL62" s="85"/>
      <c r="AM62" s="85"/>
      <c r="AN62" s="85"/>
      <c r="AO62" s="85"/>
      <c r="AP62" s="85"/>
      <c r="AQ62" s="85"/>
      <c r="AR62" s="85">
        <v>5</v>
      </c>
      <c r="AS62" s="85"/>
      <c r="AT62" s="85"/>
      <c r="AU62" s="85"/>
      <c r="AV62" s="85"/>
      <c r="AW62" s="85"/>
      <c r="AX62" s="85"/>
      <c r="AY62" s="85"/>
    </row>
    <row r="63" spans="1:79" ht="12.75" hidden="1" customHeight="1" x14ac:dyDescent="0.2">
      <c r="A63" s="44" t="s">
        <v>6</v>
      </c>
      <c r="B63" s="44"/>
      <c r="C63" s="44"/>
      <c r="D63" s="89" t="s">
        <v>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105" t="s">
        <v>8</v>
      </c>
      <c r="AC63" s="105"/>
      <c r="AD63" s="105"/>
      <c r="AE63" s="105"/>
      <c r="AF63" s="105"/>
      <c r="AG63" s="105"/>
      <c r="AH63" s="105"/>
      <c r="AI63" s="105"/>
      <c r="AJ63" s="105" t="s">
        <v>9</v>
      </c>
      <c r="AK63" s="105"/>
      <c r="AL63" s="105"/>
      <c r="AM63" s="105"/>
      <c r="AN63" s="105"/>
      <c r="AO63" s="105"/>
      <c r="AP63" s="105"/>
      <c r="AQ63" s="105"/>
      <c r="AR63" s="105" t="s">
        <v>10</v>
      </c>
      <c r="AS63" s="105"/>
      <c r="AT63" s="105"/>
      <c r="AU63" s="105"/>
      <c r="AV63" s="105"/>
      <c r="AW63" s="105"/>
      <c r="AX63" s="105"/>
      <c r="AY63" s="105"/>
      <c r="CA63" s="1" t="s">
        <v>15</v>
      </c>
    </row>
    <row r="64" spans="1:79" ht="25.5" customHeight="1" x14ac:dyDescent="0.2">
      <c r="A64" s="44">
        <v>1</v>
      </c>
      <c r="B64" s="44"/>
      <c r="C64" s="44"/>
      <c r="D64" s="49" t="s">
        <v>89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52">
        <v>2140429</v>
      </c>
      <c r="AC64" s="52"/>
      <c r="AD64" s="52"/>
      <c r="AE64" s="52"/>
      <c r="AF64" s="52"/>
      <c r="AG64" s="52"/>
      <c r="AH64" s="52"/>
      <c r="AI64" s="52"/>
      <c r="AJ64" s="52">
        <f>219105+68500+35120+32536</f>
        <v>355261</v>
      </c>
      <c r="AK64" s="52"/>
      <c r="AL64" s="52"/>
      <c r="AM64" s="52"/>
      <c r="AN64" s="52"/>
      <c r="AO64" s="52"/>
      <c r="AP64" s="52"/>
      <c r="AQ64" s="52"/>
      <c r="AR64" s="52">
        <f>AB64+AJ64</f>
        <v>2495690</v>
      </c>
      <c r="AS64" s="52"/>
      <c r="AT64" s="52"/>
      <c r="AU64" s="52"/>
      <c r="AV64" s="52"/>
      <c r="AW64" s="52"/>
      <c r="AX64" s="52"/>
      <c r="AY64" s="52"/>
      <c r="CA64" s="1" t="s">
        <v>16</v>
      </c>
    </row>
    <row r="65" spans="1:79" ht="25.5" customHeight="1" x14ac:dyDescent="0.2">
      <c r="A65" s="44">
        <v>2</v>
      </c>
      <c r="B65" s="44"/>
      <c r="C65" s="44"/>
      <c r="D65" s="49" t="s">
        <v>160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52">
        <v>15390</v>
      </c>
      <c r="AC65" s="52"/>
      <c r="AD65" s="52"/>
      <c r="AE65" s="52"/>
      <c r="AF65" s="52"/>
      <c r="AG65" s="52"/>
      <c r="AH65" s="52"/>
      <c r="AI65" s="52"/>
      <c r="AJ65" s="52">
        <v>0</v>
      </c>
      <c r="AK65" s="52"/>
      <c r="AL65" s="52"/>
      <c r="AM65" s="52"/>
      <c r="AN65" s="52"/>
      <c r="AO65" s="52"/>
      <c r="AP65" s="52"/>
      <c r="AQ65" s="52"/>
      <c r="AR65" s="52">
        <f>AB65+AJ65</f>
        <v>15390</v>
      </c>
      <c r="AS65" s="52"/>
      <c r="AT65" s="52"/>
      <c r="AU65" s="52"/>
      <c r="AV65" s="52"/>
      <c r="AW65" s="52"/>
      <c r="AX65" s="52"/>
      <c r="AY65" s="52"/>
    </row>
    <row r="66" spans="1:79" ht="25.5" customHeight="1" x14ac:dyDescent="0.2">
      <c r="A66" s="44">
        <v>3</v>
      </c>
      <c r="B66" s="44"/>
      <c r="C66" s="44"/>
      <c r="D66" s="49" t="s">
        <v>274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1"/>
      <c r="AB66" s="52">
        <v>223895</v>
      </c>
      <c r="AC66" s="52"/>
      <c r="AD66" s="52"/>
      <c r="AE66" s="52"/>
      <c r="AF66" s="52"/>
      <c r="AG66" s="52"/>
      <c r="AH66" s="52"/>
      <c r="AI66" s="52"/>
      <c r="AJ66" s="52">
        <v>0</v>
      </c>
      <c r="AK66" s="52"/>
      <c r="AL66" s="52"/>
      <c r="AM66" s="52"/>
      <c r="AN66" s="52"/>
      <c r="AO66" s="52"/>
      <c r="AP66" s="52"/>
      <c r="AQ66" s="52"/>
      <c r="AR66" s="52">
        <f>AB66+AJ66</f>
        <v>223895</v>
      </c>
      <c r="AS66" s="52"/>
      <c r="AT66" s="52"/>
      <c r="AU66" s="52"/>
      <c r="AV66" s="52"/>
      <c r="AW66" s="52"/>
      <c r="AX66" s="52"/>
      <c r="AY66" s="52"/>
    </row>
    <row r="67" spans="1:79" s="30" customFormat="1" ht="12.75" customHeight="1" x14ac:dyDescent="0.2">
      <c r="A67" s="106"/>
      <c r="B67" s="106"/>
      <c r="C67" s="106"/>
      <c r="D67" s="107" t="s">
        <v>27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9"/>
      <c r="AB67" s="110">
        <f>SUM(AB64:AB66)</f>
        <v>2379714</v>
      </c>
      <c r="AC67" s="110"/>
      <c r="AD67" s="110"/>
      <c r="AE67" s="110"/>
      <c r="AF67" s="110"/>
      <c r="AG67" s="110"/>
      <c r="AH67" s="110"/>
      <c r="AI67" s="110"/>
      <c r="AJ67" s="110">
        <f t="shared" ref="AJ67" si="0">SUM(AJ64:AJ66)</f>
        <v>355261</v>
      </c>
      <c r="AK67" s="110"/>
      <c r="AL67" s="110"/>
      <c r="AM67" s="110"/>
      <c r="AN67" s="110"/>
      <c r="AO67" s="110"/>
      <c r="AP67" s="110"/>
      <c r="AQ67" s="110"/>
      <c r="AR67" s="110">
        <f t="shared" ref="AR67" si="1">SUM(AR64:AR66)</f>
        <v>2734975</v>
      </c>
      <c r="AS67" s="110"/>
      <c r="AT67" s="110"/>
      <c r="AU67" s="110"/>
      <c r="AV67" s="110"/>
      <c r="AW67" s="110"/>
      <c r="AX67" s="110"/>
      <c r="AY67" s="110"/>
    </row>
    <row r="69" spans="1:79" ht="15.75" customHeight="1" x14ac:dyDescent="0.2">
      <c r="A69" s="80" t="s">
        <v>43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79" ht="33.75" customHeight="1" x14ac:dyDescent="0.2">
      <c r="A70" s="85" t="s">
        <v>28</v>
      </c>
      <c r="B70" s="85"/>
      <c r="C70" s="85"/>
      <c r="D70" s="85"/>
      <c r="E70" s="85"/>
      <c r="F70" s="85"/>
      <c r="G70" s="99" t="s">
        <v>44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85" t="s">
        <v>2</v>
      </c>
      <c r="AA70" s="85"/>
      <c r="AB70" s="85"/>
      <c r="AC70" s="85"/>
      <c r="AD70" s="85"/>
      <c r="AE70" s="85" t="s">
        <v>1</v>
      </c>
      <c r="AF70" s="85"/>
      <c r="AG70" s="85"/>
      <c r="AH70" s="85"/>
      <c r="AI70" s="85"/>
      <c r="AJ70" s="85"/>
      <c r="AK70" s="85"/>
      <c r="AL70" s="85"/>
      <c r="AM70" s="85"/>
      <c r="AN70" s="85"/>
      <c r="AO70" s="99" t="s">
        <v>29</v>
      </c>
      <c r="AP70" s="100"/>
      <c r="AQ70" s="100"/>
      <c r="AR70" s="100"/>
      <c r="AS70" s="100"/>
      <c r="AT70" s="100"/>
      <c r="AU70" s="100"/>
      <c r="AV70" s="101"/>
      <c r="AW70" s="99" t="s">
        <v>30</v>
      </c>
      <c r="AX70" s="100"/>
      <c r="AY70" s="100"/>
      <c r="AZ70" s="100"/>
      <c r="BA70" s="100"/>
      <c r="BB70" s="100"/>
      <c r="BC70" s="100"/>
      <c r="BD70" s="101"/>
      <c r="BE70" s="99" t="s">
        <v>27</v>
      </c>
      <c r="BF70" s="100"/>
      <c r="BG70" s="100"/>
      <c r="BH70" s="100"/>
      <c r="BI70" s="100"/>
      <c r="BJ70" s="100"/>
      <c r="BK70" s="100"/>
      <c r="BL70" s="101"/>
    </row>
    <row r="71" spans="1:79" ht="15.75" customHeight="1" x14ac:dyDescent="0.2">
      <c r="A71" s="85">
        <v>1</v>
      </c>
      <c r="B71" s="85"/>
      <c r="C71" s="85"/>
      <c r="D71" s="85"/>
      <c r="E71" s="85"/>
      <c r="F71" s="85"/>
      <c r="G71" s="99">
        <v>2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85">
        <v>3</v>
      </c>
      <c r="AA71" s="85"/>
      <c r="AB71" s="85"/>
      <c r="AC71" s="85"/>
      <c r="AD71" s="85"/>
      <c r="AE71" s="85">
        <v>4</v>
      </c>
      <c r="AF71" s="85"/>
      <c r="AG71" s="85"/>
      <c r="AH71" s="85"/>
      <c r="AI71" s="85"/>
      <c r="AJ71" s="85"/>
      <c r="AK71" s="85"/>
      <c r="AL71" s="85"/>
      <c r="AM71" s="85"/>
      <c r="AN71" s="85"/>
      <c r="AO71" s="85">
        <v>5</v>
      </c>
      <c r="AP71" s="85"/>
      <c r="AQ71" s="85"/>
      <c r="AR71" s="85"/>
      <c r="AS71" s="85"/>
      <c r="AT71" s="85"/>
      <c r="AU71" s="85"/>
      <c r="AV71" s="85"/>
      <c r="AW71" s="85">
        <v>6</v>
      </c>
      <c r="AX71" s="85"/>
      <c r="AY71" s="85"/>
      <c r="AZ71" s="85"/>
      <c r="BA71" s="85"/>
      <c r="BB71" s="85"/>
      <c r="BC71" s="85"/>
      <c r="BD71" s="85"/>
      <c r="BE71" s="85">
        <v>7</v>
      </c>
      <c r="BF71" s="85"/>
      <c r="BG71" s="85"/>
      <c r="BH71" s="85"/>
      <c r="BI71" s="85"/>
      <c r="BJ71" s="85"/>
      <c r="BK71" s="85"/>
      <c r="BL71" s="85"/>
    </row>
    <row r="72" spans="1:79" x14ac:dyDescent="0.2">
      <c r="A72" s="102" t="s">
        <v>125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4"/>
      <c r="CA72" s="1" t="s">
        <v>17</v>
      </c>
    </row>
    <row r="73" spans="1:79" s="30" customFormat="1" ht="12.75" customHeight="1" x14ac:dyDescent="0.2">
      <c r="A73" s="106">
        <v>1</v>
      </c>
      <c r="B73" s="106"/>
      <c r="C73" s="106"/>
      <c r="D73" s="106"/>
      <c r="E73" s="106"/>
      <c r="F73" s="106"/>
      <c r="G73" s="115" t="s">
        <v>65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118"/>
      <c r="AA73" s="118"/>
      <c r="AB73" s="118"/>
      <c r="AC73" s="118"/>
      <c r="AD73" s="118"/>
      <c r="AE73" s="119"/>
      <c r="AF73" s="119"/>
      <c r="AG73" s="119"/>
      <c r="AH73" s="119"/>
      <c r="AI73" s="119"/>
      <c r="AJ73" s="119"/>
      <c r="AK73" s="119"/>
      <c r="AL73" s="119"/>
      <c r="AM73" s="119"/>
      <c r="AN73" s="111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CA73" s="30" t="s">
        <v>18</v>
      </c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67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68</v>
      </c>
      <c r="AA74" s="48"/>
      <c r="AB74" s="48"/>
      <c r="AC74" s="48"/>
      <c r="AD74" s="48"/>
      <c r="AE74" s="68" t="s">
        <v>69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52">
        <f>65906566+15390+23874-330290+224730-35120-1148+96640+752283-34353-871421</f>
        <v>65747151</v>
      </c>
      <c r="AP74" s="52"/>
      <c r="AQ74" s="52"/>
      <c r="AR74" s="52"/>
      <c r="AS74" s="52"/>
      <c r="AT74" s="52"/>
      <c r="AU74" s="52"/>
      <c r="AV74" s="52"/>
      <c r="AW74" s="52">
        <f>1803165+2515+360+108274</f>
        <v>1914314</v>
      </c>
      <c r="AX74" s="52"/>
      <c r="AY74" s="52"/>
      <c r="AZ74" s="52"/>
      <c r="BA74" s="52"/>
      <c r="BB74" s="52"/>
      <c r="BC74" s="52"/>
      <c r="BD74" s="52"/>
      <c r="BE74" s="52">
        <f t="shared" ref="BE74:BE81" si="2">AO74+AW74</f>
        <v>67661465</v>
      </c>
      <c r="BF74" s="52"/>
      <c r="BG74" s="52"/>
      <c r="BH74" s="52"/>
      <c r="BI74" s="52"/>
      <c r="BJ74" s="52"/>
      <c r="BK74" s="52"/>
      <c r="BL74" s="52"/>
    </row>
    <row r="75" spans="1:79" ht="12.75" customHeight="1" x14ac:dyDescent="0.2">
      <c r="A75" s="44"/>
      <c r="B75" s="44"/>
      <c r="C75" s="44"/>
      <c r="D75" s="44"/>
      <c r="E75" s="44"/>
      <c r="F75" s="44"/>
      <c r="G75" s="45" t="s">
        <v>127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66</v>
      </c>
      <c r="AA75" s="48"/>
      <c r="AB75" s="48"/>
      <c r="AC75" s="48"/>
      <c r="AD75" s="48"/>
      <c r="AE75" s="68" t="s">
        <v>96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52">
        <v>9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si="2"/>
        <v>9</v>
      </c>
      <c r="BF75" s="52"/>
      <c r="BG75" s="52"/>
      <c r="BH75" s="52"/>
      <c r="BI75" s="52"/>
      <c r="BJ75" s="52"/>
      <c r="BK75" s="52"/>
      <c r="BL75" s="52"/>
    </row>
    <row r="76" spans="1:79" ht="25.5" customHeight="1" x14ac:dyDescent="0.2">
      <c r="A76" s="44"/>
      <c r="B76" s="44"/>
      <c r="C76" s="44"/>
      <c r="D76" s="44"/>
      <c r="E76" s="44"/>
      <c r="F76" s="44"/>
      <c r="G76" s="45" t="s">
        <v>128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66</v>
      </c>
      <c r="AA76" s="48"/>
      <c r="AB76" s="48"/>
      <c r="AC76" s="48"/>
      <c r="AD76" s="48"/>
      <c r="AE76" s="68" t="s">
        <v>96</v>
      </c>
      <c r="AF76" s="68"/>
      <c r="AG76" s="68"/>
      <c r="AH76" s="68"/>
      <c r="AI76" s="68"/>
      <c r="AJ76" s="68"/>
      <c r="AK76" s="68"/>
      <c r="AL76" s="68"/>
      <c r="AM76" s="68"/>
      <c r="AN76" s="69"/>
      <c r="AO76" s="52">
        <v>10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2"/>
        <v>10</v>
      </c>
      <c r="BF76" s="52"/>
      <c r="BG76" s="52"/>
      <c r="BH76" s="52"/>
      <c r="BI76" s="52"/>
      <c r="BJ76" s="52"/>
      <c r="BK76" s="52"/>
      <c r="BL76" s="52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129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66</v>
      </c>
      <c r="AA77" s="48"/>
      <c r="AB77" s="48"/>
      <c r="AC77" s="48"/>
      <c r="AD77" s="48"/>
      <c r="AE77" s="68" t="s">
        <v>96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52">
        <v>2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2"/>
        <v>2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130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66</v>
      </c>
      <c r="AA78" s="48"/>
      <c r="AB78" s="48"/>
      <c r="AC78" s="48"/>
      <c r="AD78" s="48"/>
      <c r="AE78" s="68" t="s">
        <v>96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52">
        <v>158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f t="shared" si="2"/>
        <v>158</v>
      </c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44"/>
      <c r="B79" s="44"/>
      <c r="C79" s="44"/>
      <c r="D79" s="44"/>
      <c r="E79" s="44"/>
      <c r="F79" s="44"/>
      <c r="G79" s="45" t="s">
        <v>131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66</v>
      </c>
      <c r="AA79" s="48"/>
      <c r="AB79" s="48"/>
      <c r="AC79" s="48"/>
      <c r="AD79" s="48"/>
      <c r="AE79" s="68" t="s">
        <v>96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52">
        <v>77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f t="shared" si="2"/>
        <v>77</v>
      </c>
      <c r="BF79" s="52"/>
      <c r="BG79" s="52"/>
      <c r="BH79" s="52"/>
      <c r="BI79" s="52"/>
      <c r="BJ79" s="52"/>
      <c r="BK79" s="52"/>
      <c r="BL79" s="52"/>
    </row>
    <row r="80" spans="1:79" ht="12.75" customHeight="1" x14ac:dyDescent="0.2">
      <c r="A80" s="44"/>
      <c r="B80" s="44"/>
      <c r="C80" s="44"/>
      <c r="D80" s="44"/>
      <c r="E80" s="44"/>
      <c r="F80" s="44"/>
      <c r="G80" s="45" t="s">
        <v>132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66</v>
      </c>
      <c r="AA80" s="48"/>
      <c r="AB80" s="48"/>
      <c r="AC80" s="48"/>
      <c r="AD80" s="48"/>
      <c r="AE80" s="68" t="s">
        <v>96</v>
      </c>
      <c r="AF80" s="68"/>
      <c r="AG80" s="68"/>
      <c r="AH80" s="68"/>
      <c r="AI80" s="68"/>
      <c r="AJ80" s="68"/>
      <c r="AK80" s="68"/>
      <c r="AL80" s="68"/>
      <c r="AM80" s="68"/>
      <c r="AN80" s="69"/>
      <c r="AO80" s="52">
        <v>19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 t="shared" si="2"/>
        <v>19</v>
      </c>
      <c r="BF80" s="52"/>
      <c r="BG80" s="52"/>
      <c r="BH80" s="52"/>
      <c r="BI80" s="52"/>
      <c r="BJ80" s="52"/>
      <c r="BK80" s="52"/>
      <c r="BL80" s="52"/>
    </row>
    <row r="81" spans="1:64" ht="25.5" customHeight="1" x14ac:dyDescent="0.2">
      <c r="A81" s="44"/>
      <c r="B81" s="44"/>
      <c r="C81" s="44"/>
      <c r="D81" s="44"/>
      <c r="E81" s="44"/>
      <c r="F81" s="44"/>
      <c r="G81" s="45" t="s">
        <v>133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66</v>
      </c>
      <c r="AA81" s="48"/>
      <c r="AB81" s="48"/>
      <c r="AC81" s="48"/>
      <c r="AD81" s="48"/>
      <c r="AE81" s="68" t="s">
        <v>96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52">
        <v>11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f t="shared" si="2"/>
        <v>11</v>
      </c>
      <c r="BF81" s="52"/>
      <c r="BG81" s="52"/>
      <c r="BH81" s="52"/>
      <c r="BI81" s="52"/>
      <c r="BJ81" s="52"/>
      <c r="BK81" s="52"/>
      <c r="BL81" s="52"/>
    </row>
    <row r="82" spans="1:64" s="30" customFormat="1" ht="12.75" customHeight="1" x14ac:dyDescent="0.2">
      <c r="A82" s="106"/>
      <c r="B82" s="106"/>
      <c r="C82" s="106"/>
      <c r="D82" s="106"/>
      <c r="E82" s="106"/>
      <c r="F82" s="106"/>
      <c r="G82" s="120" t="s">
        <v>126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118"/>
      <c r="AA82" s="118"/>
      <c r="AB82" s="118"/>
      <c r="AC82" s="118"/>
      <c r="AD82" s="118"/>
      <c r="AE82" s="119"/>
      <c r="AF82" s="119"/>
      <c r="AG82" s="119"/>
      <c r="AH82" s="119"/>
      <c r="AI82" s="119"/>
      <c r="AJ82" s="119"/>
      <c r="AK82" s="119"/>
      <c r="AL82" s="119"/>
      <c r="AM82" s="119"/>
      <c r="AN82" s="111"/>
      <c r="AO82" s="110">
        <v>352.05</v>
      </c>
      <c r="AP82" s="110"/>
      <c r="AQ82" s="110"/>
      <c r="AR82" s="110"/>
      <c r="AS82" s="110"/>
      <c r="AT82" s="110"/>
      <c r="AU82" s="110"/>
      <c r="AV82" s="110"/>
      <c r="AW82" s="110">
        <v>0</v>
      </c>
      <c r="AX82" s="110"/>
      <c r="AY82" s="110"/>
      <c r="AZ82" s="110"/>
      <c r="BA82" s="110"/>
      <c r="BB82" s="110"/>
      <c r="BC82" s="110"/>
      <c r="BD82" s="110"/>
      <c r="BE82" s="110">
        <f t="shared" ref="BE82:BE106" si="3">AO82+AW82</f>
        <v>352.05</v>
      </c>
      <c r="BF82" s="110"/>
      <c r="BG82" s="110"/>
      <c r="BH82" s="110"/>
      <c r="BI82" s="110"/>
      <c r="BJ82" s="110"/>
      <c r="BK82" s="110"/>
      <c r="BL82" s="110"/>
    </row>
    <row r="83" spans="1:64" ht="26.25" customHeight="1" x14ac:dyDescent="0.2">
      <c r="A83" s="44"/>
      <c r="B83" s="44"/>
      <c r="C83" s="44"/>
      <c r="D83" s="44"/>
      <c r="E83" s="44"/>
      <c r="F83" s="44"/>
      <c r="G83" s="45" t="s">
        <v>100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66</v>
      </c>
      <c r="AA83" s="48"/>
      <c r="AB83" s="48"/>
      <c r="AC83" s="48"/>
      <c r="AD83" s="48"/>
      <c r="AE83" s="68" t="s">
        <v>153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52">
        <v>269.3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f t="shared" ref="BE83:BE84" si="4">AO83+AW83</f>
        <v>269.3</v>
      </c>
      <c r="BF83" s="52"/>
      <c r="BG83" s="52"/>
      <c r="BH83" s="52"/>
      <c r="BI83" s="52"/>
      <c r="BJ83" s="52"/>
      <c r="BK83" s="52"/>
      <c r="BL83" s="52"/>
    </row>
    <row r="84" spans="1:64" ht="25.5" customHeight="1" x14ac:dyDescent="0.2">
      <c r="A84" s="44"/>
      <c r="B84" s="44"/>
      <c r="C84" s="44"/>
      <c r="D84" s="44"/>
      <c r="E84" s="44"/>
      <c r="F84" s="44"/>
      <c r="G84" s="45" t="s">
        <v>98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66</v>
      </c>
      <c r="AA84" s="48"/>
      <c r="AB84" s="48"/>
      <c r="AC84" s="48"/>
      <c r="AD84" s="48"/>
      <c r="AE84" s="68" t="s">
        <v>153</v>
      </c>
      <c r="AF84" s="68"/>
      <c r="AG84" s="68"/>
      <c r="AH84" s="68"/>
      <c r="AI84" s="68"/>
      <c r="AJ84" s="68"/>
      <c r="AK84" s="68"/>
      <c r="AL84" s="68"/>
      <c r="AM84" s="68"/>
      <c r="AN84" s="69"/>
      <c r="AO84" s="52">
        <v>82.75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f t="shared" si="4"/>
        <v>82.75</v>
      </c>
      <c r="BF84" s="52"/>
      <c r="BG84" s="52"/>
      <c r="BH84" s="52"/>
      <c r="BI84" s="52"/>
      <c r="BJ84" s="52"/>
      <c r="BK84" s="52"/>
      <c r="BL84" s="52"/>
    </row>
    <row r="85" spans="1:64" s="30" customFormat="1" ht="12.75" customHeight="1" x14ac:dyDescent="0.2">
      <c r="A85" s="106"/>
      <c r="B85" s="106"/>
      <c r="C85" s="106"/>
      <c r="D85" s="106"/>
      <c r="E85" s="106"/>
      <c r="F85" s="106"/>
      <c r="G85" s="120" t="s">
        <v>91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2"/>
      <c r="Z85" s="118"/>
      <c r="AA85" s="118"/>
      <c r="AB85" s="118"/>
      <c r="AC85" s="118"/>
      <c r="AD85" s="118"/>
      <c r="AE85" s="119"/>
      <c r="AF85" s="119"/>
      <c r="AG85" s="119"/>
      <c r="AH85" s="119"/>
      <c r="AI85" s="119"/>
      <c r="AJ85" s="119"/>
      <c r="AK85" s="119"/>
      <c r="AL85" s="119"/>
      <c r="AM85" s="119"/>
      <c r="AN85" s="111"/>
      <c r="AO85" s="110">
        <v>21.8</v>
      </c>
      <c r="AP85" s="110"/>
      <c r="AQ85" s="110"/>
      <c r="AR85" s="110"/>
      <c r="AS85" s="110"/>
      <c r="AT85" s="110"/>
      <c r="AU85" s="110"/>
      <c r="AV85" s="110"/>
      <c r="AW85" s="110">
        <v>0</v>
      </c>
      <c r="AX85" s="110"/>
      <c r="AY85" s="110"/>
      <c r="AZ85" s="110"/>
      <c r="BA85" s="110"/>
      <c r="BB85" s="110"/>
      <c r="BC85" s="110"/>
      <c r="BD85" s="110"/>
      <c r="BE85" s="110">
        <f t="shared" si="3"/>
        <v>21.8</v>
      </c>
      <c r="BF85" s="110"/>
      <c r="BG85" s="110"/>
      <c r="BH85" s="110"/>
      <c r="BI85" s="110"/>
      <c r="BJ85" s="110"/>
      <c r="BK85" s="110"/>
      <c r="BL85" s="110"/>
    </row>
    <row r="86" spans="1:64" ht="22.5" customHeight="1" x14ac:dyDescent="0.2">
      <c r="A86" s="44"/>
      <c r="B86" s="44"/>
      <c r="C86" s="44"/>
      <c r="D86" s="44"/>
      <c r="E86" s="44"/>
      <c r="F86" s="44"/>
      <c r="G86" s="45" t="s">
        <v>100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66</v>
      </c>
      <c r="AA86" s="48"/>
      <c r="AB86" s="48"/>
      <c r="AC86" s="48"/>
      <c r="AD86" s="48"/>
      <c r="AE86" s="68" t="s">
        <v>153</v>
      </c>
      <c r="AF86" s="68"/>
      <c r="AG86" s="68"/>
      <c r="AH86" s="68"/>
      <c r="AI86" s="68"/>
      <c r="AJ86" s="68"/>
      <c r="AK86" s="68"/>
      <c r="AL86" s="68"/>
      <c r="AM86" s="68"/>
      <c r="AN86" s="69"/>
      <c r="AO86" s="52">
        <v>21.8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f t="shared" ref="BE86" si="5">AO86+AW86</f>
        <v>21.8</v>
      </c>
      <c r="BF86" s="52"/>
      <c r="BG86" s="52"/>
      <c r="BH86" s="52"/>
      <c r="BI86" s="52"/>
      <c r="BJ86" s="52"/>
      <c r="BK86" s="52"/>
      <c r="BL86" s="52"/>
    </row>
    <row r="87" spans="1:64" s="30" customFormat="1" ht="12.75" customHeight="1" x14ac:dyDescent="0.2">
      <c r="A87" s="106"/>
      <c r="B87" s="106"/>
      <c r="C87" s="106"/>
      <c r="D87" s="106"/>
      <c r="E87" s="106"/>
      <c r="F87" s="106"/>
      <c r="G87" s="120" t="s">
        <v>93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18"/>
      <c r="AA87" s="118"/>
      <c r="AB87" s="118"/>
      <c r="AC87" s="118"/>
      <c r="AD87" s="118"/>
      <c r="AE87" s="119"/>
      <c r="AF87" s="119"/>
      <c r="AG87" s="119"/>
      <c r="AH87" s="119"/>
      <c r="AI87" s="119"/>
      <c r="AJ87" s="119"/>
      <c r="AK87" s="119"/>
      <c r="AL87" s="119"/>
      <c r="AM87" s="119"/>
      <c r="AN87" s="111"/>
      <c r="AO87" s="110">
        <v>54.5</v>
      </c>
      <c r="AP87" s="110"/>
      <c r="AQ87" s="110"/>
      <c r="AR87" s="110"/>
      <c r="AS87" s="110"/>
      <c r="AT87" s="110"/>
      <c r="AU87" s="110"/>
      <c r="AV87" s="110"/>
      <c r="AW87" s="110">
        <v>0</v>
      </c>
      <c r="AX87" s="110"/>
      <c r="AY87" s="110"/>
      <c r="AZ87" s="110"/>
      <c r="BA87" s="110"/>
      <c r="BB87" s="110"/>
      <c r="BC87" s="110"/>
      <c r="BD87" s="110"/>
      <c r="BE87" s="110">
        <f t="shared" si="3"/>
        <v>54.5</v>
      </c>
      <c r="BF87" s="110"/>
      <c r="BG87" s="110"/>
      <c r="BH87" s="110"/>
      <c r="BI87" s="110"/>
      <c r="BJ87" s="110"/>
      <c r="BK87" s="110"/>
      <c r="BL87" s="110"/>
    </row>
    <row r="88" spans="1:64" ht="24" customHeight="1" x14ac:dyDescent="0.2">
      <c r="A88" s="44"/>
      <c r="B88" s="44"/>
      <c r="C88" s="44"/>
      <c r="D88" s="44"/>
      <c r="E88" s="44"/>
      <c r="F88" s="44"/>
      <c r="G88" s="45" t="s">
        <v>100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66</v>
      </c>
      <c r="AA88" s="48"/>
      <c r="AB88" s="48"/>
      <c r="AC88" s="48"/>
      <c r="AD88" s="48"/>
      <c r="AE88" s="68" t="s">
        <v>153</v>
      </c>
      <c r="AF88" s="68"/>
      <c r="AG88" s="68"/>
      <c r="AH88" s="68"/>
      <c r="AI88" s="68"/>
      <c r="AJ88" s="68"/>
      <c r="AK88" s="68"/>
      <c r="AL88" s="68"/>
      <c r="AM88" s="68"/>
      <c r="AN88" s="69"/>
      <c r="AO88" s="52">
        <v>53.5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f t="shared" ref="BE88:BE89" si="6">AO88+AW88</f>
        <v>53.5</v>
      </c>
      <c r="BF88" s="52"/>
      <c r="BG88" s="52"/>
      <c r="BH88" s="52"/>
      <c r="BI88" s="52"/>
      <c r="BJ88" s="52"/>
      <c r="BK88" s="52"/>
      <c r="BL88" s="52"/>
    </row>
    <row r="89" spans="1:64" ht="25.5" customHeight="1" x14ac:dyDescent="0.2">
      <c r="A89" s="44"/>
      <c r="B89" s="44"/>
      <c r="C89" s="44"/>
      <c r="D89" s="44"/>
      <c r="E89" s="44"/>
      <c r="F89" s="44"/>
      <c r="G89" s="45" t="s">
        <v>98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66</v>
      </c>
      <c r="AA89" s="48"/>
      <c r="AB89" s="48"/>
      <c r="AC89" s="48"/>
      <c r="AD89" s="48"/>
      <c r="AE89" s="68" t="s">
        <v>153</v>
      </c>
      <c r="AF89" s="68"/>
      <c r="AG89" s="68"/>
      <c r="AH89" s="68"/>
      <c r="AI89" s="68"/>
      <c r="AJ89" s="68"/>
      <c r="AK89" s="68"/>
      <c r="AL89" s="68"/>
      <c r="AM89" s="68"/>
      <c r="AN89" s="69"/>
      <c r="AO89" s="52">
        <v>1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f t="shared" si="6"/>
        <v>1</v>
      </c>
      <c r="BF89" s="52"/>
      <c r="BG89" s="52"/>
      <c r="BH89" s="52"/>
      <c r="BI89" s="52"/>
      <c r="BJ89" s="52"/>
      <c r="BK89" s="52"/>
      <c r="BL89" s="52"/>
    </row>
    <row r="90" spans="1:64" s="30" customFormat="1" ht="12.75" customHeight="1" x14ac:dyDescent="0.2">
      <c r="A90" s="106"/>
      <c r="B90" s="106"/>
      <c r="C90" s="106"/>
      <c r="D90" s="106"/>
      <c r="E90" s="106"/>
      <c r="F90" s="106"/>
      <c r="G90" s="120" t="s">
        <v>94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18"/>
      <c r="AA90" s="118"/>
      <c r="AB90" s="118"/>
      <c r="AC90" s="118"/>
      <c r="AD90" s="118"/>
      <c r="AE90" s="119"/>
      <c r="AF90" s="119"/>
      <c r="AG90" s="119"/>
      <c r="AH90" s="119"/>
      <c r="AI90" s="119"/>
      <c r="AJ90" s="119"/>
      <c r="AK90" s="119"/>
      <c r="AL90" s="119"/>
      <c r="AM90" s="119"/>
      <c r="AN90" s="111"/>
      <c r="AO90" s="110">
        <v>275.75</v>
      </c>
      <c r="AP90" s="110"/>
      <c r="AQ90" s="110"/>
      <c r="AR90" s="110"/>
      <c r="AS90" s="110"/>
      <c r="AT90" s="110"/>
      <c r="AU90" s="110"/>
      <c r="AV90" s="110"/>
      <c r="AW90" s="110">
        <v>0</v>
      </c>
      <c r="AX90" s="110"/>
      <c r="AY90" s="110"/>
      <c r="AZ90" s="110"/>
      <c r="BA90" s="110"/>
      <c r="BB90" s="110"/>
      <c r="BC90" s="110"/>
      <c r="BD90" s="110"/>
      <c r="BE90" s="110">
        <f t="shared" si="3"/>
        <v>275.75</v>
      </c>
      <c r="BF90" s="110"/>
      <c r="BG90" s="110"/>
      <c r="BH90" s="110"/>
      <c r="BI90" s="110"/>
      <c r="BJ90" s="110"/>
      <c r="BK90" s="110"/>
      <c r="BL90" s="110"/>
    </row>
    <row r="91" spans="1:64" ht="29.25" customHeight="1" x14ac:dyDescent="0.2">
      <c r="A91" s="44"/>
      <c r="B91" s="44"/>
      <c r="C91" s="44"/>
      <c r="D91" s="44"/>
      <c r="E91" s="44"/>
      <c r="F91" s="44"/>
      <c r="G91" s="45" t="s">
        <v>100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66</v>
      </c>
      <c r="AA91" s="48"/>
      <c r="AB91" s="48"/>
      <c r="AC91" s="48"/>
      <c r="AD91" s="48"/>
      <c r="AE91" s="68" t="s">
        <v>153</v>
      </c>
      <c r="AF91" s="68"/>
      <c r="AG91" s="68"/>
      <c r="AH91" s="68"/>
      <c r="AI91" s="68"/>
      <c r="AJ91" s="68"/>
      <c r="AK91" s="68"/>
      <c r="AL91" s="68"/>
      <c r="AM91" s="68"/>
      <c r="AN91" s="69"/>
      <c r="AO91" s="52">
        <v>194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f t="shared" si="3"/>
        <v>194</v>
      </c>
      <c r="BF91" s="52"/>
      <c r="BG91" s="52"/>
      <c r="BH91" s="52"/>
      <c r="BI91" s="52"/>
      <c r="BJ91" s="52"/>
      <c r="BK91" s="52"/>
      <c r="BL91" s="52"/>
    </row>
    <row r="92" spans="1:64" ht="27" customHeight="1" x14ac:dyDescent="0.2">
      <c r="A92" s="44"/>
      <c r="B92" s="44"/>
      <c r="C92" s="44"/>
      <c r="D92" s="44"/>
      <c r="E92" s="44"/>
      <c r="F92" s="44"/>
      <c r="G92" s="45" t="s">
        <v>134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66</v>
      </c>
      <c r="AA92" s="48"/>
      <c r="AB92" s="48"/>
      <c r="AC92" s="48"/>
      <c r="AD92" s="48"/>
      <c r="AE92" s="68" t="s">
        <v>153</v>
      </c>
      <c r="AF92" s="68"/>
      <c r="AG92" s="68"/>
      <c r="AH92" s="68"/>
      <c r="AI92" s="68"/>
      <c r="AJ92" s="68"/>
      <c r="AK92" s="68"/>
      <c r="AL92" s="68"/>
      <c r="AM92" s="68"/>
      <c r="AN92" s="69"/>
      <c r="AO92" s="52">
        <v>81.75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f t="shared" si="3"/>
        <v>81.75</v>
      </c>
      <c r="BF92" s="52"/>
      <c r="BG92" s="52"/>
      <c r="BH92" s="52"/>
      <c r="BI92" s="52"/>
      <c r="BJ92" s="52"/>
      <c r="BK92" s="52"/>
      <c r="BL92" s="52"/>
    </row>
    <row r="93" spans="1:64" s="30" customFormat="1" ht="12.75" customHeight="1" x14ac:dyDescent="0.2">
      <c r="A93" s="106">
        <v>2</v>
      </c>
      <c r="B93" s="106"/>
      <c r="C93" s="106"/>
      <c r="D93" s="106"/>
      <c r="E93" s="106"/>
      <c r="F93" s="106"/>
      <c r="G93" s="120" t="s">
        <v>70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118"/>
      <c r="AA93" s="118"/>
      <c r="AB93" s="118"/>
      <c r="AC93" s="118"/>
      <c r="AD93" s="118"/>
      <c r="AE93" s="119"/>
      <c r="AF93" s="119"/>
      <c r="AG93" s="119"/>
      <c r="AH93" s="119"/>
      <c r="AI93" s="119"/>
      <c r="AJ93" s="119"/>
      <c r="AK93" s="119"/>
      <c r="AL93" s="119"/>
      <c r="AM93" s="119"/>
      <c r="AN93" s="111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</row>
    <row r="94" spans="1:64" s="30" customFormat="1" ht="12.75" customHeight="1" x14ac:dyDescent="0.2">
      <c r="A94" s="106"/>
      <c r="B94" s="106"/>
      <c r="C94" s="106"/>
      <c r="D94" s="106"/>
      <c r="E94" s="106"/>
      <c r="F94" s="106"/>
      <c r="G94" s="120" t="s">
        <v>135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18"/>
      <c r="AA94" s="118"/>
      <c r="AB94" s="118"/>
      <c r="AC94" s="118"/>
      <c r="AD94" s="118"/>
      <c r="AE94" s="119"/>
      <c r="AF94" s="119"/>
      <c r="AG94" s="119"/>
      <c r="AH94" s="119"/>
      <c r="AI94" s="119"/>
      <c r="AJ94" s="119"/>
      <c r="AK94" s="119"/>
      <c r="AL94" s="119"/>
      <c r="AM94" s="119"/>
      <c r="AN94" s="111"/>
      <c r="AO94" s="110">
        <v>4744</v>
      </c>
      <c r="AP94" s="110"/>
      <c r="AQ94" s="110"/>
      <c r="AR94" s="110"/>
      <c r="AS94" s="110"/>
      <c r="AT94" s="110"/>
      <c r="AU94" s="110"/>
      <c r="AV94" s="110"/>
      <c r="AW94" s="110">
        <v>0</v>
      </c>
      <c r="AX94" s="110"/>
      <c r="AY94" s="110"/>
      <c r="AZ94" s="110"/>
      <c r="BA94" s="110"/>
      <c r="BB94" s="110"/>
      <c r="BC94" s="110"/>
      <c r="BD94" s="110"/>
      <c r="BE94" s="110">
        <f t="shared" si="3"/>
        <v>4744</v>
      </c>
      <c r="BF94" s="110"/>
      <c r="BG94" s="110"/>
      <c r="BH94" s="110"/>
      <c r="BI94" s="110"/>
      <c r="BJ94" s="110"/>
      <c r="BK94" s="110"/>
      <c r="BL94" s="110"/>
    </row>
    <row r="95" spans="1:64" ht="12.75" customHeight="1" x14ac:dyDescent="0.2">
      <c r="A95" s="44"/>
      <c r="B95" s="44"/>
      <c r="C95" s="44"/>
      <c r="D95" s="44"/>
      <c r="E95" s="44"/>
      <c r="F95" s="44"/>
      <c r="G95" s="45" t="s">
        <v>137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104</v>
      </c>
      <c r="AA95" s="48"/>
      <c r="AB95" s="48"/>
      <c r="AC95" s="48"/>
      <c r="AD95" s="48"/>
      <c r="AE95" s="68" t="s">
        <v>221</v>
      </c>
      <c r="AF95" s="68"/>
      <c r="AG95" s="68"/>
      <c r="AH95" s="68"/>
      <c r="AI95" s="68"/>
      <c r="AJ95" s="68"/>
      <c r="AK95" s="68"/>
      <c r="AL95" s="68"/>
      <c r="AM95" s="68"/>
      <c r="AN95" s="69"/>
      <c r="AO95" s="52">
        <v>2297</v>
      </c>
      <c r="AP95" s="52"/>
      <c r="AQ95" s="52"/>
      <c r="AR95" s="52"/>
      <c r="AS95" s="52"/>
      <c r="AT95" s="52"/>
      <c r="AU95" s="52"/>
      <c r="AV95" s="52"/>
      <c r="AW95" s="52">
        <v>0</v>
      </c>
      <c r="AX95" s="52"/>
      <c r="AY95" s="52"/>
      <c r="AZ95" s="52"/>
      <c r="BA95" s="52"/>
      <c r="BB95" s="52"/>
      <c r="BC95" s="52"/>
      <c r="BD95" s="52"/>
      <c r="BE95" s="52">
        <f t="shared" ref="BE95:BE96" si="7">AO95+AW95</f>
        <v>2297</v>
      </c>
      <c r="BF95" s="52"/>
      <c r="BG95" s="52"/>
      <c r="BH95" s="52"/>
      <c r="BI95" s="52"/>
      <c r="BJ95" s="52"/>
      <c r="BK95" s="52"/>
      <c r="BL95" s="52"/>
    </row>
    <row r="96" spans="1:64" ht="12.75" customHeight="1" x14ac:dyDescent="0.2">
      <c r="A96" s="44"/>
      <c r="B96" s="44"/>
      <c r="C96" s="44"/>
      <c r="D96" s="44"/>
      <c r="E96" s="44"/>
      <c r="F96" s="44"/>
      <c r="G96" s="45" t="s">
        <v>106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104</v>
      </c>
      <c r="AA96" s="48"/>
      <c r="AB96" s="48"/>
      <c r="AC96" s="48"/>
      <c r="AD96" s="48"/>
      <c r="AE96" s="68" t="s">
        <v>221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52">
        <v>2447</v>
      </c>
      <c r="AP96" s="52"/>
      <c r="AQ96" s="52"/>
      <c r="AR96" s="52"/>
      <c r="AS96" s="52"/>
      <c r="AT96" s="52"/>
      <c r="AU96" s="52"/>
      <c r="AV96" s="52"/>
      <c r="AW96" s="52">
        <v>0</v>
      </c>
      <c r="AX96" s="52"/>
      <c r="AY96" s="52"/>
      <c r="AZ96" s="52"/>
      <c r="BA96" s="52"/>
      <c r="BB96" s="52"/>
      <c r="BC96" s="52"/>
      <c r="BD96" s="52"/>
      <c r="BE96" s="52">
        <f t="shared" si="7"/>
        <v>2447</v>
      </c>
      <c r="BF96" s="52"/>
      <c r="BG96" s="52"/>
      <c r="BH96" s="52"/>
      <c r="BI96" s="52"/>
      <c r="BJ96" s="52"/>
      <c r="BK96" s="52"/>
      <c r="BL96" s="52"/>
    </row>
    <row r="97" spans="1:79" s="30" customFormat="1" ht="12.75" customHeight="1" x14ac:dyDescent="0.2">
      <c r="A97" s="106"/>
      <c r="B97" s="106"/>
      <c r="C97" s="106"/>
      <c r="D97" s="106"/>
      <c r="E97" s="106"/>
      <c r="F97" s="106"/>
      <c r="G97" s="120" t="s">
        <v>136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2"/>
      <c r="Z97" s="118"/>
      <c r="AA97" s="118"/>
      <c r="AB97" s="118"/>
      <c r="AC97" s="118"/>
      <c r="AD97" s="118"/>
      <c r="AE97" s="119"/>
      <c r="AF97" s="119"/>
      <c r="AG97" s="119"/>
      <c r="AH97" s="119"/>
      <c r="AI97" s="119"/>
      <c r="AJ97" s="119"/>
      <c r="AK97" s="119"/>
      <c r="AL97" s="119"/>
      <c r="AM97" s="119"/>
      <c r="AN97" s="111"/>
      <c r="AO97" s="110">
        <v>150</v>
      </c>
      <c r="AP97" s="110"/>
      <c r="AQ97" s="110"/>
      <c r="AR97" s="110"/>
      <c r="AS97" s="110"/>
      <c r="AT97" s="110"/>
      <c r="AU97" s="110"/>
      <c r="AV97" s="110"/>
      <c r="AW97" s="110">
        <v>0</v>
      </c>
      <c r="AX97" s="110"/>
      <c r="AY97" s="110"/>
      <c r="AZ97" s="110"/>
      <c r="BA97" s="110"/>
      <c r="BB97" s="110"/>
      <c r="BC97" s="110"/>
      <c r="BD97" s="110"/>
      <c r="BE97" s="110">
        <f t="shared" si="3"/>
        <v>150</v>
      </c>
      <c r="BF97" s="110"/>
      <c r="BG97" s="110"/>
      <c r="BH97" s="110"/>
      <c r="BI97" s="110"/>
      <c r="BJ97" s="110"/>
      <c r="BK97" s="110"/>
      <c r="BL97" s="110"/>
    </row>
    <row r="98" spans="1:79" ht="12.75" customHeight="1" x14ac:dyDescent="0.2">
      <c r="A98" s="44"/>
      <c r="B98" s="44"/>
      <c r="C98" s="44"/>
      <c r="D98" s="44"/>
      <c r="E98" s="44"/>
      <c r="F98" s="44"/>
      <c r="G98" s="45" t="s">
        <v>138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104</v>
      </c>
      <c r="AA98" s="48"/>
      <c r="AB98" s="48"/>
      <c r="AC98" s="48"/>
      <c r="AD98" s="48"/>
      <c r="AE98" s="68" t="s">
        <v>96</v>
      </c>
      <c r="AF98" s="68"/>
      <c r="AG98" s="68"/>
      <c r="AH98" s="68"/>
      <c r="AI98" s="68"/>
      <c r="AJ98" s="68"/>
      <c r="AK98" s="68"/>
      <c r="AL98" s="68"/>
      <c r="AM98" s="68"/>
      <c r="AN98" s="69"/>
      <c r="AO98" s="52">
        <v>77</v>
      </c>
      <c r="AP98" s="52"/>
      <c r="AQ98" s="52"/>
      <c r="AR98" s="52"/>
      <c r="AS98" s="52"/>
      <c r="AT98" s="52"/>
      <c r="AU98" s="52"/>
      <c r="AV98" s="52"/>
      <c r="AW98" s="52">
        <v>0</v>
      </c>
      <c r="AX98" s="52"/>
      <c r="AY98" s="52"/>
      <c r="AZ98" s="52"/>
      <c r="BA98" s="52"/>
      <c r="BB98" s="52"/>
      <c r="BC98" s="52"/>
      <c r="BD98" s="52"/>
      <c r="BE98" s="52">
        <f t="shared" si="3"/>
        <v>77</v>
      </c>
      <c r="BF98" s="52"/>
      <c r="BG98" s="52"/>
      <c r="BH98" s="52"/>
      <c r="BI98" s="52"/>
      <c r="BJ98" s="52"/>
      <c r="BK98" s="52"/>
      <c r="BL98" s="52"/>
    </row>
    <row r="99" spans="1:79" ht="12.75" customHeight="1" x14ac:dyDescent="0.2">
      <c r="A99" s="44"/>
      <c r="B99" s="44"/>
      <c r="C99" s="44"/>
      <c r="D99" s="44"/>
      <c r="E99" s="44"/>
      <c r="F99" s="44"/>
      <c r="G99" s="45" t="s">
        <v>139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104</v>
      </c>
      <c r="AA99" s="48"/>
      <c r="AB99" s="48"/>
      <c r="AC99" s="48"/>
      <c r="AD99" s="48"/>
      <c r="AE99" s="68" t="s">
        <v>96</v>
      </c>
      <c r="AF99" s="68"/>
      <c r="AG99" s="68"/>
      <c r="AH99" s="68"/>
      <c r="AI99" s="68"/>
      <c r="AJ99" s="68"/>
      <c r="AK99" s="68"/>
      <c r="AL99" s="68"/>
      <c r="AM99" s="68"/>
      <c r="AN99" s="69"/>
      <c r="AO99" s="52">
        <v>73</v>
      </c>
      <c r="AP99" s="52"/>
      <c r="AQ99" s="52"/>
      <c r="AR99" s="52"/>
      <c r="AS99" s="52"/>
      <c r="AT99" s="52"/>
      <c r="AU99" s="52"/>
      <c r="AV99" s="52"/>
      <c r="AW99" s="52">
        <v>0</v>
      </c>
      <c r="AX99" s="52"/>
      <c r="AY99" s="52"/>
      <c r="AZ99" s="52"/>
      <c r="BA99" s="52"/>
      <c r="BB99" s="52"/>
      <c r="BC99" s="52"/>
      <c r="BD99" s="52"/>
      <c r="BE99" s="52">
        <f t="shared" si="3"/>
        <v>73</v>
      </c>
      <c r="BF99" s="52"/>
      <c r="BG99" s="52"/>
      <c r="BH99" s="52"/>
      <c r="BI99" s="52"/>
      <c r="BJ99" s="52"/>
      <c r="BK99" s="52"/>
      <c r="BL99" s="52"/>
    </row>
    <row r="100" spans="1:79" s="30" customFormat="1" ht="12.75" customHeight="1" x14ac:dyDescent="0.2">
      <c r="A100" s="106">
        <v>3</v>
      </c>
      <c r="B100" s="106"/>
      <c r="C100" s="106"/>
      <c r="D100" s="106"/>
      <c r="E100" s="106"/>
      <c r="F100" s="106"/>
      <c r="G100" s="120" t="s">
        <v>71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  <c r="Z100" s="118"/>
      <c r="AA100" s="118"/>
      <c r="AB100" s="118"/>
      <c r="AC100" s="118"/>
      <c r="AD100" s="118"/>
      <c r="AE100" s="120"/>
      <c r="AF100" s="121"/>
      <c r="AG100" s="121"/>
      <c r="AH100" s="121"/>
      <c r="AI100" s="121"/>
      <c r="AJ100" s="121"/>
      <c r="AK100" s="121"/>
      <c r="AL100" s="121"/>
      <c r="AM100" s="121"/>
      <c r="AN100" s="122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</row>
    <row r="101" spans="1:79" ht="12.75" customHeight="1" x14ac:dyDescent="0.2">
      <c r="A101" s="44"/>
      <c r="B101" s="44"/>
      <c r="C101" s="44"/>
      <c r="D101" s="44"/>
      <c r="E101" s="44"/>
      <c r="F101" s="44"/>
      <c r="G101" s="45" t="s">
        <v>142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68</v>
      </c>
      <c r="AA101" s="48"/>
      <c r="AB101" s="48"/>
      <c r="AC101" s="48"/>
      <c r="AD101" s="48"/>
      <c r="AE101" s="45" t="s">
        <v>72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52">
        <f>13466.81+3.14-62.61+38.74-0.23+19.75+153.72-7.02-178.06</f>
        <v>13434.239999999998</v>
      </c>
      <c r="AP101" s="52"/>
      <c r="AQ101" s="52"/>
      <c r="AR101" s="52"/>
      <c r="AS101" s="52"/>
      <c r="AT101" s="52"/>
      <c r="AU101" s="52"/>
      <c r="AV101" s="52"/>
      <c r="AW101" s="52">
        <v>0</v>
      </c>
      <c r="AX101" s="52"/>
      <c r="AY101" s="52"/>
      <c r="AZ101" s="52"/>
      <c r="BA101" s="52"/>
      <c r="BB101" s="52"/>
      <c r="BC101" s="52"/>
      <c r="BD101" s="52"/>
      <c r="BE101" s="52">
        <f t="shared" si="3"/>
        <v>13434.239999999998</v>
      </c>
      <c r="BF101" s="52"/>
      <c r="BG101" s="52"/>
      <c r="BH101" s="52"/>
      <c r="BI101" s="52"/>
      <c r="BJ101" s="52"/>
      <c r="BK101" s="52"/>
      <c r="BL101" s="52"/>
    </row>
    <row r="102" spans="1:79" ht="12.75" customHeight="1" x14ac:dyDescent="0.2">
      <c r="A102" s="44"/>
      <c r="B102" s="44"/>
      <c r="C102" s="44"/>
      <c r="D102" s="44"/>
      <c r="E102" s="44"/>
      <c r="F102" s="44"/>
      <c r="G102" s="45" t="s">
        <v>143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113</v>
      </c>
      <c r="AA102" s="48"/>
      <c r="AB102" s="48"/>
      <c r="AC102" s="48"/>
      <c r="AD102" s="48"/>
      <c r="AE102" s="45" t="s">
        <v>72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2">
        <v>726625</v>
      </c>
      <c r="AP102" s="52"/>
      <c r="AQ102" s="52"/>
      <c r="AR102" s="52"/>
      <c r="AS102" s="52"/>
      <c r="AT102" s="52"/>
      <c r="AU102" s="52"/>
      <c r="AV102" s="52"/>
      <c r="AW102" s="52">
        <v>0</v>
      </c>
      <c r="AX102" s="52"/>
      <c r="AY102" s="52"/>
      <c r="AZ102" s="52"/>
      <c r="BA102" s="52"/>
      <c r="BB102" s="52"/>
      <c r="BC102" s="52"/>
      <c r="BD102" s="52"/>
      <c r="BE102" s="52">
        <f t="shared" si="3"/>
        <v>726625</v>
      </c>
      <c r="BF102" s="52"/>
      <c r="BG102" s="52"/>
      <c r="BH102" s="52"/>
      <c r="BI102" s="52"/>
      <c r="BJ102" s="52"/>
      <c r="BK102" s="52"/>
      <c r="BL102" s="52"/>
    </row>
    <row r="103" spans="1:79" ht="12.75" customHeight="1" x14ac:dyDescent="0.2">
      <c r="A103" s="44"/>
      <c r="B103" s="44"/>
      <c r="C103" s="44"/>
      <c r="D103" s="44"/>
      <c r="E103" s="44"/>
      <c r="F103" s="44"/>
      <c r="G103" s="45" t="s">
        <v>144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113</v>
      </c>
      <c r="AA103" s="48"/>
      <c r="AB103" s="48"/>
      <c r="AC103" s="48"/>
      <c r="AD103" s="48"/>
      <c r="AE103" s="45" t="s">
        <v>72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52">
        <v>24088</v>
      </c>
      <c r="AP103" s="52"/>
      <c r="AQ103" s="52"/>
      <c r="AR103" s="52"/>
      <c r="AS103" s="52"/>
      <c r="AT103" s="52"/>
      <c r="AU103" s="52"/>
      <c r="AV103" s="52"/>
      <c r="AW103" s="52">
        <v>0</v>
      </c>
      <c r="AX103" s="52"/>
      <c r="AY103" s="52"/>
      <c r="AZ103" s="52"/>
      <c r="BA103" s="52"/>
      <c r="BB103" s="52"/>
      <c r="BC103" s="52"/>
      <c r="BD103" s="52"/>
      <c r="BE103" s="52">
        <f t="shared" si="3"/>
        <v>24088</v>
      </c>
      <c r="BF103" s="52"/>
      <c r="BG103" s="52"/>
      <c r="BH103" s="52"/>
      <c r="BI103" s="52"/>
      <c r="BJ103" s="52"/>
      <c r="BK103" s="52"/>
      <c r="BL103" s="52"/>
    </row>
    <row r="104" spans="1:79" s="30" customFormat="1" ht="12.75" customHeight="1" x14ac:dyDescent="0.2">
      <c r="A104" s="106">
        <v>4</v>
      </c>
      <c r="B104" s="106"/>
      <c r="C104" s="106"/>
      <c r="D104" s="106"/>
      <c r="E104" s="106"/>
      <c r="F104" s="106"/>
      <c r="G104" s="120" t="s">
        <v>74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2"/>
      <c r="Z104" s="118"/>
      <c r="AA104" s="118"/>
      <c r="AB104" s="118"/>
      <c r="AC104" s="118"/>
      <c r="AD104" s="118"/>
      <c r="AE104" s="120"/>
      <c r="AF104" s="121"/>
      <c r="AG104" s="121"/>
      <c r="AH104" s="121"/>
      <c r="AI104" s="121"/>
      <c r="AJ104" s="121"/>
      <c r="AK104" s="121"/>
      <c r="AL104" s="121"/>
      <c r="AM104" s="121"/>
      <c r="AN104" s="122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</row>
    <row r="105" spans="1:79" ht="12.75" customHeight="1" x14ac:dyDescent="0.2">
      <c r="A105" s="44"/>
      <c r="B105" s="44"/>
      <c r="C105" s="44"/>
      <c r="D105" s="44"/>
      <c r="E105" s="44"/>
      <c r="F105" s="44"/>
      <c r="G105" s="45" t="s">
        <v>145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113</v>
      </c>
      <c r="AA105" s="48"/>
      <c r="AB105" s="48"/>
      <c r="AC105" s="48"/>
      <c r="AD105" s="48"/>
      <c r="AE105" s="45" t="s">
        <v>72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52">
        <v>153.19999999999999</v>
      </c>
      <c r="AP105" s="52"/>
      <c r="AQ105" s="52"/>
      <c r="AR105" s="52"/>
      <c r="AS105" s="52"/>
      <c r="AT105" s="52"/>
      <c r="AU105" s="52"/>
      <c r="AV105" s="52"/>
      <c r="AW105" s="52">
        <v>0</v>
      </c>
      <c r="AX105" s="52"/>
      <c r="AY105" s="52"/>
      <c r="AZ105" s="52"/>
      <c r="BA105" s="52"/>
      <c r="BB105" s="52"/>
      <c r="BC105" s="52"/>
      <c r="BD105" s="52"/>
      <c r="BE105" s="52">
        <f t="shared" si="3"/>
        <v>153.19999999999999</v>
      </c>
      <c r="BF105" s="52"/>
      <c r="BG105" s="52"/>
      <c r="BH105" s="52"/>
      <c r="BI105" s="52"/>
      <c r="BJ105" s="52"/>
      <c r="BK105" s="52"/>
      <c r="BL105" s="52"/>
    </row>
    <row r="106" spans="1:79" ht="25.5" customHeight="1" x14ac:dyDescent="0.2">
      <c r="A106" s="44"/>
      <c r="B106" s="44"/>
      <c r="C106" s="44"/>
      <c r="D106" s="44"/>
      <c r="E106" s="44"/>
      <c r="F106" s="44"/>
      <c r="G106" s="45" t="s">
        <v>146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7"/>
      <c r="Z106" s="48" t="s">
        <v>113</v>
      </c>
      <c r="AA106" s="48"/>
      <c r="AB106" s="48"/>
      <c r="AC106" s="48"/>
      <c r="AD106" s="48"/>
      <c r="AE106" s="45" t="s">
        <v>72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52">
        <v>160.6</v>
      </c>
      <c r="AP106" s="52"/>
      <c r="AQ106" s="52"/>
      <c r="AR106" s="52"/>
      <c r="AS106" s="52"/>
      <c r="AT106" s="52"/>
      <c r="AU106" s="52"/>
      <c r="AV106" s="52"/>
      <c r="AW106" s="52">
        <v>0</v>
      </c>
      <c r="AX106" s="52"/>
      <c r="AY106" s="52"/>
      <c r="AZ106" s="52"/>
      <c r="BA106" s="52"/>
      <c r="BB106" s="52"/>
      <c r="BC106" s="52"/>
      <c r="BD106" s="52"/>
      <c r="BE106" s="52">
        <f t="shared" si="3"/>
        <v>160.6</v>
      </c>
      <c r="BF106" s="52"/>
      <c r="BG106" s="52"/>
      <c r="BH106" s="52"/>
      <c r="BI106" s="52"/>
      <c r="BJ106" s="52"/>
      <c r="BK106" s="52"/>
      <c r="BL106" s="52"/>
    </row>
    <row r="107" spans="1:79" ht="12.75" customHeight="1" x14ac:dyDescent="0.2">
      <c r="A107" s="102" t="s">
        <v>88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4"/>
      <c r="CA107" s="1" t="s">
        <v>17</v>
      </c>
    </row>
    <row r="108" spans="1:79" s="30" customFormat="1" ht="12.75" customHeight="1" x14ac:dyDescent="0.2">
      <c r="A108" s="106">
        <v>1</v>
      </c>
      <c r="B108" s="106"/>
      <c r="C108" s="106"/>
      <c r="D108" s="106"/>
      <c r="E108" s="106"/>
      <c r="F108" s="106"/>
      <c r="G108" s="115" t="s">
        <v>65</v>
      </c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7"/>
      <c r="Z108" s="118"/>
      <c r="AA108" s="118"/>
      <c r="AB108" s="118"/>
      <c r="AC108" s="118"/>
      <c r="AD108" s="118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1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CA108" s="30" t="s">
        <v>18</v>
      </c>
    </row>
    <row r="109" spans="1:79" ht="12.75" customHeight="1" x14ac:dyDescent="0.2">
      <c r="A109" s="44"/>
      <c r="B109" s="44"/>
      <c r="C109" s="44"/>
      <c r="D109" s="44"/>
      <c r="E109" s="44"/>
      <c r="F109" s="44"/>
      <c r="G109" s="45" t="s">
        <v>101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7"/>
      <c r="Z109" s="48" t="s">
        <v>68</v>
      </c>
      <c r="AA109" s="48"/>
      <c r="AB109" s="48"/>
      <c r="AC109" s="48"/>
      <c r="AD109" s="48"/>
      <c r="AE109" s="129" t="s">
        <v>69</v>
      </c>
      <c r="AF109" s="129"/>
      <c r="AG109" s="129"/>
      <c r="AH109" s="129"/>
      <c r="AI109" s="129"/>
      <c r="AJ109" s="129"/>
      <c r="AK109" s="129"/>
      <c r="AL109" s="129"/>
      <c r="AM109" s="129"/>
      <c r="AN109" s="130"/>
      <c r="AO109" s="52">
        <v>0</v>
      </c>
      <c r="AP109" s="52"/>
      <c r="AQ109" s="52"/>
      <c r="AR109" s="52"/>
      <c r="AS109" s="52"/>
      <c r="AT109" s="52"/>
      <c r="AU109" s="52"/>
      <c r="AV109" s="52"/>
      <c r="AW109" s="52">
        <f>219105+165940+68500+35120+32536+280656</f>
        <v>801857</v>
      </c>
      <c r="AX109" s="52"/>
      <c r="AY109" s="52"/>
      <c r="AZ109" s="52"/>
      <c r="BA109" s="52"/>
      <c r="BB109" s="52"/>
      <c r="BC109" s="52"/>
      <c r="BD109" s="52"/>
      <c r="BE109" s="52">
        <f t="shared" ref="BE109:BE123" si="8">AO109+AW109</f>
        <v>801857</v>
      </c>
      <c r="BF109" s="52"/>
      <c r="BG109" s="52"/>
      <c r="BH109" s="52"/>
      <c r="BI109" s="52"/>
      <c r="BJ109" s="52"/>
      <c r="BK109" s="52"/>
      <c r="BL109" s="52"/>
    </row>
    <row r="110" spans="1:79" ht="12.75" customHeight="1" x14ac:dyDescent="0.2">
      <c r="A110" s="44"/>
      <c r="B110" s="44"/>
      <c r="C110" s="44"/>
      <c r="D110" s="44"/>
      <c r="E110" s="44"/>
      <c r="F110" s="44"/>
      <c r="G110" s="45" t="s">
        <v>225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7"/>
      <c r="Z110" s="48"/>
      <c r="AA110" s="48"/>
      <c r="AB110" s="48"/>
      <c r="AC110" s="48"/>
      <c r="AD110" s="48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3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</row>
    <row r="111" spans="1:79" ht="12.75" customHeight="1" x14ac:dyDescent="0.2">
      <c r="A111" s="44"/>
      <c r="B111" s="44"/>
      <c r="C111" s="44"/>
      <c r="D111" s="44"/>
      <c r="E111" s="44"/>
      <c r="F111" s="44"/>
      <c r="G111" s="45" t="s">
        <v>226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7"/>
      <c r="Z111" s="48" t="s">
        <v>68</v>
      </c>
      <c r="AA111" s="48"/>
      <c r="AB111" s="48"/>
      <c r="AC111" s="48"/>
      <c r="AD111" s="48"/>
      <c r="AE111" s="129" t="s">
        <v>227</v>
      </c>
      <c r="AF111" s="129"/>
      <c r="AG111" s="129"/>
      <c r="AH111" s="129"/>
      <c r="AI111" s="129"/>
      <c r="AJ111" s="129"/>
      <c r="AK111" s="129"/>
      <c r="AL111" s="129"/>
      <c r="AM111" s="129"/>
      <c r="AN111" s="130"/>
      <c r="AO111" s="52">
        <v>0</v>
      </c>
      <c r="AP111" s="52"/>
      <c r="AQ111" s="52"/>
      <c r="AR111" s="52"/>
      <c r="AS111" s="52"/>
      <c r="AT111" s="52"/>
      <c r="AU111" s="52"/>
      <c r="AV111" s="52"/>
      <c r="AW111" s="52">
        <f>165940+280656</f>
        <v>446596</v>
      </c>
      <c r="AX111" s="52"/>
      <c r="AY111" s="52"/>
      <c r="AZ111" s="52"/>
      <c r="BA111" s="52"/>
      <c r="BB111" s="52"/>
      <c r="BC111" s="52"/>
      <c r="BD111" s="52"/>
      <c r="BE111" s="52">
        <f t="shared" ref="BE111" si="9">AO111+AW111</f>
        <v>446596</v>
      </c>
      <c r="BF111" s="52"/>
      <c r="BG111" s="52"/>
      <c r="BH111" s="52"/>
      <c r="BI111" s="52"/>
      <c r="BJ111" s="52"/>
      <c r="BK111" s="52"/>
      <c r="BL111" s="52"/>
    </row>
    <row r="112" spans="1:79" s="30" customFormat="1" ht="12.75" customHeight="1" x14ac:dyDescent="0.2">
      <c r="A112" s="106">
        <v>2</v>
      </c>
      <c r="B112" s="106"/>
      <c r="C112" s="106"/>
      <c r="D112" s="106"/>
      <c r="E112" s="106"/>
      <c r="F112" s="106"/>
      <c r="G112" s="120" t="s">
        <v>70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2"/>
      <c r="Z112" s="118"/>
      <c r="AA112" s="118"/>
      <c r="AB112" s="118"/>
      <c r="AC112" s="118"/>
      <c r="AD112" s="11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9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</row>
    <row r="113" spans="1:79" ht="25.5" customHeight="1" x14ac:dyDescent="0.2">
      <c r="A113" s="44"/>
      <c r="B113" s="44"/>
      <c r="C113" s="44"/>
      <c r="D113" s="44"/>
      <c r="E113" s="44"/>
      <c r="F113" s="44"/>
      <c r="G113" s="45" t="s">
        <v>140</v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7"/>
      <c r="Z113" s="48" t="s">
        <v>66</v>
      </c>
      <c r="AA113" s="48"/>
      <c r="AB113" s="48"/>
      <c r="AC113" s="48"/>
      <c r="AD113" s="48"/>
      <c r="AE113" s="131" t="s">
        <v>110</v>
      </c>
      <c r="AF113" s="132"/>
      <c r="AG113" s="132"/>
      <c r="AH113" s="132"/>
      <c r="AI113" s="132"/>
      <c r="AJ113" s="132"/>
      <c r="AK113" s="132"/>
      <c r="AL113" s="132"/>
      <c r="AM113" s="132"/>
      <c r="AN113" s="133"/>
      <c r="AO113" s="52">
        <v>0</v>
      </c>
      <c r="AP113" s="52"/>
      <c r="AQ113" s="52"/>
      <c r="AR113" s="52"/>
      <c r="AS113" s="52"/>
      <c r="AT113" s="52"/>
      <c r="AU113" s="52"/>
      <c r="AV113" s="52"/>
      <c r="AW113" s="52">
        <f>18+3+2+1</f>
        <v>24</v>
      </c>
      <c r="AX113" s="52"/>
      <c r="AY113" s="52"/>
      <c r="AZ113" s="52"/>
      <c r="BA113" s="52"/>
      <c r="BB113" s="52"/>
      <c r="BC113" s="52"/>
      <c r="BD113" s="52"/>
      <c r="BE113" s="52">
        <f t="shared" si="8"/>
        <v>24</v>
      </c>
      <c r="BF113" s="52"/>
      <c r="BG113" s="52"/>
      <c r="BH113" s="52"/>
      <c r="BI113" s="52"/>
      <c r="BJ113" s="52"/>
      <c r="BK113" s="52"/>
      <c r="BL113" s="52"/>
    </row>
    <row r="114" spans="1:79" ht="25.5" customHeight="1" x14ac:dyDescent="0.2">
      <c r="A114" s="44"/>
      <c r="B114" s="44"/>
      <c r="C114" s="44"/>
      <c r="D114" s="44"/>
      <c r="E114" s="44"/>
      <c r="F114" s="44"/>
      <c r="G114" s="45" t="s">
        <v>141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7"/>
      <c r="Z114" s="48" t="s">
        <v>66</v>
      </c>
      <c r="AA114" s="48"/>
      <c r="AB114" s="48"/>
      <c r="AC114" s="48"/>
      <c r="AD114" s="48"/>
      <c r="AE114" s="131" t="s">
        <v>110</v>
      </c>
      <c r="AF114" s="132"/>
      <c r="AG114" s="132"/>
      <c r="AH114" s="132"/>
      <c r="AI114" s="132"/>
      <c r="AJ114" s="132"/>
      <c r="AK114" s="132"/>
      <c r="AL114" s="132"/>
      <c r="AM114" s="132"/>
      <c r="AN114" s="133"/>
      <c r="AO114" s="52">
        <v>0</v>
      </c>
      <c r="AP114" s="52"/>
      <c r="AQ114" s="52"/>
      <c r="AR114" s="52"/>
      <c r="AS114" s="52"/>
      <c r="AT114" s="52"/>
      <c r="AU114" s="52"/>
      <c r="AV114" s="52"/>
      <c r="AW114" s="52">
        <f>7+1+1+1</f>
        <v>10</v>
      </c>
      <c r="AX114" s="52"/>
      <c r="AY114" s="52"/>
      <c r="AZ114" s="52"/>
      <c r="BA114" s="52"/>
      <c r="BB114" s="52"/>
      <c r="BC114" s="52"/>
      <c r="BD114" s="52"/>
      <c r="BE114" s="52">
        <f t="shared" si="8"/>
        <v>10</v>
      </c>
      <c r="BF114" s="52"/>
      <c r="BG114" s="52"/>
      <c r="BH114" s="52"/>
      <c r="BI114" s="52"/>
      <c r="BJ114" s="52"/>
      <c r="BK114" s="52"/>
      <c r="BL114" s="52"/>
    </row>
    <row r="115" spans="1:79" ht="25.5" customHeight="1" x14ac:dyDescent="0.2">
      <c r="A115" s="44"/>
      <c r="B115" s="44"/>
      <c r="C115" s="44"/>
      <c r="D115" s="44"/>
      <c r="E115" s="44"/>
      <c r="F115" s="44"/>
      <c r="G115" s="45" t="s">
        <v>228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7"/>
      <c r="Z115" s="48" t="s">
        <v>66</v>
      </c>
      <c r="AA115" s="48"/>
      <c r="AB115" s="48"/>
      <c r="AC115" s="48"/>
      <c r="AD115" s="48"/>
      <c r="AE115" s="131" t="s">
        <v>110</v>
      </c>
      <c r="AF115" s="132"/>
      <c r="AG115" s="132"/>
      <c r="AH115" s="132"/>
      <c r="AI115" s="132"/>
      <c r="AJ115" s="132"/>
      <c r="AK115" s="132"/>
      <c r="AL115" s="132"/>
      <c r="AM115" s="132"/>
      <c r="AN115" s="133"/>
      <c r="AO115" s="52">
        <v>0</v>
      </c>
      <c r="AP115" s="52"/>
      <c r="AQ115" s="52"/>
      <c r="AR115" s="52"/>
      <c r="AS115" s="52"/>
      <c r="AT115" s="52"/>
      <c r="AU115" s="52"/>
      <c r="AV115" s="52"/>
      <c r="AW115" s="52">
        <f>4925+5557</f>
        <v>10482</v>
      </c>
      <c r="AX115" s="52"/>
      <c r="AY115" s="52"/>
      <c r="AZ115" s="52"/>
      <c r="BA115" s="52"/>
      <c r="BB115" s="52"/>
      <c r="BC115" s="52"/>
      <c r="BD115" s="52"/>
      <c r="BE115" s="52">
        <f t="shared" si="8"/>
        <v>10482</v>
      </c>
      <c r="BF115" s="52"/>
      <c r="BG115" s="52"/>
      <c r="BH115" s="52"/>
      <c r="BI115" s="52"/>
      <c r="BJ115" s="52"/>
      <c r="BK115" s="52"/>
      <c r="BL115" s="52"/>
    </row>
    <row r="116" spans="1:79" ht="25.5" customHeight="1" x14ac:dyDescent="0.2">
      <c r="A116" s="44"/>
      <c r="B116" s="44"/>
      <c r="C116" s="44"/>
      <c r="D116" s="44"/>
      <c r="E116" s="44"/>
      <c r="F116" s="44"/>
      <c r="G116" s="45" t="s">
        <v>229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7"/>
      <c r="Z116" s="48" t="s">
        <v>66</v>
      </c>
      <c r="AA116" s="48"/>
      <c r="AB116" s="48"/>
      <c r="AC116" s="48"/>
      <c r="AD116" s="48"/>
      <c r="AE116" s="131" t="s">
        <v>110</v>
      </c>
      <c r="AF116" s="132"/>
      <c r="AG116" s="132"/>
      <c r="AH116" s="132"/>
      <c r="AI116" s="132"/>
      <c r="AJ116" s="132"/>
      <c r="AK116" s="132"/>
      <c r="AL116" s="132"/>
      <c r="AM116" s="132"/>
      <c r="AN116" s="133"/>
      <c r="AO116" s="52">
        <v>0</v>
      </c>
      <c r="AP116" s="52"/>
      <c r="AQ116" s="52"/>
      <c r="AR116" s="52"/>
      <c r="AS116" s="52"/>
      <c r="AT116" s="52"/>
      <c r="AU116" s="52"/>
      <c r="AV116" s="52"/>
      <c r="AW116" s="52">
        <v>19</v>
      </c>
      <c r="AX116" s="52"/>
      <c r="AY116" s="52"/>
      <c r="AZ116" s="52"/>
      <c r="BA116" s="52"/>
      <c r="BB116" s="52"/>
      <c r="BC116" s="52"/>
      <c r="BD116" s="52"/>
      <c r="BE116" s="52">
        <f t="shared" si="8"/>
        <v>19</v>
      </c>
      <c r="BF116" s="52"/>
      <c r="BG116" s="52"/>
      <c r="BH116" s="52"/>
      <c r="BI116" s="52"/>
      <c r="BJ116" s="52"/>
      <c r="BK116" s="52"/>
      <c r="BL116" s="52"/>
    </row>
    <row r="117" spans="1:79" s="30" customFormat="1" ht="12.75" customHeight="1" x14ac:dyDescent="0.2">
      <c r="A117" s="106">
        <v>3</v>
      </c>
      <c r="B117" s="106"/>
      <c r="C117" s="106"/>
      <c r="D117" s="106"/>
      <c r="E117" s="106"/>
      <c r="F117" s="106"/>
      <c r="G117" s="120" t="s">
        <v>71</v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2"/>
      <c r="Z117" s="118"/>
      <c r="AA117" s="118"/>
      <c r="AB117" s="118"/>
      <c r="AC117" s="118"/>
      <c r="AD117" s="118"/>
      <c r="AE117" s="160"/>
      <c r="AF117" s="161"/>
      <c r="AG117" s="161"/>
      <c r="AH117" s="161"/>
      <c r="AI117" s="161"/>
      <c r="AJ117" s="161"/>
      <c r="AK117" s="161"/>
      <c r="AL117" s="161"/>
      <c r="AM117" s="161"/>
      <c r="AN117" s="162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</row>
    <row r="118" spans="1:79" ht="12.75" customHeight="1" x14ac:dyDescent="0.2">
      <c r="A118" s="44"/>
      <c r="B118" s="44"/>
      <c r="C118" s="44"/>
      <c r="D118" s="44"/>
      <c r="E118" s="44"/>
      <c r="F118" s="44"/>
      <c r="G118" s="45" t="s">
        <v>115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7"/>
      <c r="Z118" s="48" t="s">
        <v>68</v>
      </c>
      <c r="AA118" s="48"/>
      <c r="AB118" s="48"/>
      <c r="AC118" s="48"/>
      <c r="AD118" s="48"/>
      <c r="AE118" s="49" t="s">
        <v>72</v>
      </c>
      <c r="AF118" s="50"/>
      <c r="AG118" s="50"/>
      <c r="AH118" s="50"/>
      <c r="AI118" s="50"/>
      <c r="AJ118" s="50"/>
      <c r="AK118" s="50"/>
      <c r="AL118" s="50"/>
      <c r="AM118" s="50"/>
      <c r="AN118" s="51"/>
      <c r="AO118" s="52">
        <v>0</v>
      </c>
      <c r="AP118" s="52"/>
      <c r="AQ118" s="52"/>
      <c r="AR118" s="52"/>
      <c r="AS118" s="52"/>
      <c r="AT118" s="52"/>
      <c r="AU118" s="52"/>
      <c r="AV118" s="52"/>
      <c r="AW118" s="52">
        <v>14802.54</v>
      </c>
      <c r="AX118" s="52"/>
      <c r="AY118" s="52"/>
      <c r="AZ118" s="52"/>
      <c r="BA118" s="52"/>
      <c r="BB118" s="52"/>
      <c r="BC118" s="52"/>
      <c r="BD118" s="52"/>
      <c r="BE118" s="52">
        <f t="shared" si="8"/>
        <v>14802.54</v>
      </c>
      <c r="BF118" s="52"/>
      <c r="BG118" s="52"/>
      <c r="BH118" s="52"/>
      <c r="BI118" s="52"/>
      <c r="BJ118" s="52"/>
      <c r="BK118" s="52"/>
      <c r="BL118" s="52"/>
    </row>
    <row r="119" spans="1:79" ht="12.75" customHeight="1" x14ac:dyDescent="0.2">
      <c r="A119" s="44"/>
      <c r="B119" s="44"/>
      <c r="C119" s="44"/>
      <c r="D119" s="44"/>
      <c r="E119" s="44"/>
      <c r="F119" s="44"/>
      <c r="G119" s="45" t="s">
        <v>116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7"/>
      <c r="Z119" s="48" t="s">
        <v>68</v>
      </c>
      <c r="AA119" s="48"/>
      <c r="AB119" s="48"/>
      <c r="AC119" s="48"/>
      <c r="AD119" s="48"/>
      <c r="AE119" s="49" t="s">
        <v>72</v>
      </c>
      <c r="AF119" s="50"/>
      <c r="AG119" s="50"/>
      <c r="AH119" s="50"/>
      <c r="AI119" s="50"/>
      <c r="AJ119" s="50"/>
      <c r="AK119" s="50"/>
      <c r="AL119" s="50"/>
      <c r="AM119" s="50"/>
      <c r="AN119" s="51"/>
      <c r="AO119" s="52">
        <v>0</v>
      </c>
      <c r="AP119" s="52"/>
      <c r="AQ119" s="52"/>
      <c r="AR119" s="52"/>
      <c r="AS119" s="52"/>
      <c r="AT119" s="52"/>
      <c r="AU119" s="52"/>
      <c r="AV119" s="52"/>
      <c r="AW119" s="52">
        <v>35526.1</v>
      </c>
      <c r="AX119" s="52"/>
      <c r="AY119" s="52"/>
      <c r="AZ119" s="52"/>
      <c r="BA119" s="52"/>
      <c r="BB119" s="52"/>
      <c r="BC119" s="52"/>
      <c r="BD119" s="52"/>
      <c r="BE119" s="52">
        <f t="shared" si="8"/>
        <v>35526.1</v>
      </c>
      <c r="BF119" s="52"/>
      <c r="BG119" s="52"/>
      <c r="BH119" s="52"/>
      <c r="BI119" s="52"/>
      <c r="BJ119" s="52"/>
      <c r="BK119" s="52"/>
      <c r="BL119" s="52"/>
    </row>
    <row r="120" spans="1:79" ht="12.75" customHeight="1" x14ac:dyDescent="0.2">
      <c r="A120" s="44"/>
      <c r="B120" s="44"/>
      <c r="C120" s="44"/>
      <c r="D120" s="44"/>
      <c r="E120" s="44"/>
      <c r="F120" s="44"/>
      <c r="G120" s="45" t="s">
        <v>230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7"/>
      <c r="Z120" s="48" t="s">
        <v>68</v>
      </c>
      <c r="AA120" s="48"/>
      <c r="AB120" s="48"/>
      <c r="AC120" s="48"/>
      <c r="AD120" s="48"/>
      <c r="AE120" s="49" t="s">
        <v>72</v>
      </c>
      <c r="AF120" s="50"/>
      <c r="AG120" s="50"/>
      <c r="AH120" s="50"/>
      <c r="AI120" s="50"/>
      <c r="AJ120" s="50"/>
      <c r="AK120" s="50"/>
      <c r="AL120" s="50"/>
      <c r="AM120" s="50"/>
      <c r="AN120" s="51"/>
      <c r="AO120" s="52">
        <v>0</v>
      </c>
      <c r="AP120" s="52"/>
      <c r="AQ120" s="52"/>
      <c r="AR120" s="52"/>
      <c r="AS120" s="52"/>
      <c r="AT120" s="52"/>
      <c r="AU120" s="52"/>
      <c r="AV120" s="52"/>
      <c r="AW120" s="52">
        <v>42.61</v>
      </c>
      <c r="AX120" s="52"/>
      <c r="AY120" s="52"/>
      <c r="AZ120" s="52"/>
      <c r="BA120" s="52"/>
      <c r="BB120" s="52"/>
      <c r="BC120" s="52"/>
      <c r="BD120" s="52"/>
      <c r="BE120" s="52">
        <f t="shared" si="8"/>
        <v>42.61</v>
      </c>
      <c r="BF120" s="52"/>
      <c r="BG120" s="52"/>
      <c r="BH120" s="52"/>
      <c r="BI120" s="52"/>
      <c r="BJ120" s="52"/>
      <c r="BK120" s="52"/>
      <c r="BL120" s="52"/>
    </row>
    <row r="121" spans="1:79" ht="12.75" customHeight="1" x14ac:dyDescent="0.2">
      <c r="A121" s="44"/>
      <c r="B121" s="44"/>
      <c r="C121" s="44"/>
      <c r="D121" s="44"/>
      <c r="E121" s="44"/>
      <c r="F121" s="44"/>
      <c r="G121" s="45" t="s">
        <v>231</v>
      </c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7"/>
      <c r="Z121" s="48" t="s">
        <v>68</v>
      </c>
      <c r="AA121" s="48"/>
      <c r="AB121" s="48"/>
      <c r="AC121" s="48"/>
      <c r="AD121" s="48"/>
      <c r="AE121" s="49" t="s">
        <v>72</v>
      </c>
      <c r="AF121" s="50"/>
      <c r="AG121" s="50"/>
      <c r="AH121" s="50"/>
      <c r="AI121" s="50"/>
      <c r="AJ121" s="50"/>
      <c r="AK121" s="50"/>
      <c r="AL121" s="50"/>
      <c r="AM121" s="50"/>
      <c r="AN121" s="51"/>
      <c r="AO121" s="52">
        <v>0</v>
      </c>
      <c r="AP121" s="52"/>
      <c r="AQ121" s="52"/>
      <c r="AR121" s="52"/>
      <c r="AS121" s="52"/>
      <c r="AT121" s="52"/>
      <c r="AU121" s="52"/>
      <c r="AV121" s="52"/>
      <c r="AW121" s="52">
        <v>23505.05</v>
      </c>
      <c r="AX121" s="52"/>
      <c r="AY121" s="52"/>
      <c r="AZ121" s="52"/>
      <c r="BA121" s="52"/>
      <c r="BB121" s="52"/>
      <c r="BC121" s="52"/>
      <c r="BD121" s="52"/>
      <c r="BE121" s="52">
        <f t="shared" si="8"/>
        <v>23505.05</v>
      </c>
      <c r="BF121" s="52"/>
      <c r="BG121" s="52"/>
      <c r="BH121" s="52"/>
      <c r="BI121" s="52"/>
      <c r="BJ121" s="52"/>
      <c r="BK121" s="52"/>
      <c r="BL121" s="52"/>
    </row>
    <row r="122" spans="1:79" s="30" customFormat="1" ht="12.75" customHeight="1" x14ac:dyDescent="0.2">
      <c r="A122" s="106">
        <v>4</v>
      </c>
      <c r="B122" s="106"/>
      <c r="C122" s="106"/>
      <c r="D122" s="106"/>
      <c r="E122" s="106"/>
      <c r="F122" s="106"/>
      <c r="G122" s="120" t="s">
        <v>74</v>
      </c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2"/>
      <c r="Z122" s="118"/>
      <c r="AA122" s="118"/>
      <c r="AB122" s="118"/>
      <c r="AC122" s="118"/>
      <c r="AD122" s="118"/>
      <c r="AE122" s="107"/>
      <c r="AF122" s="108"/>
      <c r="AG122" s="108"/>
      <c r="AH122" s="108"/>
      <c r="AI122" s="108"/>
      <c r="AJ122" s="108"/>
      <c r="AK122" s="108"/>
      <c r="AL122" s="108"/>
      <c r="AM122" s="108"/>
      <c r="AN122" s="109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</row>
    <row r="123" spans="1:79" ht="25.5" customHeight="1" x14ac:dyDescent="0.2">
      <c r="A123" s="44"/>
      <c r="B123" s="44"/>
      <c r="C123" s="44"/>
      <c r="D123" s="44"/>
      <c r="E123" s="44"/>
      <c r="F123" s="44"/>
      <c r="G123" s="45" t="s">
        <v>147</v>
      </c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8" t="s">
        <v>75</v>
      </c>
      <c r="AA123" s="48"/>
      <c r="AB123" s="48"/>
      <c r="AC123" s="48"/>
      <c r="AD123" s="48"/>
      <c r="AE123" s="49" t="s">
        <v>72</v>
      </c>
      <c r="AF123" s="50"/>
      <c r="AG123" s="50"/>
      <c r="AH123" s="50"/>
      <c r="AI123" s="50"/>
      <c r="AJ123" s="50"/>
      <c r="AK123" s="50"/>
      <c r="AL123" s="50"/>
      <c r="AM123" s="50"/>
      <c r="AN123" s="51"/>
      <c r="AO123" s="52">
        <v>0</v>
      </c>
      <c r="AP123" s="52"/>
      <c r="AQ123" s="52"/>
      <c r="AR123" s="52"/>
      <c r="AS123" s="52"/>
      <c r="AT123" s="52"/>
      <c r="AU123" s="52"/>
      <c r="AV123" s="52"/>
      <c r="AW123" s="52">
        <v>53.3</v>
      </c>
      <c r="AX123" s="52"/>
      <c r="AY123" s="52"/>
      <c r="AZ123" s="52"/>
      <c r="BA123" s="52"/>
      <c r="BB123" s="52"/>
      <c r="BC123" s="52"/>
      <c r="BD123" s="52"/>
      <c r="BE123" s="52">
        <f t="shared" si="8"/>
        <v>53.3</v>
      </c>
      <c r="BF123" s="52"/>
      <c r="BG123" s="52"/>
      <c r="BH123" s="52"/>
      <c r="BI123" s="52"/>
      <c r="BJ123" s="52"/>
      <c r="BK123" s="52"/>
      <c r="BL123" s="52"/>
    </row>
    <row r="124" spans="1:79" ht="12.75" customHeight="1" x14ac:dyDescent="0.2">
      <c r="A124" s="102" t="s">
        <v>252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4"/>
      <c r="CA124" s="1" t="s">
        <v>17</v>
      </c>
    </row>
    <row r="125" spans="1:79" s="30" customFormat="1" ht="12.75" customHeight="1" x14ac:dyDescent="0.2">
      <c r="A125" s="106">
        <v>1</v>
      </c>
      <c r="B125" s="106"/>
      <c r="C125" s="106"/>
      <c r="D125" s="106"/>
      <c r="E125" s="106"/>
      <c r="F125" s="106"/>
      <c r="G125" s="115" t="s">
        <v>65</v>
      </c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7"/>
      <c r="Z125" s="118"/>
      <c r="AA125" s="118"/>
      <c r="AB125" s="118"/>
      <c r="AC125" s="118"/>
      <c r="AD125" s="118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1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CA125" s="30" t="s">
        <v>18</v>
      </c>
    </row>
    <row r="126" spans="1:79" ht="12.75" customHeight="1" x14ac:dyDescent="0.2">
      <c r="A126" s="44"/>
      <c r="B126" s="44"/>
      <c r="C126" s="44"/>
      <c r="D126" s="44"/>
      <c r="E126" s="44"/>
      <c r="F126" s="44"/>
      <c r="G126" s="45" t="s">
        <v>220</v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7"/>
      <c r="Z126" s="48" t="s">
        <v>68</v>
      </c>
      <c r="AA126" s="48"/>
      <c r="AB126" s="48"/>
      <c r="AC126" s="48"/>
      <c r="AD126" s="48"/>
      <c r="AE126" s="129" t="s">
        <v>254</v>
      </c>
      <c r="AF126" s="129"/>
      <c r="AG126" s="129"/>
      <c r="AH126" s="129"/>
      <c r="AI126" s="129"/>
      <c r="AJ126" s="129"/>
      <c r="AK126" s="129"/>
      <c r="AL126" s="129"/>
      <c r="AM126" s="129"/>
      <c r="AN126" s="130"/>
      <c r="AO126" s="52">
        <v>2140429</v>
      </c>
      <c r="AP126" s="52"/>
      <c r="AQ126" s="52"/>
      <c r="AR126" s="52"/>
      <c r="AS126" s="52"/>
      <c r="AT126" s="52"/>
      <c r="AU126" s="52"/>
      <c r="AV126" s="52"/>
      <c r="AW126" s="52">
        <v>0</v>
      </c>
      <c r="AX126" s="52"/>
      <c r="AY126" s="52"/>
      <c r="AZ126" s="52"/>
      <c r="BA126" s="52"/>
      <c r="BB126" s="52"/>
      <c r="BC126" s="52"/>
      <c r="BD126" s="52"/>
      <c r="BE126" s="52">
        <f t="shared" ref="BE126" si="10">AO126+AW126</f>
        <v>2140429</v>
      </c>
      <c r="BF126" s="52"/>
      <c r="BG126" s="52"/>
      <c r="BH126" s="52"/>
      <c r="BI126" s="52"/>
      <c r="BJ126" s="52"/>
      <c r="BK126" s="52"/>
      <c r="BL126" s="52"/>
    </row>
    <row r="127" spans="1:79" s="30" customFormat="1" ht="12.75" customHeight="1" x14ac:dyDescent="0.2">
      <c r="A127" s="106">
        <v>2</v>
      </c>
      <c r="B127" s="106"/>
      <c r="C127" s="106"/>
      <c r="D127" s="106"/>
      <c r="E127" s="106"/>
      <c r="F127" s="106"/>
      <c r="G127" s="120" t="s">
        <v>70</v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2"/>
      <c r="Z127" s="118"/>
      <c r="AA127" s="118"/>
      <c r="AB127" s="118"/>
      <c r="AC127" s="118"/>
      <c r="AD127" s="11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9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</row>
    <row r="128" spans="1:79" ht="16.5" customHeight="1" x14ac:dyDescent="0.2">
      <c r="A128" s="44"/>
      <c r="B128" s="44"/>
      <c r="C128" s="44"/>
      <c r="D128" s="44"/>
      <c r="E128" s="44"/>
      <c r="F128" s="44"/>
      <c r="G128" s="45" t="s">
        <v>255</v>
      </c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8" t="s">
        <v>256</v>
      </c>
      <c r="AA128" s="48"/>
      <c r="AB128" s="48"/>
      <c r="AC128" s="48"/>
      <c r="AD128" s="48"/>
      <c r="AE128" s="131" t="s">
        <v>257</v>
      </c>
      <c r="AF128" s="132"/>
      <c r="AG128" s="132"/>
      <c r="AH128" s="132"/>
      <c r="AI128" s="132"/>
      <c r="AJ128" s="132"/>
      <c r="AK128" s="132"/>
      <c r="AL128" s="132"/>
      <c r="AM128" s="132"/>
      <c r="AN128" s="133"/>
      <c r="AO128" s="163">
        <v>588.1</v>
      </c>
      <c r="AP128" s="163"/>
      <c r="AQ128" s="163"/>
      <c r="AR128" s="163"/>
      <c r="AS128" s="163"/>
      <c r="AT128" s="163"/>
      <c r="AU128" s="163"/>
      <c r="AV128" s="163"/>
      <c r="AW128" s="163">
        <v>0</v>
      </c>
      <c r="AX128" s="163"/>
      <c r="AY128" s="163"/>
      <c r="AZ128" s="163"/>
      <c r="BA128" s="163"/>
      <c r="BB128" s="163"/>
      <c r="BC128" s="163"/>
      <c r="BD128" s="163"/>
      <c r="BE128" s="163">
        <f t="shared" ref="BE128:BE129" si="11">AO128+AW128</f>
        <v>588.1</v>
      </c>
      <c r="BF128" s="163"/>
      <c r="BG128" s="163"/>
      <c r="BH128" s="163"/>
      <c r="BI128" s="163"/>
      <c r="BJ128" s="163"/>
      <c r="BK128" s="163"/>
      <c r="BL128" s="163"/>
    </row>
    <row r="129" spans="1:79" x14ac:dyDescent="0.2">
      <c r="A129" s="102"/>
      <c r="B129" s="103"/>
      <c r="C129" s="103"/>
      <c r="D129" s="103"/>
      <c r="E129" s="103"/>
      <c r="F129" s="104"/>
      <c r="G129" s="45" t="s">
        <v>258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5"/>
      <c r="Z129" s="123" t="s">
        <v>66</v>
      </c>
      <c r="AA129" s="124"/>
      <c r="AB129" s="124"/>
      <c r="AC129" s="124"/>
      <c r="AD129" s="125"/>
      <c r="AE129" s="131" t="s">
        <v>165</v>
      </c>
      <c r="AF129" s="166"/>
      <c r="AG129" s="166"/>
      <c r="AH129" s="166"/>
      <c r="AI129" s="166"/>
      <c r="AJ129" s="166"/>
      <c r="AK129" s="166"/>
      <c r="AL129" s="166"/>
      <c r="AM129" s="166"/>
      <c r="AN129" s="167"/>
      <c r="AO129" s="126">
        <v>1</v>
      </c>
      <c r="AP129" s="127"/>
      <c r="AQ129" s="127"/>
      <c r="AR129" s="127"/>
      <c r="AS129" s="127"/>
      <c r="AT129" s="127"/>
      <c r="AU129" s="127"/>
      <c r="AV129" s="128"/>
      <c r="AW129" s="126">
        <v>0</v>
      </c>
      <c r="AX129" s="127"/>
      <c r="AY129" s="127"/>
      <c r="AZ129" s="127"/>
      <c r="BA129" s="127"/>
      <c r="BB129" s="127"/>
      <c r="BC129" s="127"/>
      <c r="BD129" s="128"/>
      <c r="BE129" s="126">
        <f t="shared" si="11"/>
        <v>1</v>
      </c>
      <c r="BF129" s="127"/>
      <c r="BG129" s="127"/>
      <c r="BH129" s="127"/>
      <c r="BI129" s="127"/>
      <c r="BJ129" s="127"/>
      <c r="BK129" s="127"/>
      <c r="BL129" s="128"/>
    </row>
    <row r="130" spans="1:79" s="30" customFormat="1" ht="12.75" customHeight="1" x14ac:dyDescent="0.2">
      <c r="A130" s="106">
        <v>3</v>
      </c>
      <c r="B130" s="106"/>
      <c r="C130" s="106"/>
      <c r="D130" s="106"/>
      <c r="E130" s="106"/>
      <c r="F130" s="106"/>
      <c r="G130" s="120" t="s">
        <v>71</v>
      </c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2"/>
      <c r="Z130" s="118"/>
      <c r="AA130" s="118"/>
      <c r="AB130" s="118"/>
      <c r="AC130" s="118"/>
      <c r="AD130" s="118"/>
      <c r="AE130" s="160"/>
      <c r="AF130" s="161"/>
      <c r="AG130" s="161"/>
      <c r="AH130" s="161"/>
      <c r="AI130" s="161"/>
      <c r="AJ130" s="161"/>
      <c r="AK130" s="161"/>
      <c r="AL130" s="161"/>
      <c r="AM130" s="161"/>
      <c r="AN130" s="162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</row>
    <row r="131" spans="1:79" ht="12.75" customHeight="1" x14ac:dyDescent="0.2">
      <c r="A131" s="44"/>
      <c r="B131" s="44"/>
      <c r="C131" s="44"/>
      <c r="D131" s="44"/>
      <c r="E131" s="44"/>
      <c r="F131" s="44"/>
      <c r="G131" s="45" t="s">
        <v>260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7"/>
      <c r="Z131" s="48" t="s">
        <v>68</v>
      </c>
      <c r="AA131" s="48"/>
      <c r="AB131" s="48"/>
      <c r="AC131" s="48"/>
      <c r="AD131" s="48"/>
      <c r="AE131" s="49" t="s">
        <v>72</v>
      </c>
      <c r="AF131" s="50"/>
      <c r="AG131" s="50"/>
      <c r="AH131" s="50"/>
      <c r="AI131" s="50"/>
      <c r="AJ131" s="50"/>
      <c r="AK131" s="50"/>
      <c r="AL131" s="50"/>
      <c r="AM131" s="50"/>
      <c r="AN131" s="51"/>
      <c r="AO131" s="52">
        <v>3639.57</v>
      </c>
      <c r="AP131" s="52"/>
      <c r="AQ131" s="52"/>
      <c r="AR131" s="52"/>
      <c r="AS131" s="52"/>
      <c r="AT131" s="52"/>
      <c r="AU131" s="52"/>
      <c r="AV131" s="52"/>
      <c r="AW131" s="52">
        <v>0</v>
      </c>
      <c r="AX131" s="52"/>
      <c r="AY131" s="52"/>
      <c r="AZ131" s="52"/>
      <c r="BA131" s="52"/>
      <c r="BB131" s="52"/>
      <c r="BC131" s="52"/>
      <c r="BD131" s="52"/>
      <c r="BE131" s="52">
        <f t="shared" ref="BE131:BE132" si="12">AO131+AW131</f>
        <v>3639.57</v>
      </c>
      <c r="BF131" s="52"/>
      <c r="BG131" s="52"/>
      <c r="BH131" s="52"/>
      <c r="BI131" s="52"/>
      <c r="BJ131" s="52"/>
      <c r="BK131" s="52"/>
      <c r="BL131" s="52"/>
    </row>
    <row r="132" spans="1:79" ht="12.75" customHeight="1" x14ac:dyDescent="0.2">
      <c r="A132" s="44"/>
      <c r="B132" s="44"/>
      <c r="C132" s="44"/>
      <c r="D132" s="44"/>
      <c r="E132" s="44"/>
      <c r="F132" s="44"/>
      <c r="G132" s="45" t="s">
        <v>259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7"/>
      <c r="Z132" s="48" t="s">
        <v>68</v>
      </c>
      <c r="AA132" s="48"/>
      <c r="AB132" s="48"/>
      <c r="AC132" s="48"/>
      <c r="AD132" s="48"/>
      <c r="AE132" s="49" t="s">
        <v>72</v>
      </c>
      <c r="AF132" s="50"/>
      <c r="AG132" s="50"/>
      <c r="AH132" s="50"/>
      <c r="AI132" s="50"/>
      <c r="AJ132" s="50"/>
      <c r="AK132" s="50"/>
      <c r="AL132" s="50"/>
      <c r="AM132" s="50"/>
      <c r="AN132" s="51"/>
      <c r="AO132" s="52">
        <v>2140429</v>
      </c>
      <c r="AP132" s="52"/>
      <c r="AQ132" s="52"/>
      <c r="AR132" s="52"/>
      <c r="AS132" s="52"/>
      <c r="AT132" s="52"/>
      <c r="AU132" s="52"/>
      <c r="AV132" s="52"/>
      <c r="AW132" s="52">
        <v>0</v>
      </c>
      <c r="AX132" s="52"/>
      <c r="AY132" s="52"/>
      <c r="AZ132" s="52"/>
      <c r="BA132" s="52"/>
      <c r="BB132" s="52"/>
      <c r="BC132" s="52"/>
      <c r="BD132" s="52"/>
      <c r="BE132" s="52">
        <f t="shared" si="12"/>
        <v>2140429</v>
      </c>
      <c r="BF132" s="52"/>
      <c r="BG132" s="52"/>
      <c r="BH132" s="52"/>
      <c r="BI132" s="52"/>
      <c r="BJ132" s="52"/>
      <c r="BK132" s="52"/>
      <c r="BL132" s="52"/>
    </row>
    <row r="133" spans="1:79" ht="12.75" customHeight="1" x14ac:dyDescent="0.2">
      <c r="A133" s="102" t="s">
        <v>275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4"/>
      <c r="CA133" s="1" t="s">
        <v>17</v>
      </c>
    </row>
    <row r="134" spans="1:79" s="30" customFormat="1" ht="12.75" customHeight="1" x14ac:dyDescent="0.2">
      <c r="A134" s="106">
        <v>1</v>
      </c>
      <c r="B134" s="106"/>
      <c r="C134" s="106"/>
      <c r="D134" s="106"/>
      <c r="E134" s="106"/>
      <c r="F134" s="106"/>
      <c r="G134" s="115" t="s">
        <v>65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7"/>
      <c r="Z134" s="118"/>
      <c r="AA134" s="118"/>
      <c r="AB134" s="118"/>
      <c r="AC134" s="118"/>
      <c r="AD134" s="118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1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CA134" s="30" t="s">
        <v>18</v>
      </c>
    </row>
    <row r="135" spans="1:79" ht="12.75" customHeight="1" x14ac:dyDescent="0.2">
      <c r="A135" s="44"/>
      <c r="B135" s="44"/>
      <c r="C135" s="44"/>
      <c r="D135" s="44"/>
      <c r="E135" s="44"/>
      <c r="F135" s="44"/>
      <c r="G135" s="45" t="s">
        <v>220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7"/>
      <c r="Z135" s="48" t="s">
        <v>68</v>
      </c>
      <c r="AA135" s="48"/>
      <c r="AB135" s="48"/>
      <c r="AC135" s="48"/>
      <c r="AD135" s="48"/>
      <c r="AE135" s="129" t="s">
        <v>254</v>
      </c>
      <c r="AF135" s="129"/>
      <c r="AG135" s="129"/>
      <c r="AH135" s="129"/>
      <c r="AI135" s="129"/>
      <c r="AJ135" s="129"/>
      <c r="AK135" s="129"/>
      <c r="AL135" s="129"/>
      <c r="AM135" s="129"/>
      <c r="AN135" s="130"/>
      <c r="AO135" s="52">
        <v>223895</v>
      </c>
      <c r="AP135" s="52"/>
      <c r="AQ135" s="52"/>
      <c r="AR135" s="52"/>
      <c r="AS135" s="52"/>
      <c r="AT135" s="52"/>
      <c r="AU135" s="52"/>
      <c r="AV135" s="52"/>
      <c r="AW135" s="52">
        <v>0</v>
      </c>
      <c r="AX135" s="52"/>
      <c r="AY135" s="52"/>
      <c r="AZ135" s="52"/>
      <c r="BA135" s="52"/>
      <c r="BB135" s="52"/>
      <c r="BC135" s="52"/>
      <c r="BD135" s="52"/>
      <c r="BE135" s="52">
        <f t="shared" ref="BE135" si="13">AO135+AW135</f>
        <v>223895</v>
      </c>
      <c r="BF135" s="52"/>
      <c r="BG135" s="52"/>
      <c r="BH135" s="52"/>
      <c r="BI135" s="52"/>
      <c r="BJ135" s="52"/>
      <c r="BK135" s="52"/>
      <c r="BL135" s="52"/>
    </row>
    <row r="136" spans="1:79" s="30" customFormat="1" ht="12.75" customHeight="1" x14ac:dyDescent="0.2">
      <c r="A136" s="106">
        <v>2</v>
      </c>
      <c r="B136" s="106"/>
      <c r="C136" s="106"/>
      <c r="D136" s="106"/>
      <c r="E136" s="106"/>
      <c r="F136" s="106"/>
      <c r="G136" s="120" t="s">
        <v>70</v>
      </c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2"/>
      <c r="Z136" s="118"/>
      <c r="AA136" s="118"/>
      <c r="AB136" s="118"/>
      <c r="AC136" s="118"/>
      <c r="AD136" s="11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9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</row>
    <row r="137" spans="1:79" ht="16.5" customHeight="1" x14ac:dyDescent="0.2">
      <c r="A137" s="44"/>
      <c r="B137" s="44"/>
      <c r="C137" s="44"/>
      <c r="D137" s="44"/>
      <c r="E137" s="44"/>
      <c r="F137" s="44"/>
      <c r="G137" s="45" t="s">
        <v>276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7"/>
      <c r="Z137" s="48" t="s">
        <v>277</v>
      </c>
      <c r="AA137" s="48"/>
      <c r="AB137" s="48"/>
      <c r="AC137" s="48"/>
      <c r="AD137" s="48"/>
      <c r="AE137" s="131" t="s">
        <v>257</v>
      </c>
      <c r="AF137" s="132"/>
      <c r="AG137" s="132"/>
      <c r="AH137" s="132"/>
      <c r="AI137" s="132"/>
      <c r="AJ137" s="132"/>
      <c r="AK137" s="132"/>
      <c r="AL137" s="132"/>
      <c r="AM137" s="132"/>
      <c r="AN137" s="133"/>
      <c r="AO137" s="163">
        <v>126</v>
      </c>
      <c r="AP137" s="163"/>
      <c r="AQ137" s="163"/>
      <c r="AR137" s="163"/>
      <c r="AS137" s="163"/>
      <c r="AT137" s="163"/>
      <c r="AU137" s="163"/>
      <c r="AV137" s="163"/>
      <c r="AW137" s="163">
        <v>0</v>
      </c>
      <c r="AX137" s="163"/>
      <c r="AY137" s="163"/>
      <c r="AZ137" s="163"/>
      <c r="BA137" s="163"/>
      <c r="BB137" s="163"/>
      <c r="BC137" s="163"/>
      <c r="BD137" s="163"/>
      <c r="BE137" s="163">
        <f t="shared" ref="BE137:BE138" si="14">AO137+AW137</f>
        <v>126</v>
      </c>
      <c r="BF137" s="163"/>
      <c r="BG137" s="163"/>
      <c r="BH137" s="163"/>
      <c r="BI137" s="163"/>
      <c r="BJ137" s="163"/>
      <c r="BK137" s="163"/>
      <c r="BL137" s="163"/>
    </row>
    <row r="138" spans="1:79" x14ac:dyDescent="0.2">
      <c r="A138" s="102"/>
      <c r="B138" s="103"/>
      <c r="C138" s="103"/>
      <c r="D138" s="103"/>
      <c r="E138" s="103"/>
      <c r="F138" s="104"/>
      <c r="G138" s="45" t="s">
        <v>258</v>
      </c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5"/>
      <c r="Z138" s="123" t="s">
        <v>66</v>
      </c>
      <c r="AA138" s="124"/>
      <c r="AB138" s="124"/>
      <c r="AC138" s="124"/>
      <c r="AD138" s="125"/>
      <c r="AE138" s="131" t="s">
        <v>165</v>
      </c>
      <c r="AF138" s="166"/>
      <c r="AG138" s="166"/>
      <c r="AH138" s="166"/>
      <c r="AI138" s="166"/>
      <c r="AJ138" s="166"/>
      <c r="AK138" s="166"/>
      <c r="AL138" s="166"/>
      <c r="AM138" s="166"/>
      <c r="AN138" s="167"/>
      <c r="AO138" s="126">
        <v>1</v>
      </c>
      <c r="AP138" s="127"/>
      <c r="AQ138" s="127"/>
      <c r="AR138" s="127"/>
      <c r="AS138" s="127"/>
      <c r="AT138" s="127"/>
      <c r="AU138" s="127"/>
      <c r="AV138" s="128"/>
      <c r="AW138" s="126">
        <v>0</v>
      </c>
      <c r="AX138" s="127"/>
      <c r="AY138" s="127"/>
      <c r="AZ138" s="127"/>
      <c r="BA138" s="127"/>
      <c r="BB138" s="127"/>
      <c r="BC138" s="127"/>
      <c r="BD138" s="128"/>
      <c r="BE138" s="126">
        <f t="shared" si="14"/>
        <v>1</v>
      </c>
      <c r="BF138" s="127"/>
      <c r="BG138" s="127"/>
      <c r="BH138" s="127"/>
      <c r="BI138" s="127"/>
      <c r="BJ138" s="127"/>
      <c r="BK138" s="127"/>
      <c r="BL138" s="128"/>
    </row>
    <row r="139" spans="1:79" s="30" customFormat="1" ht="12.75" customHeight="1" x14ac:dyDescent="0.2">
      <c r="A139" s="106">
        <v>3</v>
      </c>
      <c r="B139" s="106"/>
      <c r="C139" s="106"/>
      <c r="D139" s="106"/>
      <c r="E139" s="106"/>
      <c r="F139" s="106"/>
      <c r="G139" s="120" t="s">
        <v>71</v>
      </c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2"/>
      <c r="Z139" s="118"/>
      <c r="AA139" s="118"/>
      <c r="AB139" s="118"/>
      <c r="AC139" s="118"/>
      <c r="AD139" s="118"/>
      <c r="AE139" s="160"/>
      <c r="AF139" s="161"/>
      <c r="AG139" s="161"/>
      <c r="AH139" s="161"/>
      <c r="AI139" s="161"/>
      <c r="AJ139" s="161"/>
      <c r="AK139" s="161"/>
      <c r="AL139" s="161"/>
      <c r="AM139" s="161"/>
      <c r="AN139" s="162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</row>
    <row r="140" spans="1:79" ht="12.75" customHeight="1" x14ac:dyDescent="0.2">
      <c r="A140" s="44"/>
      <c r="B140" s="44"/>
      <c r="C140" s="44"/>
      <c r="D140" s="44"/>
      <c r="E140" s="44"/>
      <c r="F140" s="44"/>
      <c r="G140" s="45" t="s">
        <v>278</v>
      </c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7"/>
      <c r="Z140" s="48" t="s">
        <v>68</v>
      </c>
      <c r="AA140" s="48"/>
      <c r="AB140" s="48"/>
      <c r="AC140" s="48"/>
      <c r="AD140" s="48"/>
      <c r="AE140" s="49" t="s">
        <v>72</v>
      </c>
      <c r="AF140" s="50"/>
      <c r="AG140" s="50"/>
      <c r="AH140" s="50"/>
      <c r="AI140" s="50"/>
      <c r="AJ140" s="50"/>
      <c r="AK140" s="50"/>
      <c r="AL140" s="50"/>
      <c r="AM140" s="50"/>
      <c r="AN140" s="51"/>
      <c r="AO140" s="52">
        <v>1776.94</v>
      </c>
      <c r="AP140" s="52"/>
      <c r="AQ140" s="52"/>
      <c r="AR140" s="52"/>
      <c r="AS140" s="52"/>
      <c r="AT140" s="52"/>
      <c r="AU140" s="52"/>
      <c r="AV140" s="52"/>
      <c r="AW140" s="52">
        <v>0</v>
      </c>
      <c r="AX140" s="52"/>
      <c r="AY140" s="52"/>
      <c r="AZ140" s="52"/>
      <c r="BA140" s="52"/>
      <c r="BB140" s="52"/>
      <c r="BC140" s="52"/>
      <c r="BD140" s="52"/>
      <c r="BE140" s="52">
        <f t="shared" ref="BE140:BE141" si="15">AO140+AW140</f>
        <v>1776.94</v>
      </c>
      <c r="BF140" s="52"/>
      <c r="BG140" s="52"/>
      <c r="BH140" s="52"/>
      <c r="BI140" s="52"/>
      <c r="BJ140" s="52"/>
      <c r="BK140" s="52"/>
      <c r="BL140" s="52"/>
    </row>
    <row r="141" spans="1:79" ht="12.75" customHeight="1" x14ac:dyDescent="0.2">
      <c r="A141" s="44"/>
      <c r="B141" s="44"/>
      <c r="C141" s="44"/>
      <c r="D141" s="44"/>
      <c r="E141" s="44"/>
      <c r="F141" s="44"/>
      <c r="G141" s="45" t="s">
        <v>259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7"/>
      <c r="Z141" s="48" t="s">
        <v>68</v>
      </c>
      <c r="AA141" s="48"/>
      <c r="AB141" s="48"/>
      <c r="AC141" s="48"/>
      <c r="AD141" s="48"/>
      <c r="AE141" s="49" t="s">
        <v>72</v>
      </c>
      <c r="AF141" s="50"/>
      <c r="AG141" s="50"/>
      <c r="AH141" s="50"/>
      <c r="AI141" s="50"/>
      <c r="AJ141" s="50"/>
      <c r="AK141" s="50"/>
      <c r="AL141" s="50"/>
      <c r="AM141" s="50"/>
      <c r="AN141" s="51"/>
      <c r="AO141" s="52">
        <v>223895</v>
      </c>
      <c r="AP141" s="52"/>
      <c r="AQ141" s="52"/>
      <c r="AR141" s="52"/>
      <c r="AS141" s="52"/>
      <c r="AT141" s="52"/>
      <c r="AU141" s="52"/>
      <c r="AV141" s="52"/>
      <c r="AW141" s="52">
        <v>0</v>
      </c>
      <c r="AX141" s="52"/>
      <c r="AY141" s="52"/>
      <c r="AZ141" s="52"/>
      <c r="BA141" s="52"/>
      <c r="BB141" s="52"/>
      <c r="BC141" s="52"/>
      <c r="BD141" s="52"/>
      <c r="BE141" s="52">
        <f t="shared" si="15"/>
        <v>223895</v>
      </c>
      <c r="BF141" s="52"/>
      <c r="BG141" s="52"/>
      <c r="BH141" s="52"/>
      <c r="BI141" s="52"/>
      <c r="BJ141" s="52"/>
      <c r="BK141" s="52"/>
      <c r="BL141" s="52"/>
    </row>
    <row r="142" spans="1:79" x14ac:dyDescent="0.2"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79" ht="16.5" customHeight="1" x14ac:dyDescent="0.2">
      <c r="A143" s="53" t="s">
        <v>79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34"/>
      <c r="AO143" s="60" t="s">
        <v>240</v>
      </c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</row>
    <row r="144" spans="1:79" x14ac:dyDescent="0.2">
      <c r="W144" s="43" t="s">
        <v>5</v>
      </c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O144" s="43" t="s">
        <v>52</v>
      </c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1:59" ht="15.75" customHeight="1" x14ac:dyDescent="0.2">
      <c r="A145" s="61" t="s">
        <v>3</v>
      </c>
      <c r="B145" s="61"/>
      <c r="C145" s="61"/>
      <c r="D145" s="61"/>
      <c r="E145" s="61"/>
      <c r="F145" s="61"/>
    </row>
    <row r="146" spans="1:59" ht="13.15" customHeight="1" x14ac:dyDescent="0.2">
      <c r="A146" s="55" t="s">
        <v>78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</row>
    <row r="147" spans="1:59" x14ac:dyDescent="0.2">
      <c r="A147" s="57" t="s">
        <v>47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</row>
    <row r="148" spans="1:59" ht="10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59" ht="15.75" customHeight="1" x14ac:dyDescent="0.2">
      <c r="A149" s="53" t="s">
        <v>80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4"/>
      <c r="AO149" s="36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</row>
    <row r="150" spans="1:59" ht="15.75" customHeight="1" x14ac:dyDescent="0.2">
      <c r="A150" s="53" t="s">
        <v>219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34"/>
      <c r="AO150" s="60" t="s">
        <v>224</v>
      </c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</row>
    <row r="151" spans="1:59" x14ac:dyDescent="0.2">
      <c r="W151" s="43" t="s">
        <v>5</v>
      </c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O151" s="43" t="s">
        <v>52</v>
      </c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1:59" x14ac:dyDescent="0.2">
      <c r="A152" s="54"/>
      <c r="B152" s="54"/>
      <c r="C152" s="54"/>
      <c r="D152" s="54"/>
      <c r="E152" s="54"/>
      <c r="F152" s="54"/>
      <c r="G152" s="54"/>
      <c r="H152" s="54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</row>
    <row r="153" spans="1:59" x14ac:dyDescent="0.2">
      <c r="A153" s="43" t="s">
        <v>45</v>
      </c>
      <c r="B153" s="43"/>
      <c r="C153" s="43"/>
      <c r="D153" s="43"/>
      <c r="E153" s="43"/>
      <c r="F153" s="43"/>
      <c r="G153" s="43"/>
      <c r="H153" s="43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1:59" x14ac:dyDescent="0.2">
      <c r="A154" s="38" t="s">
        <v>46</v>
      </c>
    </row>
  </sheetData>
  <mergeCells count="644">
    <mergeCell ref="A141:F141"/>
    <mergeCell ref="G141:Y141"/>
    <mergeCell ref="Z141:AD141"/>
    <mergeCell ref="AE141:AN141"/>
    <mergeCell ref="AO141:AV141"/>
    <mergeCell ref="AW141:BD141"/>
    <mergeCell ref="BE141:BL141"/>
    <mergeCell ref="A139:F139"/>
    <mergeCell ref="G139:Y139"/>
    <mergeCell ref="Z139:AD139"/>
    <mergeCell ref="AE139:AN139"/>
    <mergeCell ref="AO139:AV139"/>
    <mergeCell ref="AW139:BD139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7:F137"/>
    <mergeCell ref="G137:Y137"/>
    <mergeCell ref="Z137:AD137"/>
    <mergeCell ref="AE137:AN137"/>
    <mergeCell ref="AO137:AV137"/>
    <mergeCell ref="AW137:BD137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5:F135"/>
    <mergeCell ref="G135:Y135"/>
    <mergeCell ref="Z135:AD135"/>
    <mergeCell ref="AE135:AN135"/>
    <mergeCell ref="AO135:AV135"/>
    <mergeCell ref="AW135:BD135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60:C61"/>
    <mergeCell ref="D60:AA61"/>
    <mergeCell ref="AB60:AI61"/>
    <mergeCell ref="AJ60:AQ61"/>
    <mergeCell ref="A133:BL133"/>
    <mergeCell ref="A134:F134"/>
    <mergeCell ref="G134:Y134"/>
    <mergeCell ref="Z134:AD134"/>
    <mergeCell ref="AE134:AN134"/>
    <mergeCell ref="AO134:AV134"/>
    <mergeCell ref="AW134:BD134"/>
    <mergeCell ref="BE134:BL13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131:F131"/>
    <mergeCell ref="G131:Y131"/>
    <mergeCell ref="Z131:AD131"/>
    <mergeCell ref="AE131:AN131"/>
    <mergeCell ref="AO131:AV131"/>
    <mergeCell ref="AW131:BD131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A127:F127"/>
    <mergeCell ref="G127:Y127"/>
    <mergeCell ref="Z127:AD127"/>
    <mergeCell ref="AE127:AN127"/>
    <mergeCell ref="AO127:AV127"/>
    <mergeCell ref="AW127:BD127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4:BL124"/>
    <mergeCell ref="A125:F125"/>
    <mergeCell ref="G125:Y125"/>
    <mergeCell ref="Z125:AD125"/>
    <mergeCell ref="AE125:AN125"/>
    <mergeCell ref="AO125:AV125"/>
    <mergeCell ref="AW125:BD125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3:F103"/>
    <mergeCell ref="G103:Y103"/>
    <mergeCell ref="Z103:AD103"/>
    <mergeCell ref="AE103:AN103"/>
    <mergeCell ref="AO103:AV103"/>
    <mergeCell ref="AW103:BD103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8:BL98"/>
    <mergeCell ref="BE99:BL99"/>
    <mergeCell ref="A99:F99"/>
    <mergeCell ref="G99:Y99"/>
    <mergeCell ref="Z99:AD99"/>
    <mergeCell ref="AE99:AN99"/>
    <mergeCell ref="AO99:AV99"/>
    <mergeCell ref="AW99:BD99"/>
    <mergeCell ref="A100:F100"/>
    <mergeCell ref="G100:Y100"/>
    <mergeCell ref="Z100:AD100"/>
    <mergeCell ref="AE100:AN100"/>
    <mergeCell ref="AO100:AV100"/>
    <mergeCell ref="AW100:BD100"/>
    <mergeCell ref="BE100:BL100"/>
    <mergeCell ref="G97:Y97"/>
    <mergeCell ref="Z97:AD97"/>
    <mergeCell ref="AE97:AN97"/>
    <mergeCell ref="AO97:AV97"/>
    <mergeCell ref="AW97:BD97"/>
    <mergeCell ref="A98:F98"/>
    <mergeCell ref="G98:Y98"/>
    <mergeCell ref="Z98:AD98"/>
    <mergeCell ref="AE98:AN98"/>
    <mergeCell ref="AO98:AV98"/>
    <mergeCell ref="AW98:BD98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E92:AN92"/>
    <mergeCell ref="AE91:AN91"/>
    <mergeCell ref="G89:Y89"/>
    <mergeCell ref="A91:F91"/>
    <mergeCell ref="G91:Y91"/>
    <mergeCell ref="Z91:AD91"/>
    <mergeCell ref="AO91:AV91"/>
    <mergeCell ref="AW91:BD91"/>
    <mergeCell ref="BE91:BL91"/>
    <mergeCell ref="BE92:BL92"/>
    <mergeCell ref="A92:F92"/>
    <mergeCell ref="G92:Y92"/>
    <mergeCell ref="Z92:AD92"/>
    <mergeCell ref="AO92:AV92"/>
    <mergeCell ref="AW92:BD92"/>
    <mergeCell ref="BE79:BL79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W80:BD80"/>
    <mergeCell ref="BE80:BL80"/>
    <mergeCell ref="BE87:BL87"/>
    <mergeCell ref="A90:F90"/>
    <mergeCell ref="G90:Y90"/>
    <mergeCell ref="Z90:AD90"/>
    <mergeCell ref="AE90:AN90"/>
    <mergeCell ref="AO90:AV90"/>
    <mergeCell ref="AW90:BD90"/>
    <mergeCell ref="BE90:BL90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A84:F84"/>
    <mergeCell ref="G84:Y84"/>
    <mergeCell ref="Z84:AD84"/>
    <mergeCell ref="AE84:AN84"/>
    <mergeCell ref="AO84:AV84"/>
    <mergeCell ref="AW84:BD84"/>
    <mergeCell ref="BE84:BL84"/>
    <mergeCell ref="A73:F73"/>
    <mergeCell ref="G73:Y73"/>
    <mergeCell ref="Z73:AD73"/>
    <mergeCell ref="AE73:AN73"/>
    <mergeCell ref="AO73:AV73"/>
    <mergeCell ref="AW73:BD73"/>
    <mergeCell ref="BE73:BL73"/>
    <mergeCell ref="AR67:AY67"/>
    <mergeCell ref="D56:AB56"/>
    <mergeCell ref="AC56:AJ56"/>
    <mergeCell ref="AK56:AR56"/>
    <mergeCell ref="AS56:AZ5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4:C64"/>
    <mergeCell ref="D64:AA64"/>
    <mergeCell ref="AB64:AI64"/>
    <mergeCell ref="AJ64:AQ64"/>
    <mergeCell ref="AR64:AY64"/>
    <mergeCell ref="A69:BL69"/>
    <mergeCell ref="A67:C67"/>
    <mergeCell ref="D67:AA67"/>
    <mergeCell ref="AB67:AI67"/>
    <mergeCell ref="AJ67:AQ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R60:AY61"/>
    <mergeCell ref="A52:C52"/>
    <mergeCell ref="D52:AB52"/>
    <mergeCell ref="AC52:AJ52"/>
    <mergeCell ref="AK52:AR52"/>
    <mergeCell ref="AS52:AZ52"/>
    <mergeCell ref="A58:BL58"/>
    <mergeCell ref="AC53:AJ53"/>
    <mergeCell ref="AK53:AR53"/>
    <mergeCell ref="AS53:AZ53"/>
    <mergeCell ref="A56:C56"/>
    <mergeCell ref="A53:C53"/>
    <mergeCell ref="D53:AB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9:AY5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76:F76"/>
    <mergeCell ref="G76:Y76"/>
    <mergeCell ref="Z76:AD76"/>
    <mergeCell ref="G82:Y82"/>
    <mergeCell ref="Z82:AD82"/>
    <mergeCell ref="AE82:AN82"/>
    <mergeCell ref="A145:F145"/>
    <mergeCell ref="AO1:BL1"/>
    <mergeCell ref="AO2:BL2"/>
    <mergeCell ref="AO3:BL3"/>
    <mergeCell ref="AO4:BL4"/>
    <mergeCell ref="AO5:BL5"/>
    <mergeCell ref="AO6:BF6"/>
    <mergeCell ref="A72:BL72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B14:L14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O82:AV82"/>
    <mergeCell ref="AW82:BD82"/>
    <mergeCell ref="A81:F81"/>
    <mergeCell ref="G81:Y81"/>
    <mergeCell ref="Z81:AD81"/>
    <mergeCell ref="BE82:BL82"/>
    <mergeCell ref="A86:F86"/>
    <mergeCell ref="G86:Y86"/>
    <mergeCell ref="Z86:AD86"/>
    <mergeCell ref="AE86:AN86"/>
    <mergeCell ref="AO86:AV86"/>
    <mergeCell ref="AW86:BD86"/>
    <mergeCell ref="BE86:BL86"/>
    <mergeCell ref="A95:F95"/>
    <mergeCell ref="G95:Y95"/>
    <mergeCell ref="Z95:AD95"/>
    <mergeCell ref="AE95:AN95"/>
    <mergeCell ref="AO95:AV95"/>
    <mergeCell ref="AW95:BD95"/>
    <mergeCell ref="BE95:BL95"/>
    <mergeCell ref="AE88:AN88"/>
    <mergeCell ref="AO88:AV88"/>
    <mergeCell ref="AW88:BD88"/>
    <mergeCell ref="BE88:BL88"/>
    <mergeCell ref="BE89:BL89"/>
    <mergeCell ref="A89:F89"/>
    <mergeCell ref="Z89:AD89"/>
    <mergeCell ref="AE89:AN89"/>
    <mergeCell ref="AO89:AV89"/>
    <mergeCell ref="AW89:BD89"/>
    <mergeCell ref="A153:H153"/>
    <mergeCell ref="A96:F96"/>
    <mergeCell ref="G96:Y96"/>
    <mergeCell ref="Z96:AD96"/>
    <mergeCell ref="AE96:AN96"/>
    <mergeCell ref="AO96:AV96"/>
    <mergeCell ref="AW96:BD96"/>
    <mergeCell ref="BE96:BL96"/>
    <mergeCell ref="A150:V150"/>
    <mergeCell ref="W151:AM151"/>
    <mergeCell ref="AO151:BG151"/>
    <mergeCell ref="A152:H152"/>
    <mergeCell ref="A146:AS146"/>
    <mergeCell ref="A147:AS147"/>
    <mergeCell ref="A149:V149"/>
    <mergeCell ref="W150:AM150"/>
    <mergeCell ref="AO150:BG150"/>
    <mergeCell ref="A143:V143"/>
    <mergeCell ref="W143:AM143"/>
    <mergeCell ref="AO143:BG143"/>
    <mergeCell ref="W144:AM144"/>
    <mergeCell ref="AO144:BG144"/>
    <mergeCell ref="BE97:BL97"/>
    <mergeCell ref="A97:F97"/>
    <mergeCell ref="A107:BL107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</mergeCells>
  <conditionalFormatting sqref="G73:L73 G129 G132">
    <cfRule type="cellIs" dxfId="369" priority="249" stopIfTrue="1" operator="equal">
      <formula>$G72</formula>
    </cfRule>
  </conditionalFormatting>
  <conditionalFormatting sqref="D52">
    <cfRule type="cellIs" dxfId="368" priority="250" stopIfTrue="1" operator="equal">
      <formula>$D51</formula>
    </cfRule>
  </conditionalFormatting>
  <conditionalFormatting sqref="A73:F73">
    <cfRule type="cellIs" dxfId="367" priority="251" stopIfTrue="1" operator="equal">
      <formula>0</formula>
    </cfRule>
  </conditionalFormatting>
  <conditionalFormatting sqref="D53:D55">
    <cfRule type="cellIs" dxfId="366" priority="248" stopIfTrue="1" operator="equal">
      <formula>$D52</formula>
    </cfRule>
  </conditionalFormatting>
  <conditionalFormatting sqref="D56">
    <cfRule type="cellIs" dxfId="365" priority="247" stopIfTrue="1" operator="equal">
      <formula>$D53</formula>
    </cfRule>
  </conditionalFormatting>
  <conditionalFormatting sqref="G82">
    <cfRule type="cellIs" dxfId="364" priority="244" stopIfTrue="1" operator="equal">
      <formula>$G73</formula>
    </cfRule>
  </conditionalFormatting>
  <conditionalFormatting sqref="A82:F82">
    <cfRule type="cellIs" dxfId="363" priority="245" stopIfTrue="1" operator="equal">
      <formula>0</formula>
    </cfRule>
  </conditionalFormatting>
  <conditionalFormatting sqref="G85">
    <cfRule type="cellIs" dxfId="362" priority="242" stopIfTrue="1" operator="equal">
      <formula>$G82</formula>
    </cfRule>
  </conditionalFormatting>
  <conditionalFormatting sqref="A85:F85">
    <cfRule type="cellIs" dxfId="361" priority="243" stopIfTrue="1" operator="equal">
      <formula>0</formula>
    </cfRule>
  </conditionalFormatting>
  <conditionalFormatting sqref="G87">
    <cfRule type="cellIs" dxfId="360" priority="240" stopIfTrue="1" operator="equal">
      <formula>$G85</formula>
    </cfRule>
  </conditionalFormatting>
  <conditionalFormatting sqref="A87:F87">
    <cfRule type="cellIs" dxfId="359" priority="241" stopIfTrue="1" operator="equal">
      <formula>0</formula>
    </cfRule>
  </conditionalFormatting>
  <conditionalFormatting sqref="G90">
    <cfRule type="cellIs" dxfId="358" priority="238" stopIfTrue="1" operator="equal">
      <formula>$G87</formula>
    </cfRule>
  </conditionalFormatting>
  <conditionalFormatting sqref="A90:F90">
    <cfRule type="cellIs" dxfId="357" priority="239" stopIfTrue="1" operator="equal">
      <formula>0</formula>
    </cfRule>
  </conditionalFormatting>
  <conditionalFormatting sqref="G92">
    <cfRule type="cellIs" dxfId="356" priority="208" stopIfTrue="1" operator="equal">
      <formula>$G91</formula>
    </cfRule>
  </conditionalFormatting>
  <conditionalFormatting sqref="A91:F91">
    <cfRule type="cellIs" dxfId="355" priority="211" stopIfTrue="1" operator="equal">
      <formula>0</formula>
    </cfRule>
  </conditionalFormatting>
  <conditionalFormatting sqref="A92:F92">
    <cfRule type="cellIs" dxfId="354" priority="209" stopIfTrue="1" operator="equal">
      <formula>0</formula>
    </cfRule>
  </conditionalFormatting>
  <conditionalFormatting sqref="G91">
    <cfRule type="cellIs" dxfId="353" priority="210" stopIfTrue="1" operator="equal">
      <formula>#REF!</formula>
    </cfRule>
  </conditionalFormatting>
  <conditionalFormatting sqref="A93:F93">
    <cfRule type="cellIs" dxfId="352" priority="205" stopIfTrue="1" operator="equal">
      <formula>0</formula>
    </cfRule>
  </conditionalFormatting>
  <conditionalFormatting sqref="G93">
    <cfRule type="cellIs" dxfId="351" priority="204" stopIfTrue="1" operator="equal">
      <formula>#REF!</formula>
    </cfRule>
  </conditionalFormatting>
  <conditionalFormatting sqref="G94">
    <cfRule type="cellIs" dxfId="350" priority="202" stopIfTrue="1" operator="equal">
      <formula>$G93</formula>
    </cfRule>
  </conditionalFormatting>
  <conditionalFormatting sqref="A94:F94">
    <cfRule type="cellIs" dxfId="349" priority="203" stopIfTrue="1" operator="equal">
      <formula>0</formula>
    </cfRule>
  </conditionalFormatting>
  <conditionalFormatting sqref="G97">
    <cfRule type="cellIs" dxfId="348" priority="200" stopIfTrue="1" operator="equal">
      <formula>$G94</formula>
    </cfRule>
  </conditionalFormatting>
  <conditionalFormatting sqref="A97:F97">
    <cfRule type="cellIs" dxfId="347" priority="201" stopIfTrue="1" operator="equal">
      <formula>0</formula>
    </cfRule>
  </conditionalFormatting>
  <conditionalFormatting sqref="G98">
    <cfRule type="cellIs" dxfId="346" priority="194" stopIfTrue="1" operator="equal">
      <formula>#REF!</formula>
    </cfRule>
  </conditionalFormatting>
  <conditionalFormatting sqref="A98:F98">
    <cfRule type="cellIs" dxfId="345" priority="195" stopIfTrue="1" operator="equal">
      <formula>0</formula>
    </cfRule>
  </conditionalFormatting>
  <conditionalFormatting sqref="G99">
    <cfRule type="cellIs" dxfId="344" priority="192" stopIfTrue="1" operator="equal">
      <formula>$G98</formula>
    </cfRule>
  </conditionalFormatting>
  <conditionalFormatting sqref="A99:F99">
    <cfRule type="cellIs" dxfId="343" priority="193" stopIfTrue="1" operator="equal">
      <formula>0</formula>
    </cfRule>
  </conditionalFormatting>
  <conditionalFormatting sqref="G100">
    <cfRule type="cellIs" dxfId="342" priority="186" stopIfTrue="1" operator="equal">
      <formula>#REF!</formula>
    </cfRule>
  </conditionalFormatting>
  <conditionalFormatting sqref="A100:F100">
    <cfRule type="cellIs" dxfId="341" priority="187" stopIfTrue="1" operator="equal">
      <formula>0</formula>
    </cfRule>
  </conditionalFormatting>
  <conditionalFormatting sqref="G101">
    <cfRule type="cellIs" dxfId="340" priority="184" stopIfTrue="1" operator="equal">
      <formula>$G100</formula>
    </cfRule>
  </conditionalFormatting>
  <conditionalFormatting sqref="A101:F101">
    <cfRule type="cellIs" dxfId="339" priority="185" stopIfTrue="1" operator="equal">
      <formula>0</formula>
    </cfRule>
  </conditionalFormatting>
  <conditionalFormatting sqref="G102">
    <cfRule type="cellIs" dxfId="338" priority="182" stopIfTrue="1" operator="equal">
      <formula>$G101</formula>
    </cfRule>
  </conditionalFormatting>
  <conditionalFormatting sqref="A102:F102">
    <cfRule type="cellIs" dxfId="337" priority="183" stopIfTrue="1" operator="equal">
      <formula>0</formula>
    </cfRule>
  </conditionalFormatting>
  <conditionalFormatting sqref="G103">
    <cfRule type="cellIs" dxfId="336" priority="180" stopIfTrue="1" operator="equal">
      <formula>$G102</formula>
    </cfRule>
  </conditionalFormatting>
  <conditionalFormatting sqref="A103:F103">
    <cfRule type="cellIs" dxfId="335" priority="181" stopIfTrue="1" operator="equal">
      <formula>0</formula>
    </cfRule>
  </conditionalFormatting>
  <conditionalFormatting sqref="G104">
    <cfRule type="cellIs" dxfId="334" priority="174" stopIfTrue="1" operator="equal">
      <formula>#REF!</formula>
    </cfRule>
  </conditionalFormatting>
  <conditionalFormatting sqref="A104:F104">
    <cfRule type="cellIs" dxfId="333" priority="175" stopIfTrue="1" operator="equal">
      <formula>0</formula>
    </cfRule>
  </conditionalFormatting>
  <conditionalFormatting sqref="G105">
    <cfRule type="cellIs" dxfId="332" priority="172" stopIfTrue="1" operator="equal">
      <formula>$G104</formula>
    </cfRule>
  </conditionalFormatting>
  <conditionalFormatting sqref="A105:F105">
    <cfRule type="cellIs" dxfId="331" priority="173" stopIfTrue="1" operator="equal">
      <formula>0</formula>
    </cfRule>
  </conditionalFormatting>
  <conditionalFormatting sqref="G106">
    <cfRule type="cellIs" dxfId="330" priority="170" stopIfTrue="1" operator="equal">
      <formula>$G105</formula>
    </cfRule>
  </conditionalFormatting>
  <conditionalFormatting sqref="A106:F106">
    <cfRule type="cellIs" dxfId="329" priority="171" stopIfTrue="1" operator="equal">
      <formula>0</formula>
    </cfRule>
  </conditionalFormatting>
  <conditionalFormatting sqref="G74">
    <cfRule type="cellIs" dxfId="328" priority="84" stopIfTrue="1" operator="equal">
      <formula>$G73</formula>
    </cfRule>
  </conditionalFormatting>
  <conditionalFormatting sqref="A74:F74">
    <cfRule type="cellIs" dxfId="327" priority="85" stopIfTrue="1" operator="equal">
      <formula>0</formula>
    </cfRule>
  </conditionalFormatting>
  <conditionalFormatting sqref="G75">
    <cfRule type="cellIs" dxfId="326" priority="82" stopIfTrue="1" operator="equal">
      <formula>#REF!</formula>
    </cfRule>
  </conditionalFormatting>
  <conditionalFormatting sqref="A75:F75">
    <cfRule type="cellIs" dxfId="325" priority="83" stopIfTrue="1" operator="equal">
      <formula>0</formula>
    </cfRule>
  </conditionalFormatting>
  <conditionalFormatting sqref="G76">
    <cfRule type="cellIs" dxfId="324" priority="80" stopIfTrue="1" operator="equal">
      <formula>$G75</formula>
    </cfRule>
  </conditionalFormatting>
  <conditionalFormatting sqref="A76:F76">
    <cfRule type="cellIs" dxfId="323" priority="81" stopIfTrue="1" operator="equal">
      <formula>0</formula>
    </cfRule>
  </conditionalFormatting>
  <conditionalFormatting sqref="G77">
    <cfRule type="cellIs" dxfId="322" priority="78" stopIfTrue="1" operator="equal">
      <formula>$G76</formula>
    </cfRule>
  </conditionalFormatting>
  <conditionalFormatting sqref="A77:F77">
    <cfRule type="cellIs" dxfId="321" priority="79" stopIfTrue="1" operator="equal">
      <formula>0</formula>
    </cfRule>
  </conditionalFormatting>
  <conditionalFormatting sqref="G78">
    <cfRule type="cellIs" dxfId="320" priority="76" stopIfTrue="1" operator="equal">
      <formula>$G77</formula>
    </cfRule>
  </conditionalFormatting>
  <conditionalFormatting sqref="A78:F78">
    <cfRule type="cellIs" dxfId="319" priority="77" stopIfTrue="1" operator="equal">
      <formula>0</formula>
    </cfRule>
  </conditionalFormatting>
  <conditionalFormatting sqref="G79">
    <cfRule type="cellIs" dxfId="318" priority="74" stopIfTrue="1" operator="equal">
      <formula>$G78</formula>
    </cfRule>
  </conditionalFormatting>
  <conditionalFormatting sqref="A79:F79">
    <cfRule type="cellIs" dxfId="317" priority="75" stopIfTrue="1" operator="equal">
      <formula>0</formula>
    </cfRule>
  </conditionalFormatting>
  <conditionalFormatting sqref="G80">
    <cfRule type="cellIs" dxfId="316" priority="72" stopIfTrue="1" operator="equal">
      <formula>$G79</formula>
    </cfRule>
  </conditionalFormatting>
  <conditionalFormatting sqref="A80:F80">
    <cfRule type="cellIs" dxfId="315" priority="73" stopIfTrue="1" operator="equal">
      <formula>0</formula>
    </cfRule>
  </conditionalFormatting>
  <conditionalFormatting sqref="G81">
    <cfRule type="cellIs" dxfId="314" priority="70" stopIfTrue="1" operator="equal">
      <formula>$G80</formula>
    </cfRule>
  </conditionalFormatting>
  <conditionalFormatting sqref="A81:F81">
    <cfRule type="cellIs" dxfId="313" priority="71" stopIfTrue="1" operator="equal">
      <formula>0</formula>
    </cfRule>
  </conditionalFormatting>
  <conditionalFormatting sqref="G83">
    <cfRule type="cellIs" dxfId="312" priority="68" stopIfTrue="1" operator="equal">
      <formula>#REF!</formula>
    </cfRule>
  </conditionalFormatting>
  <conditionalFormatting sqref="A83:F83">
    <cfRule type="cellIs" dxfId="311" priority="69" stopIfTrue="1" operator="equal">
      <formula>0</formula>
    </cfRule>
  </conditionalFormatting>
  <conditionalFormatting sqref="G84">
    <cfRule type="cellIs" dxfId="310" priority="66" stopIfTrue="1" operator="equal">
      <formula>$G83</formula>
    </cfRule>
  </conditionalFormatting>
  <conditionalFormatting sqref="A84:F84">
    <cfRule type="cellIs" dxfId="309" priority="67" stopIfTrue="1" operator="equal">
      <formula>0</formula>
    </cfRule>
  </conditionalFormatting>
  <conditionalFormatting sqref="G86">
    <cfRule type="cellIs" dxfId="308" priority="64" stopIfTrue="1" operator="equal">
      <formula>#REF!</formula>
    </cfRule>
  </conditionalFormatting>
  <conditionalFormatting sqref="A86:F86">
    <cfRule type="cellIs" dxfId="307" priority="65" stopIfTrue="1" operator="equal">
      <formula>0</formula>
    </cfRule>
  </conditionalFormatting>
  <conditionalFormatting sqref="G88">
    <cfRule type="cellIs" dxfId="306" priority="63" stopIfTrue="1" operator="equal">
      <formula>#REF!</formula>
    </cfRule>
  </conditionalFormatting>
  <conditionalFormatting sqref="G89">
    <cfRule type="cellIs" dxfId="305" priority="60" stopIfTrue="1" operator="equal">
      <formula>$G88</formula>
    </cfRule>
  </conditionalFormatting>
  <conditionalFormatting sqref="A88:F88">
    <cfRule type="cellIs" dxfId="304" priority="62" stopIfTrue="1" operator="equal">
      <formula>0</formula>
    </cfRule>
  </conditionalFormatting>
  <conditionalFormatting sqref="A89:F89">
    <cfRule type="cellIs" dxfId="303" priority="61" stopIfTrue="1" operator="equal">
      <formula>0</formula>
    </cfRule>
  </conditionalFormatting>
  <conditionalFormatting sqref="G95">
    <cfRule type="cellIs" dxfId="302" priority="58" stopIfTrue="1" operator="equal">
      <formula>$G94</formula>
    </cfRule>
  </conditionalFormatting>
  <conditionalFormatting sqref="A95:F95">
    <cfRule type="cellIs" dxfId="301" priority="59" stopIfTrue="1" operator="equal">
      <formula>0</formula>
    </cfRule>
  </conditionalFormatting>
  <conditionalFormatting sqref="G96">
    <cfRule type="cellIs" dxfId="300" priority="56" stopIfTrue="1" operator="equal">
      <formula>$G95</formula>
    </cfRule>
  </conditionalFormatting>
  <conditionalFormatting sqref="A96:F96">
    <cfRule type="cellIs" dxfId="299" priority="57" stopIfTrue="1" operator="equal">
      <formula>0</formula>
    </cfRule>
  </conditionalFormatting>
  <conditionalFormatting sqref="G108:L108">
    <cfRule type="cellIs" dxfId="298" priority="54" stopIfTrue="1" operator="equal">
      <formula>$G107</formula>
    </cfRule>
  </conditionalFormatting>
  <conditionalFormatting sqref="A108:F108">
    <cfRule type="cellIs" dxfId="297" priority="55" stopIfTrue="1" operator="equal">
      <formula>0</formula>
    </cfRule>
  </conditionalFormatting>
  <conditionalFormatting sqref="G109:G111">
    <cfRule type="cellIs" dxfId="296" priority="52" stopIfTrue="1" operator="equal">
      <formula>#REF!</formula>
    </cfRule>
  </conditionalFormatting>
  <conditionalFormatting sqref="A109:F111">
    <cfRule type="cellIs" dxfId="295" priority="53" stopIfTrue="1" operator="equal">
      <formula>0</formula>
    </cfRule>
  </conditionalFormatting>
  <conditionalFormatting sqref="G112">
    <cfRule type="cellIs" dxfId="294" priority="50" stopIfTrue="1" operator="equal">
      <formula>$G109</formula>
    </cfRule>
  </conditionalFormatting>
  <conditionalFormatting sqref="A112:F112">
    <cfRule type="cellIs" dxfId="293" priority="51" stopIfTrue="1" operator="equal">
      <formula>0</formula>
    </cfRule>
  </conditionalFormatting>
  <conditionalFormatting sqref="G113">
    <cfRule type="cellIs" dxfId="292" priority="48" stopIfTrue="1" operator="equal">
      <formula>#REF!</formula>
    </cfRule>
  </conditionalFormatting>
  <conditionalFormatting sqref="A113:F113">
    <cfRule type="cellIs" dxfId="291" priority="49" stopIfTrue="1" operator="equal">
      <formula>0</formula>
    </cfRule>
  </conditionalFormatting>
  <conditionalFormatting sqref="G114:G116">
    <cfRule type="cellIs" dxfId="290" priority="46" stopIfTrue="1" operator="equal">
      <formula>$G113</formula>
    </cfRule>
  </conditionalFormatting>
  <conditionalFormatting sqref="A114:F116">
    <cfRule type="cellIs" dxfId="289" priority="47" stopIfTrue="1" operator="equal">
      <formula>0</formula>
    </cfRule>
  </conditionalFormatting>
  <conditionalFormatting sqref="G117">
    <cfRule type="cellIs" dxfId="288" priority="44" stopIfTrue="1" operator="equal">
      <formula>$G114</formula>
    </cfRule>
  </conditionalFormatting>
  <conditionalFormatting sqref="A117:F117">
    <cfRule type="cellIs" dxfId="287" priority="45" stopIfTrue="1" operator="equal">
      <formula>0</formula>
    </cfRule>
  </conditionalFormatting>
  <conditionalFormatting sqref="G118">
    <cfRule type="cellIs" dxfId="286" priority="42" stopIfTrue="1" operator="equal">
      <formula>#REF!</formula>
    </cfRule>
  </conditionalFormatting>
  <conditionalFormatting sqref="A118:F118">
    <cfRule type="cellIs" dxfId="285" priority="43" stopIfTrue="1" operator="equal">
      <formula>0</formula>
    </cfRule>
  </conditionalFormatting>
  <conditionalFormatting sqref="G119:G121">
    <cfRule type="cellIs" dxfId="284" priority="40" stopIfTrue="1" operator="equal">
      <formula>$G118</formula>
    </cfRule>
  </conditionalFormatting>
  <conditionalFormatting sqref="A119:F121">
    <cfRule type="cellIs" dxfId="283" priority="41" stopIfTrue="1" operator="equal">
      <formula>0</formula>
    </cfRule>
  </conditionalFormatting>
  <conditionalFormatting sqref="G122">
    <cfRule type="cellIs" dxfId="282" priority="38" stopIfTrue="1" operator="equal">
      <formula>$G119</formula>
    </cfRule>
  </conditionalFormatting>
  <conditionalFormatting sqref="A122:F122">
    <cfRule type="cellIs" dxfId="281" priority="39" stopIfTrue="1" operator="equal">
      <formula>0</formula>
    </cfRule>
  </conditionalFormatting>
  <conditionalFormatting sqref="G123">
    <cfRule type="cellIs" dxfId="280" priority="36" stopIfTrue="1" operator="equal">
      <formula>#REF!</formula>
    </cfRule>
  </conditionalFormatting>
  <conditionalFormatting sqref="A123:F123">
    <cfRule type="cellIs" dxfId="279" priority="37" stopIfTrue="1" operator="equal">
      <formula>0</formula>
    </cfRule>
  </conditionalFormatting>
  <conditionalFormatting sqref="G125:L125">
    <cfRule type="cellIs" dxfId="278" priority="34" stopIfTrue="1" operator="equal">
      <formula>$G124</formula>
    </cfRule>
  </conditionalFormatting>
  <conditionalFormatting sqref="A125:F125">
    <cfRule type="cellIs" dxfId="277" priority="35" stopIfTrue="1" operator="equal">
      <formula>0</formula>
    </cfRule>
  </conditionalFormatting>
  <conditionalFormatting sqref="G126">
    <cfRule type="cellIs" dxfId="276" priority="32" stopIfTrue="1" operator="equal">
      <formula>#REF!</formula>
    </cfRule>
  </conditionalFormatting>
  <conditionalFormatting sqref="A126:F126">
    <cfRule type="cellIs" dxfId="275" priority="33" stopIfTrue="1" operator="equal">
      <formula>0</formula>
    </cfRule>
  </conditionalFormatting>
  <conditionalFormatting sqref="G127">
    <cfRule type="cellIs" dxfId="274" priority="30" stopIfTrue="1" operator="equal">
      <formula>$G126</formula>
    </cfRule>
  </conditionalFormatting>
  <conditionalFormatting sqref="A127:F127">
    <cfRule type="cellIs" dxfId="273" priority="31" stopIfTrue="1" operator="equal">
      <formula>0</formula>
    </cfRule>
  </conditionalFormatting>
  <conditionalFormatting sqref="G128">
    <cfRule type="cellIs" dxfId="272" priority="28" stopIfTrue="1" operator="equal">
      <formula>#REF!</formula>
    </cfRule>
  </conditionalFormatting>
  <conditionalFormatting sqref="A128:F128">
    <cfRule type="cellIs" dxfId="271" priority="29" stopIfTrue="1" operator="equal">
      <formula>0</formula>
    </cfRule>
  </conditionalFormatting>
  <conditionalFormatting sqref="A129:F129">
    <cfRule type="cellIs" dxfId="270" priority="27" stopIfTrue="1" operator="equal">
      <formula>0</formula>
    </cfRule>
  </conditionalFormatting>
  <conditionalFormatting sqref="G130">
    <cfRule type="cellIs" dxfId="269" priority="24" stopIfTrue="1" operator="equal">
      <formula>$G129</formula>
    </cfRule>
  </conditionalFormatting>
  <conditionalFormatting sqref="A130:F130">
    <cfRule type="cellIs" dxfId="268" priority="25" stopIfTrue="1" operator="equal">
      <formula>0</formula>
    </cfRule>
  </conditionalFormatting>
  <conditionalFormatting sqref="G131">
    <cfRule type="cellIs" dxfId="267" priority="22" stopIfTrue="1" operator="equal">
      <formula>#REF!</formula>
    </cfRule>
  </conditionalFormatting>
  <conditionalFormatting sqref="A131:F131">
    <cfRule type="cellIs" dxfId="266" priority="23" stopIfTrue="1" operator="equal">
      <formula>0</formula>
    </cfRule>
  </conditionalFormatting>
  <conditionalFormatting sqref="A132:F132">
    <cfRule type="cellIs" dxfId="265" priority="21" stopIfTrue="1" operator="equal">
      <formula>0</formula>
    </cfRule>
  </conditionalFormatting>
  <conditionalFormatting sqref="G138 G141">
    <cfRule type="cellIs" dxfId="264" priority="15" stopIfTrue="1" operator="equal">
      <formula>$G137</formula>
    </cfRule>
  </conditionalFormatting>
  <conditionalFormatting sqref="G134:L134">
    <cfRule type="cellIs" dxfId="263" priority="13" stopIfTrue="1" operator="equal">
      <formula>$G133</formula>
    </cfRule>
  </conditionalFormatting>
  <conditionalFormatting sqref="A134:F134">
    <cfRule type="cellIs" dxfId="262" priority="14" stopIfTrue="1" operator="equal">
      <formula>0</formula>
    </cfRule>
  </conditionalFormatting>
  <conditionalFormatting sqref="G135">
    <cfRule type="cellIs" dxfId="261" priority="11" stopIfTrue="1" operator="equal">
      <formula>#REF!</formula>
    </cfRule>
  </conditionalFormatting>
  <conditionalFormatting sqref="A135:F135">
    <cfRule type="cellIs" dxfId="260" priority="12" stopIfTrue="1" operator="equal">
      <formula>0</formula>
    </cfRule>
  </conditionalFormatting>
  <conditionalFormatting sqref="G136">
    <cfRule type="cellIs" dxfId="259" priority="9" stopIfTrue="1" operator="equal">
      <formula>$G135</formula>
    </cfRule>
  </conditionalFormatting>
  <conditionalFormatting sqref="A136:F136">
    <cfRule type="cellIs" dxfId="258" priority="10" stopIfTrue="1" operator="equal">
      <formula>0</formula>
    </cfRule>
  </conditionalFormatting>
  <conditionalFormatting sqref="G137">
    <cfRule type="cellIs" dxfId="257" priority="7" stopIfTrue="1" operator="equal">
      <formula>#REF!</formula>
    </cfRule>
  </conditionalFormatting>
  <conditionalFormatting sqref="A137:F137">
    <cfRule type="cellIs" dxfId="256" priority="8" stopIfTrue="1" operator="equal">
      <formula>0</formula>
    </cfRule>
  </conditionalFormatting>
  <conditionalFormatting sqref="A138:F138">
    <cfRule type="cellIs" dxfId="255" priority="6" stopIfTrue="1" operator="equal">
      <formula>0</formula>
    </cfRule>
  </conditionalFormatting>
  <conditionalFormatting sqref="G139">
    <cfRule type="cellIs" dxfId="254" priority="4" stopIfTrue="1" operator="equal">
      <formula>$G138</formula>
    </cfRule>
  </conditionalFormatting>
  <conditionalFormatting sqref="A139:F139">
    <cfRule type="cellIs" dxfId="253" priority="5" stopIfTrue="1" operator="equal">
      <formula>0</formula>
    </cfRule>
  </conditionalFormatting>
  <conditionalFormatting sqref="G140">
    <cfRule type="cellIs" dxfId="252" priority="2" stopIfTrue="1" operator="equal">
      <formula>#REF!</formula>
    </cfRule>
  </conditionalFormatting>
  <conditionalFormatting sqref="A140:F140">
    <cfRule type="cellIs" dxfId="251" priority="3" stopIfTrue="1" operator="equal">
      <formula>0</formula>
    </cfRule>
  </conditionalFormatting>
  <conditionalFormatting sqref="A141:F141">
    <cfRule type="cellIs" dxfId="250" priority="1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2" manualBreakCount="2">
    <brk id="78" max="64" man="1"/>
    <brk id="119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94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55" t="s">
        <v>218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21" customHeight="1" x14ac:dyDescent="0.2">
      <c r="AO4" s="64" t="s">
        <v>77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2.75" customHeight="1" x14ac:dyDescent="0.2">
      <c r="AO7" s="60" t="s">
        <v>300</v>
      </c>
      <c r="AP7" s="56"/>
      <c r="AQ7" s="56"/>
      <c r="AR7" s="56"/>
      <c r="AS7" s="56"/>
      <c r="AT7" s="56"/>
      <c r="AU7" s="56"/>
      <c r="AV7" s="1" t="s">
        <v>63</v>
      </c>
      <c r="AW7" s="60">
        <v>485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83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s="7" customFormat="1" ht="14.25" customHeight="1" x14ac:dyDescent="0.2">
      <c r="A13" s="4" t="s">
        <v>53</v>
      </c>
      <c r="B13" s="72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5"/>
      <c r="N13" s="74" t="s">
        <v>77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6"/>
      <c r="AU13" s="72" t="s">
        <v>81</v>
      </c>
      <c r="AV13" s="73"/>
      <c r="AW13" s="73"/>
      <c r="AX13" s="73"/>
      <c r="AY13" s="73"/>
      <c r="AZ13" s="73"/>
      <c r="BA13" s="73"/>
      <c r="BB13" s="7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"/>
      <c r="AU14" s="70" t="s">
        <v>55</v>
      </c>
      <c r="AV14" s="70"/>
      <c r="AW14" s="70"/>
      <c r="AX14" s="70"/>
      <c r="AY14" s="70"/>
      <c r="AZ14" s="70"/>
      <c r="BA14" s="70"/>
      <c r="BB14" s="70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2" t="s">
        <v>84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/>
      <c r="N16" s="74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6"/>
      <c r="AU16" s="72" t="s">
        <v>81</v>
      </c>
      <c r="AV16" s="73"/>
      <c r="AW16" s="73"/>
      <c r="AX16" s="73"/>
      <c r="AY16" s="73"/>
      <c r="AZ16" s="73"/>
      <c r="BA16" s="73"/>
      <c r="BB16" s="7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8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8"/>
      <c r="AU17" s="70" t="s">
        <v>55</v>
      </c>
      <c r="AV17" s="70"/>
      <c r="AW17" s="70"/>
      <c r="AX17" s="70"/>
      <c r="AY17" s="70"/>
      <c r="AZ17" s="70"/>
      <c r="BA17" s="70"/>
      <c r="BB17" s="70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14.25" customHeight="1" x14ac:dyDescent="0.2">
      <c r="A19" s="4" t="s">
        <v>54</v>
      </c>
      <c r="B19" s="72" t="s">
        <v>175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177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"/>
      <c r="AA19" s="72" t="s">
        <v>158</v>
      </c>
      <c r="AB19" s="73"/>
      <c r="AC19" s="73"/>
      <c r="AD19" s="73"/>
      <c r="AE19" s="73"/>
      <c r="AF19" s="73"/>
      <c r="AG19" s="73"/>
      <c r="AH19" s="73"/>
      <c r="AI19" s="73"/>
      <c r="AJ19" s="11"/>
      <c r="AK19" s="78" t="s">
        <v>176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1"/>
      <c r="BE19" s="72" t="s">
        <v>82</v>
      </c>
      <c r="BF19" s="73"/>
      <c r="BG19" s="73"/>
      <c r="BH19" s="73"/>
      <c r="BI19" s="73"/>
      <c r="BJ19" s="73"/>
      <c r="BK19" s="73"/>
      <c r="BL19" s="7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5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15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0" t="s">
        <v>60</v>
      </c>
      <c r="BF20" s="70"/>
      <c r="BG20" s="70"/>
      <c r="BH20" s="70"/>
      <c r="BI20" s="70"/>
      <c r="BJ20" s="70"/>
      <c r="BK20" s="70"/>
      <c r="BL20" s="7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SUM(AS22+I23)</f>
        <v>1110389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f>1392450+12000-280000-64061</f>
        <v>1060389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87">
        <v>50000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9"/>
      <c r="U24" s="39"/>
      <c r="V24" s="39"/>
      <c r="W24" s="39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57.5" customHeight="1" x14ac:dyDescent="0.2">
      <c r="A26" s="79" t="s">
        <v>298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49" t="s">
        <v>223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79" t="s">
        <v>174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4" customHeight="1" x14ac:dyDescent="0.2">
      <c r="A38" s="81" t="s">
        <v>28</v>
      </c>
      <c r="B38" s="81"/>
      <c r="C38" s="81"/>
      <c r="D38" s="81"/>
      <c r="E38" s="81"/>
      <c r="F38" s="81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9" t="s">
        <v>159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85" t="s">
        <v>28</v>
      </c>
      <c r="B45" s="85"/>
      <c r="C45" s="85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5" t="s">
        <v>29</v>
      </c>
      <c r="AD45" s="85"/>
      <c r="AE45" s="85"/>
      <c r="AF45" s="85"/>
      <c r="AG45" s="85"/>
      <c r="AH45" s="85"/>
      <c r="AI45" s="85"/>
      <c r="AJ45" s="85"/>
      <c r="AK45" s="85" t="s">
        <v>30</v>
      </c>
      <c r="AL45" s="85"/>
      <c r="AM45" s="85"/>
      <c r="AN45" s="85"/>
      <c r="AO45" s="85"/>
      <c r="AP45" s="85"/>
      <c r="AQ45" s="85"/>
      <c r="AR45" s="85"/>
      <c r="AS45" s="85" t="s">
        <v>27</v>
      </c>
      <c r="AT45" s="85"/>
      <c r="AU45" s="85"/>
      <c r="AV45" s="85"/>
      <c r="AW45" s="85"/>
      <c r="AX45" s="85"/>
      <c r="AY45" s="85"/>
      <c r="AZ45" s="85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 x14ac:dyDescent="0.2">
      <c r="A46" s="85"/>
      <c r="B46" s="85"/>
      <c r="C46" s="85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85">
        <v>1</v>
      </c>
      <c r="B47" s="85"/>
      <c r="C47" s="85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">
      <c r="A48" s="44" t="s">
        <v>6</v>
      </c>
      <c r="B48" s="44"/>
      <c r="C48" s="44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105" t="s">
        <v>8</v>
      </c>
      <c r="AD48" s="105"/>
      <c r="AE48" s="105"/>
      <c r="AF48" s="105"/>
      <c r="AG48" s="105"/>
      <c r="AH48" s="105"/>
      <c r="AI48" s="105"/>
      <c r="AJ48" s="105"/>
      <c r="AK48" s="105" t="s">
        <v>9</v>
      </c>
      <c r="AL48" s="105"/>
      <c r="AM48" s="105"/>
      <c r="AN48" s="105"/>
      <c r="AO48" s="105"/>
      <c r="AP48" s="105"/>
      <c r="AQ48" s="105"/>
      <c r="AR48" s="105"/>
      <c r="AS48" s="48" t="s">
        <v>10</v>
      </c>
      <c r="AT48" s="105"/>
      <c r="AU48" s="105"/>
      <c r="AV48" s="105"/>
      <c r="AW48" s="105"/>
      <c r="AX48" s="105"/>
      <c r="AY48" s="105"/>
      <c r="AZ48" s="105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12.75" customHeight="1" x14ac:dyDescent="0.2">
      <c r="A49" s="44">
        <v>1</v>
      </c>
      <c r="B49" s="44"/>
      <c r="C49" s="44"/>
      <c r="D49" s="49" t="s">
        <v>159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2">
        <f>1408450-16000+12000-280000-64061</f>
        <v>1060389</v>
      </c>
      <c r="AD49" s="52"/>
      <c r="AE49" s="52"/>
      <c r="AF49" s="52"/>
      <c r="AG49" s="52"/>
      <c r="AH49" s="52"/>
      <c r="AI49" s="52"/>
      <c r="AJ49" s="52"/>
      <c r="AK49" s="52">
        <v>50000</v>
      </c>
      <c r="AL49" s="52"/>
      <c r="AM49" s="52"/>
      <c r="AN49" s="52"/>
      <c r="AO49" s="52"/>
      <c r="AP49" s="52"/>
      <c r="AQ49" s="52"/>
      <c r="AR49" s="52"/>
      <c r="AS49" s="52">
        <f>AC49+AK49</f>
        <v>1110389</v>
      </c>
      <c r="AT49" s="52"/>
      <c r="AU49" s="52"/>
      <c r="AV49" s="52"/>
      <c r="AW49" s="52"/>
      <c r="AX49" s="52"/>
      <c r="AY49" s="52"/>
      <c r="AZ49" s="52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">
      <c r="A50" s="106"/>
      <c r="B50" s="106"/>
      <c r="C50" s="106"/>
      <c r="D50" s="107" t="s">
        <v>64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110">
        <f>SUM(AC49)</f>
        <v>1060389</v>
      </c>
      <c r="AD50" s="110"/>
      <c r="AE50" s="110"/>
      <c r="AF50" s="110"/>
      <c r="AG50" s="110"/>
      <c r="AH50" s="110"/>
      <c r="AI50" s="110"/>
      <c r="AJ50" s="110"/>
      <c r="AK50" s="110">
        <v>50000</v>
      </c>
      <c r="AL50" s="110"/>
      <c r="AM50" s="110"/>
      <c r="AN50" s="110"/>
      <c r="AO50" s="110"/>
      <c r="AP50" s="110"/>
      <c r="AQ50" s="110"/>
      <c r="AR50" s="110"/>
      <c r="AS50" s="110">
        <f>AC50+AK50</f>
        <v>1110389</v>
      </c>
      <c r="AT50" s="110"/>
      <c r="AU50" s="110"/>
      <c r="AV50" s="110"/>
      <c r="AW50" s="110"/>
      <c r="AX50" s="110"/>
      <c r="AY50" s="110"/>
      <c r="AZ50" s="110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 x14ac:dyDescent="0.2">
      <c r="A54" s="85" t="s">
        <v>28</v>
      </c>
      <c r="B54" s="85"/>
      <c r="C54" s="85"/>
      <c r="D54" s="93" t="s">
        <v>34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85" t="s">
        <v>29</v>
      </c>
      <c r="AC54" s="85"/>
      <c r="AD54" s="85"/>
      <c r="AE54" s="85"/>
      <c r="AF54" s="85"/>
      <c r="AG54" s="85"/>
      <c r="AH54" s="85"/>
      <c r="AI54" s="85"/>
      <c r="AJ54" s="85" t="s">
        <v>30</v>
      </c>
      <c r="AK54" s="85"/>
      <c r="AL54" s="85"/>
      <c r="AM54" s="85"/>
      <c r="AN54" s="85"/>
      <c r="AO54" s="85"/>
      <c r="AP54" s="85"/>
      <c r="AQ54" s="85"/>
      <c r="AR54" s="85" t="s">
        <v>27</v>
      </c>
      <c r="AS54" s="85"/>
      <c r="AT54" s="85"/>
      <c r="AU54" s="85"/>
      <c r="AV54" s="85"/>
      <c r="AW54" s="85"/>
      <c r="AX54" s="85"/>
      <c r="AY54" s="85"/>
    </row>
    <row r="55" spans="1:79" ht="29.1" customHeight="1" x14ac:dyDescent="0.2">
      <c r="A55" s="85"/>
      <c r="B55" s="85"/>
      <c r="C55" s="85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</row>
    <row r="56" spans="1:79" ht="15.75" customHeight="1" x14ac:dyDescent="0.2">
      <c r="A56" s="85">
        <v>1</v>
      </c>
      <c r="B56" s="85"/>
      <c r="C56" s="85"/>
      <c r="D56" s="99">
        <v>2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85">
        <v>3</v>
      </c>
      <c r="AC56" s="85"/>
      <c r="AD56" s="85"/>
      <c r="AE56" s="85"/>
      <c r="AF56" s="85"/>
      <c r="AG56" s="85"/>
      <c r="AH56" s="85"/>
      <c r="AI56" s="85"/>
      <c r="AJ56" s="85">
        <v>4</v>
      </c>
      <c r="AK56" s="85"/>
      <c r="AL56" s="85"/>
      <c r="AM56" s="85"/>
      <c r="AN56" s="85"/>
      <c r="AO56" s="85"/>
      <c r="AP56" s="85"/>
      <c r="AQ56" s="85"/>
      <c r="AR56" s="85">
        <v>5</v>
      </c>
      <c r="AS56" s="85"/>
      <c r="AT56" s="85"/>
      <c r="AU56" s="85"/>
      <c r="AV56" s="85"/>
      <c r="AW56" s="85"/>
      <c r="AX56" s="85"/>
      <c r="AY56" s="85"/>
    </row>
    <row r="57" spans="1:79" ht="12.75" hidden="1" customHeight="1" x14ac:dyDescent="0.2">
      <c r="A57" s="44" t="s">
        <v>6</v>
      </c>
      <c r="B57" s="44"/>
      <c r="C57" s="44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105" t="s">
        <v>8</v>
      </c>
      <c r="AC57" s="105"/>
      <c r="AD57" s="105"/>
      <c r="AE57" s="105"/>
      <c r="AF57" s="105"/>
      <c r="AG57" s="105"/>
      <c r="AH57" s="105"/>
      <c r="AI57" s="105"/>
      <c r="AJ57" s="105" t="s">
        <v>9</v>
      </c>
      <c r="AK57" s="105"/>
      <c r="AL57" s="105"/>
      <c r="AM57" s="105"/>
      <c r="AN57" s="105"/>
      <c r="AO57" s="105"/>
      <c r="AP57" s="105"/>
      <c r="AQ57" s="105"/>
      <c r="AR57" s="105" t="s">
        <v>10</v>
      </c>
      <c r="AS57" s="105"/>
      <c r="AT57" s="105"/>
      <c r="AU57" s="105"/>
      <c r="AV57" s="105"/>
      <c r="AW57" s="105"/>
      <c r="AX57" s="105"/>
      <c r="AY57" s="105"/>
      <c r="CA57" s="1" t="s">
        <v>15</v>
      </c>
    </row>
    <row r="58" spans="1:79" ht="25.5" customHeight="1" x14ac:dyDescent="0.2">
      <c r="A58" s="44">
        <v>1</v>
      </c>
      <c r="B58" s="44"/>
      <c r="C58" s="44"/>
      <c r="D58" s="49" t="s">
        <v>89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52">
        <f>519450+12000</f>
        <v>531450</v>
      </c>
      <c r="AC58" s="52"/>
      <c r="AD58" s="52"/>
      <c r="AE58" s="52"/>
      <c r="AF58" s="52"/>
      <c r="AG58" s="52"/>
      <c r="AH58" s="52"/>
      <c r="AI58" s="52"/>
      <c r="AJ58" s="52">
        <v>0</v>
      </c>
      <c r="AK58" s="52"/>
      <c r="AL58" s="52"/>
      <c r="AM58" s="52"/>
      <c r="AN58" s="52"/>
      <c r="AO58" s="52"/>
      <c r="AP58" s="52"/>
      <c r="AQ58" s="52"/>
      <c r="AR58" s="52">
        <f>AB58+AJ58</f>
        <v>531450</v>
      </c>
      <c r="AS58" s="52"/>
      <c r="AT58" s="52"/>
      <c r="AU58" s="52"/>
      <c r="AV58" s="52"/>
      <c r="AW58" s="52"/>
      <c r="AX58" s="52"/>
      <c r="AY58" s="52"/>
      <c r="CA58" s="1" t="s">
        <v>16</v>
      </c>
    </row>
    <row r="59" spans="1:79" ht="25.5" customHeight="1" x14ac:dyDescent="0.2">
      <c r="A59" s="44">
        <v>2</v>
      </c>
      <c r="B59" s="44"/>
      <c r="C59" s="44"/>
      <c r="D59" s="49" t="s">
        <v>160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52">
        <v>808939</v>
      </c>
      <c r="AC59" s="52"/>
      <c r="AD59" s="52"/>
      <c r="AE59" s="52"/>
      <c r="AF59" s="52"/>
      <c r="AG59" s="52"/>
      <c r="AH59" s="52"/>
      <c r="AI59" s="52"/>
      <c r="AJ59" s="52">
        <v>50000</v>
      </c>
      <c r="AK59" s="52"/>
      <c r="AL59" s="52"/>
      <c r="AM59" s="52"/>
      <c r="AN59" s="52"/>
      <c r="AO59" s="52"/>
      <c r="AP59" s="52"/>
      <c r="AQ59" s="52"/>
      <c r="AR59" s="52">
        <f>AB59+AJ59</f>
        <v>858939</v>
      </c>
      <c r="AS59" s="52"/>
      <c r="AT59" s="52"/>
      <c r="AU59" s="52"/>
      <c r="AV59" s="52"/>
      <c r="AW59" s="52"/>
      <c r="AX59" s="52"/>
      <c r="AY59" s="52"/>
    </row>
    <row r="60" spans="1:79" s="30" customFormat="1" ht="12.75" customHeight="1" x14ac:dyDescent="0.2">
      <c r="A60" s="106"/>
      <c r="B60" s="106"/>
      <c r="C60" s="106"/>
      <c r="D60" s="107" t="s">
        <v>27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110">
        <f>SUM(AB58:AI59)</f>
        <v>1340389</v>
      </c>
      <c r="AC60" s="110"/>
      <c r="AD60" s="110"/>
      <c r="AE60" s="110"/>
      <c r="AF60" s="110"/>
      <c r="AG60" s="110"/>
      <c r="AH60" s="110"/>
      <c r="AI60" s="110"/>
      <c r="AJ60" s="110">
        <f t="shared" ref="AJ60" si="0">SUM(AJ58:AQ59)</f>
        <v>50000</v>
      </c>
      <c r="AK60" s="110"/>
      <c r="AL60" s="110"/>
      <c r="AM60" s="110"/>
      <c r="AN60" s="110"/>
      <c r="AO60" s="110"/>
      <c r="AP60" s="110"/>
      <c r="AQ60" s="110"/>
      <c r="AR60" s="110">
        <f t="shared" ref="AR60" si="1">SUM(AR58:AY59)</f>
        <v>1390389</v>
      </c>
      <c r="AS60" s="110"/>
      <c r="AT60" s="110"/>
      <c r="AU60" s="110"/>
      <c r="AV60" s="110"/>
      <c r="AW60" s="110"/>
      <c r="AX60" s="110"/>
      <c r="AY60" s="110"/>
    </row>
    <row r="62" spans="1:79" ht="15.75" customHeight="1" x14ac:dyDescent="0.2">
      <c r="A62" s="80" t="s">
        <v>43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79" ht="30" customHeight="1" x14ac:dyDescent="0.2">
      <c r="A63" s="85" t="s">
        <v>28</v>
      </c>
      <c r="B63" s="85"/>
      <c r="C63" s="85"/>
      <c r="D63" s="85"/>
      <c r="E63" s="85"/>
      <c r="F63" s="85"/>
      <c r="G63" s="99" t="s">
        <v>44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85" t="s">
        <v>2</v>
      </c>
      <c r="AA63" s="85"/>
      <c r="AB63" s="85"/>
      <c r="AC63" s="85"/>
      <c r="AD63" s="85"/>
      <c r="AE63" s="85" t="s">
        <v>1</v>
      </c>
      <c r="AF63" s="85"/>
      <c r="AG63" s="85"/>
      <c r="AH63" s="85"/>
      <c r="AI63" s="85"/>
      <c r="AJ63" s="85"/>
      <c r="AK63" s="85"/>
      <c r="AL63" s="85"/>
      <c r="AM63" s="85"/>
      <c r="AN63" s="85"/>
      <c r="AO63" s="99" t="s">
        <v>29</v>
      </c>
      <c r="AP63" s="100"/>
      <c r="AQ63" s="100"/>
      <c r="AR63" s="100"/>
      <c r="AS63" s="100"/>
      <c r="AT63" s="100"/>
      <c r="AU63" s="100"/>
      <c r="AV63" s="101"/>
      <c r="AW63" s="99" t="s">
        <v>30</v>
      </c>
      <c r="AX63" s="100"/>
      <c r="AY63" s="100"/>
      <c r="AZ63" s="100"/>
      <c r="BA63" s="100"/>
      <c r="BB63" s="100"/>
      <c r="BC63" s="100"/>
      <c r="BD63" s="101"/>
      <c r="BE63" s="99" t="s">
        <v>27</v>
      </c>
      <c r="BF63" s="100"/>
      <c r="BG63" s="100"/>
      <c r="BH63" s="100"/>
      <c r="BI63" s="100"/>
      <c r="BJ63" s="100"/>
      <c r="BK63" s="100"/>
      <c r="BL63" s="101"/>
    </row>
    <row r="64" spans="1:79" ht="15.75" customHeight="1" x14ac:dyDescent="0.2">
      <c r="A64" s="85">
        <v>1</v>
      </c>
      <c r="B64" s="85"/>
      <c r="C64" s="85"/>
      <c r="D64" s="85"/>
      <c r="E64" s="85"/>
      <c r="F64" s="85"/>
      <c r="G64" s="99">
        <v>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5">
        <v>3</v>
      </c>
      <c r="AA64" s="85"/>
      <c r="AB64" s="85"/>
      <c r="AC64" s="85"/>
      <c r="AD64" s="85"/>
      <c r="AE64" s="85">
        <v>4</v>
      </c>
      <c r="AF64" s="85"/>
      <c r="AG64" s="85"/>
      <c r="AH64" s="85"/>
      <c r="AI64" s="85"/>
      <c r="AJ64" s="85"/>
      <c r="AK64" s="85"/>
      <c r="AL64" s="85"/>
      <c r="AM64" s="85"/>
      <c r="AN64" s="85"/>
      <c r="AO64" s="85">
        <v>5</v>
      </c>
      <c r="AP64" s="85"/>
      <c r="AQ64" s="85"/>
      <c r="AR64" s="85"/>
      <c r="AS64" s="85"/>
      <c r="AT64" s="85"/>
      <c r="AU64" s="85"/>
      <c r="AV64" s="85"/>
      <c r="AW64" s="85">
        <v>6</v>
      </c>
      <c r="AX64" s="85"/>
      <c r="AY64" s="85"/>
      <c r="AZ64" s="85"/>
      <c r="BA64" s="85"/>
      <c r="BB64" s="85"/>
      <c r="BC64" s="85"/>
      <c r="BD64" s="85"/>
      <c r="BE64" s="85">
        <v>7</v>
      </c>
      <c r="BF64" s="85"/>
      <c r="BG64" s="85"/>
      <c r="BH64" s="85"/>
      <c r="BI64" s="85"/>
      <c r="BJ64" s="85"/>
      <c r="BK64" s="85"/>
      <c r="BL64" s="85"/>
    </row>
    <row r="65" spans="1:79" ht="12.75" hidden="1" customHeight="1" x14ac:dyDescent="0.2">
      <c r="A65" s="44" t="s">
        <v>33</v>
      </c>
      <c r="B65" s="44"/>
      <c r="C65" s="44"/>
      <c r="D65" s="44"/>
      <c r="E65" s="44"/>
      <c r="F65" s="44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4" t="s">
        <v>19</v>
      </c>
      <c r="AA65" s="44"/>
      <c r="AB65" s="44"/>
      <c r="AC65" s="44"/>
      <c r="AD65" s="44"/>
      <c r="AE65" s="114" t="s">
        <v>32</v>
      </c>
      <c r="AF65" s="114"/>
      <c r="AG65" s="114"/>
      <c r="AH65" s="114"/>
      <c r="AI65" s="114"/>
      <c r="AJ65" s="114"/>
      <c r="AK65" s="114"/>
      <c r="AL65" s="114"/>
      <c r="AM65" s="114"/>
      <c r="AN65" s="89"/>
      <c r="AO65" s="105" t="s">
        <v>8</v>
      </c>
      <c r="AP65" s="105"/>
      <c r="AQ65" s="105"/>
      <c r="AR65" s="105"/>
      <c r="AS65" s="105"/>
      <c r="AT65" s="105"/>
      <c r="AU65" s="105"/>
      <c r="AV65" s="105"/>
      <c r="AW65" s="105" t="s">
        <v>31</v>
      </c>
      <c r="AX65" s="105"/>
      <c r="AY65" s="105"/>
      <c r="AZ65" s="105"/>
      <c r="BA65" s="105"/>
      <c r="BB65" s="105"/>
      <c r="BC65" s="105"/>
      <c r="BD65" s="105"/>
      <c r="BE65" s="105" t="s">
        <v>10</v>
      </c>
      <c r="BF65" s="105"/>
      <c r="BG65" s="105"/>
      <c r="BH65" s="105"/>
      <c r="BI65" s="105"/>
      <c r="BJ65" s="105"/>
      <c r="BK65" s="105"/>
      <c r="BL65" s="105"/>
      <c r="CA65" s="1" t="s">
        <v>17</v>
      </c>
    </row>
    <row r="66" spans="1:79" s="30" customFormat="1" ht="12.75" customHeight="1" x14ac:dyDescent="0.2">
      <c r="A66" s="106">
        <v>1</v>
      </c>
      <c r="B66" s="106"/>
      <c r="C66" s="106"/>
      <c r="D66" s="106"/>
      <c r="E66" s="106"/>
      <c r="F66" s="106"/>
      <c r="G66" s="115" t="s">
        <v>65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118"/>
      <c r="AA66" s="118"/>
      <c r="AB66" s="118"/>
      <c r="AC66" s="118"/>
      <c r="AD66" s="118"/>
      <c r="AE66" s="119"/>
      <c r="AF66" s="119"/>
      <c r="AG66" s="119"/>
      <c r="AH66" s="119"/>
      <c r="AI66" s="119"/>
      <c r="AJ66" s="119"/>
      <c r="AK66" s="119"/>
      <c r="AL66" s="119"/>
      <c r="AM66" s="119"/>
      <c r="AN66" s="111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CA66" s="30" t="s">
        <v>18</v>
      </c>
    </row>
    <row r="67" spans="1:79" ht="25.5" customHeight="1" x14ac:dyDescent="0.2">
      <c r="A67" s="44"/>
      <c r="B67" s="44"/>
      <c r="C67" s="44"/>
      <c r="D67" s="44"/>
      <c r="E67" s="44"/>
      <c r="F67" s="44"/>
      <c r="G67" s="45" t="s">
        <v>161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68</v>
      </c>
      <c r="AA67" s="48"/>
      <c r="AB67" s="48"/>
      <c r="AC67" s="48"/>
      <c r="AD67" s="48"/>
      <c r="AE67" s="68" t="s">
        <v>69</v>
      </c>
      <c r="AF67" s="68"/>
      <c r="AG67" s="68"/>
      <c r="AH67" s="68"/>
      <c r="AI67" s="68"/>
      <c r="AJ67" s="68"/>
      <c r="AK67" s="68"/>
      <c r="AL67" s="68"/>
      <c r="AM67" s="68"/>
      <c r="AN67" s="69"/>
      <c r="AO67" s="52">
        <v>41630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f t="shared" ref="BE67:BE80" si="2">AO67+AW67</f>
        <v>41630</v>
      </c>
      <c r="BF67" s="52"/>
      <c r="BG67" s="52"/>
      <c r="BH67" s="52"/>
      <c r="BI67" s="52"/>
      <c r="BJ67" s="52"/>
      <c r="BK67" s="52"/>
      <c r="BL67" s="52"/>
    </row>
    <row r="68" spans="1:79" ht="25.5" customHeight="1" x14ac:dyDescent="0.2">
      <c r="A68" s="44"/>
      <c r="B68" s="44"/>
      <c r="C68" s="44"/>
      <c r="D68" s="44"/>
      <c r="E68" s="44"/>
      <c r="F68" s="44"/>
      <c r="G68" s="45" t="s">
        <v>162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68</v>
      </c>
      <c r="AA68" s="48"/>
      <c r="AB68" s="48"/>
      <c r="AC68" s="48"/>
      <c r="AD68" s="48"/>
      <c r="AE68" s="68" t="s">
        <v>69</v>
      </c>
      <c r="AF68" s="68"/>
      <c r="AG68" s="68"/>
      <c r="AH68" s="68"/>
      <c r="AI68" s="68"/>
      <c r="AJ68" s="68"/>
      <c r="AK68" s="68"/>
      <c r="AL68" s="68"/>
      <c r="AM68" s="68"/>
      <c r="AN68" s="69"/>
      <c r="AO68" s="52">
        <f>889000-16000-280000-64061</f>
        <v>528939</v>
      </c>
      <c r="AP68" s="52"/>
      <c r="AQ68" s="52"/>
      <c r="AR68" s="52"/>
      <c r="AS68" s="52"/>
      <c r="AT68" s="52"/>
      <c r="AU68" s="52"/>
      <c r="AV68" s="52"/>
      <c r="AW68" s="52">
        <v>50000</v>
      </c>
      <c r="AX68" s="52"/>
      <c r="AY68" s="52"/>
      <c r="AZ68" s="52"/>
      <c r="BA68" s="52"/>
      <c r="BB68" s="52"/>
      <c r="BC68" s="52"/>
      <c r="BD68" s="52"/>
      <c r="BE68" s="52">
        <f t="shared" si="2"/>
        <v>578939</v>
      </c>
      <c r="BF68" s="52"/>
      <c r="BG68" s="52"/>
      <c r="BH68" s="52"/>
      <c r="BI68" s="52"/>
      <c r="BJ68" s="52"/>
      <c r="BK68" s="52"/>
      <c r="BL68" s="52"/>
    </row>
    <row r="69" spans="1:79" ht="25.5" customHeight="1" x14ac:dyDescent="0.2">
      <c r="A69" s="44"/>
      <c r="B69" s="44"/>
      <c r="C69" s="44"/>
      <c r="D69" s="44"/>
      <c r="E69" s="44"/>
      <c r="F69" s="44"/>
      <c r="G69" s="45" t="s">
        <v>163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68</v>
      </c>
      <c r="AA69" s="48"/>
      <c r="AB69" s="48"/>
      <c r="AC69" s="48"/>
      <c r="AD69" s="48"/>
      <c r="AE69" s="68" t="s">
        <v>69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2">
        <f>477820+12000</f>
        <v>489820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f t="shared" si="2"/>
        <v>489820</v>
      </c>
      <c r="BF69" s="52"/>
      <c r="BG69" s="52"/>
      <c r="BH69" s="52"/>
      <c r="BI69" s="52"/>
      <c r="BJ69" s="52"/>
      <c r="BK69" s="52"/>
      <c r="BL69" s="52"/>
    </row>
    <row r="70" spans="1:79" s="30" customFormat="1" ht="12.75" customHeight="1" x14ac:dyDescent="0.2">
      <c r="A70" s="106">
        <v>2</v>
      </c>
      <c r="B70" s="106"/>
      <c r="C70" s="106"/>
      <c r="D70" s="106"/>
      <c r="E70" s="106"/>
      <c r="F70" s="106"/>
      <c r="G70" s="120" t="s">
        <v>70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8"/>
      <c r="AA70" s="118"/>
      <c r="AB70" s="118"/>
      <c r="AC70" s="118"/>
      <c r="AD70" s="118"/>
      <c r="AE70" s="119"/>
      <c r="AF70" s="119"/>
      <c r="AG70" s="119"/>
      <c r="AH70" s="119"/>
      <c r="AI70" s="119"/>
      <c r="AJ70" s="119"/>
      <c r="AK70" s="119"/>
      <c r="AL70" s="119"/>
      <c r="AM70" s="119"/>
      <c r="AN70" s="111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79" ht="25.5" customHeight="1" x14ac:dyDescent="0.2">
      <c r="A71" s="44"/>
      <c r="B71" s="44"/>
      <c r="C71" s="44"/>
      <c r="D71" s="44"/>
      <c r="E71" s="44"/>
      <c r="F71" s="44"/>
      <c r="G71" s="45" t="s">
        <v>164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66</v>
      </c>
      <c r="AA71" s="48"/>
      <c r="AB71" s="48"/>
      <c r="AC71" s="48"/>
      <c r="AD71" s="48"/>
      <c r="AE71" s="68" t="s">
        <v>165</v>
      </c>
      <c r="AF71" s="68"/>
      <c r="AG71" s="68"/>
      <c r="AH71" s="68"/>
      <c r="AI71" s="68"/>
      <c r="AJ71" s="68"/>
      <c r="AK71" s="68"/>
      <c r="AL71" s="68"/>
      <c r="AM71" s="68"/>
      <c r="AN71" s="69"/>
      <c r="AO71" s="52">
        <f>57-6-2</f>
        <v>49</v>
      </c>
      <c r="AP71" s="52"/>
      <c r="AQ71" s="52"/>
      <c r="AR71" s="52"/>
      <c r="AS71" s="52"/>
      <c r="AT71" s="52"/>
      <c r="AU71" s="52"/>
      <c r="AV71" s="52"/>
      <c r="AW71" s="52">
        <v>1</v>
      </c>
      <c r="AX71" s="52"/>
      <c r="AY71" s="52"/>
      <c r="AZ71" s="52"/>
      <c r="BA71" s="52"/>
      <c r="BB71" s="52"/>
      <c r="BC71" s="52"/>
      <c r="BD71" s="52"/>
      <c r="BE71" s="52">
        <f t="shared" si="2"/>
        <v>50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44"/>
      <c r="B72" s="44"/>
      <c r="C72" s="44"/>
      <c r="D72" s="44"/>
      <c r="E72" s="44"/>
      <c r="F72" s="44"/>
      <c r="G72" s="45" t="s">
        <v>166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104</v>
      </c>
      <c r="AA72" s="48"/>
      <c r="AB72" s="48"/>
      <c r="AC72" s="48"/>
      <c r="AD72" s="48"/>
      <c r="AE72" s="68" t="s">
        <v>96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52">
        <v>23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 t="shared" si="2"/>
        <v>23</v>
      </c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44"/>
      <c r="B73" s="44"/>
      <c r="C73" s="44"/>
      <c r="D73" s="44"/>
      <c r="E73" s="44"/>
      <c r="F73" s="44"/>
      <c r="G73" s="45" t="s">
        <v>167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66</v>
      </c>
      <c r="AA73" s="48"/>
      <c r="AB73" s="48"/>
      <c r="AC73" s="48"/>
      <c r="AD73" s="48"/>
      <c r="AE73" s="68" t="s">
        <v>165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52">
        <v>58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 t="shared" si="2"/>
        <v>58</v>
      </c>
      <c r="BF73" s="52"/>
      <c r="BG73" s="52"/>
      <c r="BH73" s="52"/>
      <c r="BI73" s="52"/>
      <c r="BJ73" s="52"/>
      <c r="BK73" s="52"/>
      <c r="BL73" s="52"/>
    </row>
    <row r="74" spans="1:79" s="30" customFormat="1" ht="12.75" customHeight="1" x14ac:dyDescent="0.2">
      <c r="A74" s="106">
        <v>3</v>
      </c>
      <c r="B74" s="106"/>
      <c r="C74" s="106"/>
      <c r="D74" s="106"/>
      <c r="E74" s="106"/>
      <c r="F74" s="106"/>
      <c r="G74" s="120" t="s">
        <v>71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18"/>
      <c r="AA74" s="118"/>
      <c r="AB74" s="118"/>
      <c r="AC74" s="118"/>
      <c r="AD74" s="118"/>
      <c r="AE74" s="119"/>
      <c r="AF74" s="119"/>
      <c r="AG74" s="119"/>
      <c r="AH74" s="119"/>
      <c r="AI74" s="119"/>
      <c r="AJ74" s="119"/>
      <c r="AK74" s="119"/>
      <c r="AL74" s="119"/>
      <c r="AM74" s="119"/>
      <c r="AN74" s="111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</row>
    <row r="75" spans="1:79" ht="12.75" customHeight="1" x14ac:dyDescent="0.2">
      <c r="A75" s="44"/>
      <c r="B75" s="44"/>
      <c r="C75" s="44"/>
      <c r="D75" s="44"/>
      <c r="E75" s="44"/>
      <c r="F75" s="44"/>
      <c r="G75" s="45" t="s">
        <v>168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68</v>
      </c>
      <c r="AA75" s="48"/>
      <c r="AB75" s="48"/>
      <c r="AC75" s="48"/>
      <c r="AD75" s="48"/>
      <c r="AE75" s="45" t="s">
        <v>169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52">
        <v>1810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si="2"/>
        <v>1810</v>
      </c>
      <c r="BF75" s="52"/>
      <c r="BG75" s="52"/>
      <c r="BH75" s="52"/>
      <c r="BI75" s="52"/>
      <c r="BJ75" s="52"/>
      <c r="BK75" s="52"/>
      <c r="BL75" s="52"/>
    </row>
    <row r="76" spans="1:79" ht="25.5" customHeight="1" x14ac:dyDescent="0.2">
      <c r="A76" s="44"/>
      <c r="B76" s="44"/>
      <c r="C76" s="44"/>
      <c r="D76" s="44"/>
      <c r="E76" s="44"/>
      <c r="F76" s="44"/>
      <c r="G76" s="45" t="s">
        <v>170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68</v>
      </c>
      <c r="AA76" s="48"/>
      <c r="AB76" s="48"/>
      <c r="AC76" s="48"/>
      <c r="AD76" s="48"/>
      <c r="AE76" s="45" t="s">
        <v>72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52">
        <f>12102.04-1307.37</f>
        <v>10794.670000000002</v>
      </c>
      <c r="AP76" s="52"/>
      <c r="AQ76" s="52"/>
      <c r="AR76" s="52"/>
      <c r="AS76" s="52"/>
      <c r="AT76" s="52"/>
      <c r="AU76" s="52"/>
      <c r="AV76" s="52"/>
      <c r="AW76" s="52">
        <v>50000</v>
      </c>
      <c r="AX76" s="52"/>
      <c r="AY76" s="52"/>
      <c r="AZ76" s="52"/>
      <c r="BA76" s="52"/>
      <c r="BB76" s="52"/>
      <c r="BC76" s="52"/>
      <c r="BD76" s="52"/>
      <c r="BE76" s="52">
        <f t="shared" si="2"/>
        <v>60794.67</v>
      </c>
      <c r="BF76" s="52"/>
      <c r="BG76" s="52"/>
      <c r="BH76" s="52"/>
      <c r="BI76" s="52"/>
      <c r="BJ76" s="52"/>
      <c r="BK76" s="52"/>
      <c r="BL76" s="52"/>
    </row>
    <row r="77" spans="1:79" ht="25.5" customHeight="1" x14ac:dyDescent="0.2">
      <c r="A77" s="44"/>
      <c r="B77" s="44"/>
      <c r="C77" s="44"/>
      <c r="D77" s="44"/>
      <c r="E77" s="44"/>
      <c r="F77" s="44"/>
      <c r="G77" s="45" t="s">
        <v>171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68</v>
      </c>
      <c r="AA77" s="48"/>
      <c r="AB77" s="48"/>
      <c r="AC77" s="48"/>
      <c r="AD77" s="48"/>
      <c r="AE77" s="45" t="s">
        <v>72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52">
        <f>8687.64+206.9</f>
        <v>8894.5399999999991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2"/>
        <v>8894.5399999999991</v>
      </c>
      <c r="BF77" s="52"/>
      <c r="BG77" s="52"/>
      <c r="BH77" s="52"/>
      <c r="BI77" s="52"/>
      <c r="BJ77" s="52"/>
      <c r="BK77" s="52"/>
      <c r="BL77" s="52"/>
    </row>
    <row r="78" spans="1:79" s="30" customFormat="1" ht="12.75" customHeight="1" x14ac:dyDescent="0.2">
      <c r="A78" s="106">
        <v>4</v>
      </c>
      <c r="B78" s="106"/>
      <c r="C78" s="106"/>
      <c r="D78" s="106"/>
      <c r="E78" s="106"/>
      <c r="F78" s="106"/>
      <c r="G78" s="120" t="s">
        <v>74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18"/>
      <c r="AA78" s="118"/>
      <c r="AB78" s="118"/>
      <c r="AC78" s="118"/>
      <c r="AD78" s="118"/>
      <c r="AE78" s="120"/>
      <c r="AF78" s="121"/>
      <c r="AG78" s="121"/>
      <c r="AH78" s="121"/>
      <c r="AI78" s="121"/>
      <c r="AJ78" s="121"/>
      <c r="AK78" s="121"/>
      <c r="AL78" s="121"/>
      <c r="AM78" s="121"/>
      <c r="AN78" s="122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</row>
    <row r="79" spans="1:79" ht="38.25" customHeight="1" x14ac:dyDescent="0.2">
      <c r="A79" s="44"/>
      <c r="B79" s="44"/>
      <c r="C79" s="44"/>
      <c r="D79" s="44"/>
      <c r="E79" s="44"/>
      <c r="F79" s="44"/>
      <c r="G79" s="45" t="s">
        <v>172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75</v>
      </c>
      <c r="AA79" s="48"/>
      <c r="AB79" s="48"/>
      <c r="AC79" s="48"/>
      <c r="AD79" s="48"/>
      <c r="AE79" s="45" t="s">
        <v>72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52">
        <v>111.3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f t="shared" si="2"/>
        <v>111.3</v>
      </c>
      <c r="BF79" s="52"/>
      <c r="BG79" s="52"/>
      <c r="BH79" s="52"/>
      <c r="BI79" s="52"/>
      <c r="BJ79" s="52"/>
      <c r="BK79" s="52"/>
      <c r="BL79" s="52"/>
    </row>
    <row r="80" spans="1:79" ht="25.5" customHeight="1" x14ac:dyDescent="0.2">
      <c r="A80" s="44"/>
      <c r="B80" s="44"/>
      <c r="C80" s="44"/>
      <c r="D80" s="44"/>
      <c r="E80" s="44"/>
      <c r="F80" s="44"/>
      <c r="G80" s="45" t="s">
        <v>173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75</v>
      </c>
      <c r="AA80" s="48"/>
      <c r="AB80" s="48"/>
      <c r="AC80" s="48"/>
      <c r="AD80" s="48"/>
      <c r="AE80" s="45" t="s">
        <v>72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52">
        <v>1160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 t="shared" si="2"/>
        <v>1160</v>
      </c>
      <c r="BF80" s="52"/>
      <c r="BG80" s="52"/>
      <c r="BH80" s="52"/>
      <c r="BI80" s="52"/>
      <c r="BJ80" s="52"/>
      <c r="BK80" s="52"/>
      <c r="BL80" s="52"/>
    </row>
    <row r="81" spans="1:64" x14ac:dyDescent="0.2"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3" spans="1:64" ht="16.5" customHeight="1" x14ac:dyDescent="0.2">
      <c r="A83" s="53" t="s">
        <v>79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34"/>
      <c r="AO83" s="60" t="s">
        <v>240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64" x14ac:dyDescent="0.2">
      <c r="W84" s="43" t="s">
        <v>5</v>
      </c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O84" s="43" t="s">
        <v>52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64" ht="15.75" customHeight="1" x14ac:dyDescent="0.2">
      <c r="A85" s="61" t="s">
        <v>3</v>
      </c>
      <c r="B85" s="61"/>
      <c r="C85" s="61"/>
      <c r="D85" s="61"/>
      <c r="E85" s="61"/>
      <c r="F85" s="61"/>
    </row>
    <row r="86" spans="1:64" ht="13.15" customHeight="1" x14ac:dyDescent="0.2">
      <c r="A86" s="55" t="s">
        <v>78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</row>
    <row r="87" spans="1:64" x14ac:dyDescent="0.2">
      <c r="A87" s="57" t="s">
        <v>47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64" ht="10.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64" ht="15.75" customHeight="1" x14ac:dyDescent="0.2">
      <c r="A89" s="53" t="s">
        <v>80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4"/>
      <c r="AO89" s="36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</row>
    <row r="90" spans="1:64" ht="15.75" customHeight="1" x14ac:dyDescent="0.2">
      <c r="A90" s="53" t="s">
        <v>219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34"/>
      <c r="AO90" s="60" t="s">
        <v>224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x14ac:dyDescent="0.2">
      <c r="W91" s="43" t="s">
        <v>5</v>
      </c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O91" s="43" t="s">
        <v>52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</row>
    <row r="92" spans="1:64" x14ac:dyDescent="0.2">
      <c r="A92" s="54"/>
      <c r="B92" s="54"/>
      <c r="C92" s="54"/>
      <c r="D92" s="54"/>
      <c r="E92" s="54"/>
      <c r="F92" s="54"/>
      <c r="G92" s="54"/>
      <c r="H92" s="54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43" t="s">
        <v>45</v>
      </c>
      <c r="B93" s="43"/>
      <c r="C93" s="43"/>
      <c r="D93" s="43"/>
      <c r="E93" s="43"/>
      <c r="F93" s="43"/>
      <c r="G93" s="43"/>
      <c r="H93" s="43"/>
      <c r="I93" s="42"/>
      <c r="J93" s="42"/>
      <c r="K93" s="42"/>
      <c r="L93" s="42"/>
      <c r="M93" s="42"/>
      <c r="N93" s="42"/>
      <c r="O93" s="42"/>
      <c r="P93" s="42"/>
      <c r="Q93" s="42"/>
    </row>
    <row r="94" spans="1:64" x14ac:dyDescent="0.2">
      <c r="A94" s="38" t="s">
        <v>46</v>
      </c>
    </row>
  </sheetData>
  <mergeCells count="264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92:H92"/>
    <mergeCell ref="A86:AS86"/>
    <mergeCell ref="A87:AS87"/>
    <mergeCell ref="A89:V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8:C58"/>
    <mergeCell ref="D58:AA58"/>
    <mergeCell ref="AB58:AI58"/>
    <mergeCell ref="AJ58:AQ58"/>
    <mergeCell ref="AR58:AY58"/>
    <mergeCell ref="A62:BL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93:H93"/>
    <mergeCell ref="AO1:BL1"/>
    <mergeCell ref="AO2:BL2"/>
    <mergeCell ref="AO3:BL3"/>
    <mergeCell ref="AO4:BL4"/>
    <mergeCell ref="AO5:BL5"/>
    <mergeCell ref="AO6:BF6"/>
    <mergeCell ref="A90:V90"/>
    <mergeCell ref="W91:AM91"/>
    <mergeCell ref="AO91:BG91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</mergeCells>
  <conditionalFormatting sqref="G66:L66">
    <cfRule type="cellIs" dxfId="249" priority="33" stopIfTrue="1" operator="equal">
      <formula>$G65</formula>
    </cfRule>
  </conditionalFormatting>
  <conditionalFormatting sqref="D49">
    <cfRule type="cellIs" dxfId="248" priority="34" stopIfTrue="1" operator="equal">
      <formula>$D48</formula>
    </cfRule>
  </conditionalFormatting>
  <conditionalFormatting sqref="A66:F66">
    <cfRule type="cellIs" dxfId="247" priority="35" stopIfTrue="1" operator="equal">
      <formula>0</formula>
    </cfRule>
  </conditionalFormatting>
  <conditionalFormatting sqref="D50">
    <cfRule type="cellIs" dxfId="246" priority="32" stopIfTrue="1" operator="equal">
      <formula>$D49</formula>
    </cfRule>
  </conditionalFormatting>
  <conditionalFormatting sqref="G67">
    <cfRule type="cellIs" dxfId="245" priority="29" stopIfTrue="1" operator="equal">
      <formula>$G66</formula>
    </cfRule>
  </conditionalFormatting>
  <conditionalFormatting sqref="A67:F67">
    <cfRule type="cellIs" dxfId="244" priority="30" stopIfTrue="1" operator="equal">
      <formula>0</formula>
    </cfRule>
  </conditionalFormatting>
  <conditionalFormatting sqref="G68">
    <cfRule type="cellIs" dxfId="243" priority="27" stopIfTrue="1" operator="equal">
      <formula>$G67</formula>
    </cfRule>
  </conditionalFormatting>
  <conditionalFormatting sqref="A68:F68">
    <cfRule type="cellIs" dxfId="242" priority="28" stopIfTrue="1" operator="equal">
      <formula>0</formula>
    </cfRule>
  </conditionalFormatting>
  <conditionalFormatting sqref="G69">
    <cfRule type="cellIs" dxfId="241" priority="25" stopIfTrue="1" operator="equal">
      <formula>$G68</formula>
    </cfRule>
  </conditionalFormatting>
  <conditionalFormatting sqref="A69:F69">
    <cfRule type="cellIs" dxfId="240" priority="26" stopIfTrue="1" operator="equal">
      <formula>0</formula>
    </cfRule>
  </conditionalFormatting>
  <conditionalFormatting sqref="G70">
    <cfRule type="cellIs" dxfId="239" priority="23" stopIfTrue="1" operator="equal">
      <formula>$G69</formula>
    </cfRule>
  </conditionalFormatting>
  <conditionalFormatting sqref="A70:F70">
    <cfRule type="cellIs" dxfId="238" priority="24" stopIfTrue="1" operator="equal">
      <formula>0</formula>
    </cfRule>
  </conditionalFormatting>
  <conditionalFormatting sqref="G71">
    <cfRule type="cellIs" dxfId="237" priority="21" stopIfTrue="1" operator="equal">
      <formula>$G70</formula>
    </cfRule>
  </conditionalFormatting>
  <conditionalFormatting sqref="A71:F71">
    <cfRule type="cellIs" dxfId="236" priority="22" stopIfTrue="1" operator="equal">
      <formula>0</formula>
    </cfRule>
  </conditionalFormatting>
  <conditionalFormatting sqref="G72">
    <cfRule type="cellIs" dxfId="235" priority="19" stopIfTrue="1" operator="equal">
      <formula>$G71</formula>
    </cfRule>
  </conditionalFormatting>
  <conditionalFormatting sqref="A72:F72">
    <cfRule type="cellIs" dxfId="234" priority="20" stopIfTrue="1" operator="equal">
      <formula>0</formula>
    </cfRule>
  </conditionalFormatting>
  <conditionalFormatting sqref="G73">
    <cfRule type="cellIs" dxfId="233" priority="17" stopIfTrue="1" operator="equal">
      <formula>$G72</formula>
    </cfRule>
  </conditionalFormatting>
  <conditionalFormatting sqref="A73:F73">
    <cfRule type="cellIs" dxfId="232" priority="18" stopIfTrue="1" operator="equal">
      <formula>0</formula>
    </cfRule>
  </conditionalFormatting>
  <conditionalFormatting sqref="G74">
    <cfRule type="cellIs" dxfId="231" priority="15" stopIfTrue="1" operator="equal">
      <formula>$G73</formula>
    </cfRule>
  </conditionalFormatting>
  <conditionalFormatting sqref="A74:F74">
    <cfRule type="cellIs" dxfId="230" priority="16" stopIfTrue="1" operator="equal">
      <formula>0</formula>
    </cfRule>
  </conditionalFormatting>
  <conditionalFormatting sqref="G75">
    <cfRule type="cellIs" dxfId="229" priority="13" stopIfTrue="1" operator="equal">
      <formula>$G74</formula>
    </cfRule>
  </conditionalFormatting>
  <conditionalFormatting sqref="A75:F75">
    <cfRule type="cellIs" dxfId="228" priority="14" stopIfTrue="1" operator="equal">
      <formula>0</formula>
    </cfRule>
  </conditionalFormatting>
  <conditionalFormatting sqref="G76">
    <cfRule type="cellIs" dxfId="227" priority="11" stopIfTrue="1" operator="equal">
      <formula>$G75</formula>
    </cfRule>
  </conditionalFormatting>
  <conditionalFormatting sqref="A76:F76">
    <cfRule type="cellIs" dxfId="226" priority="12" stopIfTrue="1" operator="equal">
      <formula>0</formula>
    </cfRule>
  </conditionalFormatting>
  <conditionalFormatting sqref="G77">
    <cfRule type="cellIs" dxfId="225" priority="9" stopIfTrue="1" operator="equal">
      <formula>$G76</formula>
    </cfRule>
  </conditionalFormatting>
  <conditionalFormatting sqref="A77:F77">
    <cfRule type="cellIs" dxfId="224" priority="10" stopIfTrue="1" operator="equal">
      <formula>0</formula>
    </cfRule>
  </conditionalFormatting>
  <conditionalFormatting sqref="G78">
    <cfRule type="cellIs" dxfId="223" priority="7" stopIfTrue="1" operator="equal">
      <formula>$G77</formula>
    </cfRule>
  </conditionalFormatting>
  <conditionalFormatting sqref="A78:F78">
    <cfRule type="cellIs" dxfId="222" priority="8" stopIfTrue="1" operator="equal">
      <formula>0</formula>
    </cfRule>
  </conditionalFormatting>
  <conditionalFormatting sqref="G79">
    <cfRule type="cellIs" dxfId="221" priority="5" stopIfTrue="1" operator="equal">
      <formula>$G78</formula>
    </cfRule>
  </conditionalFormatting>
  <conditionalFormatting sqref="A79:F79">
    <cfRule type="cellIs" dxfId="220" priority="6" stopIfTrue="1" operator="equal">
      <formula>0</formula>
    </cfRule>
  </conditionalFormatting>
  <conditionalFormatting sqref="G80">
    <cfRule type="cellIs" dxfId="219" priority="3" stopIfTrue="1" operator="equal">
      <formula>$G79</formula>
    </cfRule>
  </conditionalFormatting>
  <conditionalFormatting sqref="A80:F80">
    <cfRule type="cellIs" dxfId="218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00"/>
  <sheetViews>
    <sheetView view="pageBreakPreview" zoomScaleNormal="100" zoomScaleSheetLayoutView="100" workbookViewId="0">
      <selection activeCell="BC15" sqref="BC14:BC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55" t="s">
        <v>218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23.25" customHeight="1" x14ac:dyDescent="0.2">
      <c r="AO4" s="64" t="s">
        <v>77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2.75" customHeight="1" x14ac:dyDescent="0.2">
      <c r="AO7" s="60" t="s">
        <v>300</v>
      </c>
      <c r="AP7" s="56"/>
      <c r="AQ7" s="56"/>
      <c r="AR7" s="56"/>
      <c r="AS7" s="56"/>
      <c r="AT7" s="56"/>
      <c r="AU7" s="56"/>
      <c r="AV7" s="1" t="s">
        <v>63</v>
      </c>
      <c r="AW7" s="60">
        <v>487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83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s="7" customFormat="1" ht="14.25" customHeight="1" x14ac:dyDescent="0.2">
      <c r="A13" s="4" t="s">
        <v>53</v>
      </c>
      <c r="B13" s="72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5"/>
      <c r="N13" s="74" t="s">
        <v>77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6"/>
      <c r="AU13" s="72" t="s">
        <v>81</v>
      </c>
      <c r="AV13" s="73"/>
      <c r="AW13" s="73"/>
      <c r="AX13" s="73"/>
      <c r="AY13" s="73"/>
      <c r="AZ13" s="73"/>
      <c r="BA13" s="73"/>
      <c r="BB13" s="7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"/>
      <c r="AU14" s="70" t="s">
        <v>55</v>
      </c>
      <c r="AV14" s="70"/>
      <c r="AW14" s="70"/>
      <c r="AX14" s="70"/>
      <c r="AY14" s="70"/>
      <c r="AZ14" s="70"/>
      <c r="BA14" s="70"/>
      <c r="BB14" s="70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2" t="s">
        <v>84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/>
      <c r="N16" s="74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6"/>
      <c r="AU16" s="72" t="s">
        <v>81</v>
      </c>
      <c r="AV16" s="73"/>
      <c r="AW16" s="73"/>
      <c r="AX16" s="73"/>
      <c r="AY16" s="73"/>
      <c r="AZ16" s="73"/>
      <c r="BA16" s="73"/>
      <c r="BB16" s="7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8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8"/>
      <c r="AU17" s="70" t="s">
        <v>55</v>
      </c>
      <c r="AV17" s="70"/>
      <c r="AW17" s="70"/>
      <c r="AX17" s="70"/>
      <c r="AY17" s="70"/>
      <c r="AZ17" s="70"/>
      <c r="BA17" s="70"/>
      <c r="BB17" s="70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2" t="s">
        <v>186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188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"/>
      <c r="AA19" s="72" t="s">
        <v>158</v>
      </c>
      <c r="AB19" s="73"/>
      <c r="AC19" s="73"/>
      <c r="AD19" s="73"/>
      <c r="AE19" s="73"/>
      <c r="AF19" s="73"/>
      <c r="AG19" s="73"/>
      <c r="AH19" s="73"/>
      <c r="AI19" s="73"/>
      <c r="AJ19" s="11"/>
      <c r="AK19" s="78" t="s">
        <v>187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1"/>
      <c r="BE19" s="72" t="s">
        <v>82</v>
      </c>
      <c r="BF19" s="73"/>
      <c r="BG19" s="73"/>
      <c r="BH19" s="73"/>
      <c r="BI19" s="73"/>
      <c r="BJ19" s="73"/>
      <c r="BK19" s="73"/>
      <c r="BL19" s="7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5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15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0" t="s">
        <v>60</v>
      </c>
      <c r="BF20" s="70"/>
      <c r="BG20" s="70"/>
      <c r="BH20" s="70"/>
      <c r="BI20" s="70"/>
      <c r="BJ20" s="70"/>
      <c r="BK20" s="70"/>
      <c r="BL20" s="7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679079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f>333579+78385</f>
        <v>411964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87">
        <f>345500-78385</f>
        <v>267115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9"/>
      <c r="U24" s="39"/>
      <c r="V24" s="39"/>
      <c r="W24" s="39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32.75" customHeight="1" x14ac:dyDescent="0.2">
      <c r="A27" s="79" t="s">
        <v>299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79" ht="15.75" customHeight="1" x14ac:dyDescent="0.2">
      <c r="A29" s="80" t="s">
        <v>36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23.25" customHeight="1" x14ac:dyDescent="0.2">
      <c r="A30" s="81" t="s">
        <v>28</v>
      </c>
      <c r="B30" s="81"/>
      <c r="C30" s="81"/>
      <c r="D30" s="81"/>
      <c r="E30" s="81"/>
      <c r="F30" s="81"/>
      <c r="G30" s="82" t="s">
        <v>40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5.75" hidden="1" x14ac:dyDescent="0.2">
      <c r="A31" s="85">
        <v>1</v>
      </c>
      <c r="B31" s="85"/>
      <c r="C31" s="85"/>
      <c r="D31" s="85"/>
      <c r="E31" s="85"/>
      <c r="F31" s="85"/>
      <c r="G31" s="82">
        <v>2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</row>
    <row r="32" spans="1:79" ht="10.5" hidden="1" customHeight="1" x14ac:dyDescent="0.2">
      <c r="A32" s="44" t="s">
        <v>33</v>
      </c>
      <c r="B32" s="44"/>
      <c r="C32" s="44"/>
      <c r="D32" s="44"/>
      <c r="E32" s="44"/>
      <c r="F32" s="44"/>
      <c r="G32" s="89" t="s">
        <v>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44">
        <v>1</v>
      </c>
      <c r="B33" s="44"/>
      <c r="C33" s="44"/>
      <c r="D33" s="44"/>
      <c r="E33" s="44"/>
      <c r="F33" s="44"/>
      <c r="G33" s="49" t="s">
        <v>178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  <c r="CA33" s="1" t="s">
        <v>48</v>
      </c>
    </row>
    <row r="34" spans="1:79" ht="12.75" customHeight="1" x14ac:dyDescent="0.2">
      <c r="A34" s="44">
        <v>2</v>
      </c>
      <c r="B34" s="44"/>
      <c r="C34" s="44"/>
      <c r="D34" s="44"/>
      <c r="E34" s="44"/>
      <c r="F34" s="44"/>
      <c r="G34" s="49" t="s">
        <v>179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79" ht="15.95" customHeight="1" x14ac:dyDescent="0.2">
      <c r="A36" s="80" t="s">
        <v>38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95" customHeight="1" x14ac:dyDescent="0.2">
      <c r="A37" s="79" t="s">
        <v>185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2.7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spans="1:79" ht="15.75" customHeight="1" x14ac:dyDescent="0.2">
      <c r="A39" s="80" t="s">
        <v>39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</row>
    <row r="40" spans="1:79" ht="27.75" customHeight="1" x14ac:dyDescent="0.2">
      <c r="A40" s="81" t="s">
        <v>28</v>
      </c>
      <c r="B40" s="81"/>
      <c r="C40" s="81"/>
      <c r="D40" s="81"/>
      <c r="E40" s="81"/>
      <c r="F40" s="81"/>
      <c r="G40" s="82" t="s">
        <v>25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79" ht="15.75" hidden="1" x14ac:dyDescent="0.2">
      <c r="A41" s="85">
        <v>1</v>
      </c>
      <c r="B41" s="85"/>
      <c r="C41" s="85"/>
      <c r="D41" s="85"/>
      <c r="E41" s="85"/>
      <c r="F41" s="85"/>
      <c r="G41" s="82">
        <v>2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</row>
    <row r="42" spans="1:79" ht="10.5" hidden="1" customHeight="1" x14ac:dyDescent="0.2">
      <c r="A42" s="44" t="s">
        <v>6</v>
      </c>
      <c r="B42" s="44"/>
      <c r="C42" s="44"/>
      <c r="D42" s="44"/>
      <c r="E42" s="44"/>
      <c r="F42" s="44"/>
      <c r="G42" s="89" t="s">
        <v>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11</v>
      </c>
    </row>
    <row r="43" spans="1:79" ht="12.75" customHeight="1" x14ac:dyDescent="0.2">
      <c r="A43" s="44">
        <v>1</v>
      </c>
      <c r="B43" s="44"/>
      <c r="C43" s="44"/>
      <c r="D43" s="44"/>
      <c r="E43" s="44"/>
      <c r="F43" s="44"/>
      <c r="G43" s="49" t="s">
        <v>180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  <c r="CA43" s="1" t="s">
        <v>12</v>
      </c>
    </row>
    <row r="44" spans="1:7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</row>
    <row r="45" spans="1:79" ht="15.75" customHeight="1" x14ac:dyDescent="0.2">
      <c r="A45" s="80" t="s">
        <v>41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</row>
    <row r="46" spans="1:79" ht="15" customHeight="1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25"/>
      <c r="BB46" s="25"/>
      <c r="BC46" s="25"/>
      <c r="BD46" s="25"/>
      <c r="BE46" s="25"/>
      <c r="BF46" s="25"/>
      <c r="BG46" s="25"/>
      <c r="BH46" s="25"/>
      <c r="BI46" s="26"/>
      <c r="BJ46" s="26"/>
      <c r="BK46" s="26"/>
      <c r="BL46" s="26"/>
    </row>
    <row r="47" spans="1:79" ht="15.95" customHeight="1" x14ac:dyDescent="0.2">
      <c r="A47" s="85" t="s">
        <v>28</v>
      </c>
      <c r="B47" s="85"/>
      <c r="C47" s="85"/>
      <c r="D47" s="93" t="s">
        <v>26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85" t="s">
        <v>29</v>
      </c>
      <c r="AD47" s="85"/>
      <c r="AE47" s="85"/>
      <c r="AF47" s="85"/>
      <c r="AG47" s="85"/>
      <c r="AH47" s="85"/>
      <c r="AI47" s="85"/>
      <c r="AJ47" s="85"/>
      <c r="AK47" s="85" t="s">
        <v>30</v>
      </c>
      <c r="AL47" s="85"/>
      <c r="AM47" s="85"/>
      <c r="AN47" s="85"/>
      <c r="AO47" s="85"/>
      <c r="AP47" s="85"/>
      <c r="AQ47" s="85"/>
      <c r="AR47" s="85"/>
      <c r="AS47" s="85" t="s">
        <v>27</v>
      </c>
      <c r="AT47" s="85"/>
      <c r="AU47" s="85"/>
      <c r="AV47" s="85"/>
      <c r="AW47" s="85"/>
      <c r="AX47" s="85"/>
      <c r="AY47" s="85"/>
      <c r="AZ47" s="85"/>
      <c r="BA47" s="27"/>
      <c r="BB47" s="27"/>
      <c r="BC47" s="27"/>
      <c r="BD47" s="27"/>
      <c r="BE47" s="27"/>
      <c r="BF47" s="27"/>
      <c r="BG47" s="27"/>
      <c r="BH47" s="27"/>
    </row>
    <row r="48" spans="1:79" ht="29.1" customHeight="1" x14ac:dyDescent="0.2">
      <c r="A48" s="85"/>
      <c r="B48" s="85"/>
      <c r="C48" s="85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27"/>
      <c r="BB48" s="27"/>
      <c r="BC48" s="27"/>
      <c r="BD48" s="27"/>
      <c r="BE48" s="27"/>
      <c r="BF48" s="27"/>
      <c r="BG48" s="27"/>
      <c r="BH48" s="27"/>
    </row>
    <row r="49" spans="1:79" ht="15.75" x14ac:dyDescent="0.2">
      <c r="A49" s="85">
        <v>1</v>
      </c>
      <c r="B49" s="85"/>
      <c r="C49" s="85"/>
      <c r="D49" s="99"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85">
        <v>3</v>
      </c>
      <c r="AD49" s="85"/>
      <c r="AE49" s="85"/>
      <c r="AF49" s="85"/>
      <c r="AG49" s="85"/>
      <c r="AH49" s="85"/>
      <c r="AI49" s="85"/>
      <c r="AJ49" s="85"/>
      <c r="AK49" s="85">
        <v>4</v>
      </c>
      <c r="AL49" s="85"/>
      <c r="AM49" s="85"/>
      <c r="AN49" s="85"/>
      <c r="AO49" s="85"/>
      <c r="AP49" s="85"/>
      <c r="AQ49" s="85"/>
      <c r="AR49" s="85"/>
      <c r="AS49" s="85">
        <v>5</v>
      </c>
      <c r="AT49" s="85"/>
      <c r="AU49" s="85"/>
      <c r="AV49" s="85"/>
      <c r="AW49" s="85"/>
      <c r="AX49" s="85"/>
      <c r="AY49" s="85"/>
      <c r="AZ49" s="85"/>
      <c r="BA49" s="27"/>
      <c r="BB49" s="27"/>
      <c r="BC49" s="27"/>
      <c r="BD49" s="27"/>
      <c r="BE49" s="27"/>
      <c r="BF49" s="27"/>
      <c r="BG49" s="27"/>
      <c r="BH49" s="27"/>
    </row>
    <row r="50" spans="1:79" s="30" customFormat="1" ht="12.75" hidden="1" customHeight="1" x14ac:dyDescent="0.2">
      <c r="A50" s="44" t="s">
        <v>6</v>
      </c>
      <c r="B50" s="44"/>
      <c r="C50" s="44"/>
      <c r="D50" s="102" t="s">
        <v>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105" t="s">
        <v>8</v>
      </c>
      <c r="AD50" s="105"/>
      <c r="AE50" s="105"/>
      <c r="AF50" s="105"/>
      <c r="AG50" s="105"/>
      <c r="AH50" s="105"/>
      <c r="AI50" s="105"/>
      <c r="AJ50" s="105"/>
      <c r="AK50" s="105" t="s">
        <v>9</v>
      </c>
      <c r="AL50" s="105"/>
      <c r="AM50" s="105"/>
      <c r="AN50" s="105"/>
      <c r="AO50" s="105"/>
      <c r="AP50" s="105"/>
      <c r="AQ50" s="105"/>
      <c r="AR50" s="105"/>
      <c r="AS50" s="48" t="s">
        <v>10</v>
      </c>
      <c r="AT50" s="105"/>
      <c r="AU50" s="105"/>
      <c r="AV50" s="105"/>
      <c r="AW50" s="105"/>
      <c r="AX50" s="105"/>
      <c r="AY50" s="105"/>
      <c r="AZ50" s="105"/>
      <c r="BA50" s="28"/>
      <c r="BB50" s="29"/>
      <c r="BC50" s="29"/>
      <c r="BD50" s="29"/>
      <c r="BE50" s="29"/>
      <c r="BF50" s="29"/>
      <c r="BG50" s="29"/>
      <c r="BH50" s="29"/>
      <c r="CA50" s="30" t="s">
        <v>13</v>
      </c>
    </row>
    <row r="51" spans="1:79" ht="12.75" customHeight="1" x14ac:dyDescent="0.2">
      <c r="A51" s="44">
        <v>1</v>
      </c>
      <c r="B51" s="44"/>
      <c r="C51" s="44"/>
      <c r="D51" s="49" t="s">
        <v>180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2">
        <v>166669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166669</v>
      </c>
      <c r="AT51" s="52"/>
      <c r="AU51" s="52"/>
      <c r="AV51" s="52"/>
      <c r="AW51" s="52"/>
      <c r="AX51" s="52"/>
      <c r="AY51" s="52"/>
      <c r="AZ51" s="52"/>
      <c r="BA51" s="31"/>
      <c r="BB51" s="31"/>
      <c r="BC51" s="31"/>
      <c r="BD51" s="31"/>
      <c r="BE51" s="31"/>
      <c r="BF51" s="31"/>
      <c r="BG51" s="31"/>
      <c r="BH51" s="31"/>
      <c r="CA51" s="1" t="s">
        <v>14</v>
      </c>
    </row>
    <row r="52" spans="1:79" ht="12.75" customHeight="1" x14ac:dyDescent="0.2">
      <c r="A52" s="44">
        <v>2</v>
      </c>
      <c r="B52" s="44"/>
      <c r="C52" s="44"/>
      <c r="D52" s="49" t="s">
        <v>88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2">
        <f>166910+78385</f>
        <v>245295</v>
      </c>
      <c r="AD52" s="52"/>
      <c r="AE52" s="52"/>
      <c r="AF52" s="52"/>
      <c r="AG52" s="52"/>
      <c r="AH52" s="52"/>
      <c r="AI52" s="52"/>
      <c r="AJ52" s="52"/>
      <c r="AK52" s="52">
        <f>345500-78385</f>
        <v>267115</v>
      </c>
      <c r="AL52" s="52"/>
      <c r="AM52" s="52"/>
      <c r="AN52" s="52"/>
      <c r="AO52" s="52"/>
      <c r="AP52" s="52"/>
      <c r="AQ52" s="52"/>
      <c r="AR52" s="52"/>
      <c r="AS52" s="52">
        <f>AC52+AK52</f>
        <v>512410</v>
      </c>
      <c r="AT52" s="52"/>
      <c r="AU52" s="52"/>
      <c r="AV52" s="52"/>
      <c r="AW52" s="52"/>
      <c r="AX52" s="52"/>
      <c r="AY52" s="52"/>
      <c r="AZ52" s="52"/>
      <c r="BA52" s="31"/>
      <c r="BB52" s="31"/>
      <c r="BC52" s="31"/>
      <c r="BD52" s="31"/>
      <c r="BE52" s="31"/>
      <c r="BF52" s="31"/>
      <c r="BG52" s="31"/>
      <c r="BH52" s="31"/>
    </row>
    <row r="53" spans="1:79" s="30" customFormat="1" x14ac:dyDescent="0.2">
      <c r="A53" s="106"/>
      <c r="B53" s="106"/>
      <c r="C53" s="106"/>
      <c r="D53" s="107" t="s">
        <v>64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10">
        <f>AC51+AC52</f>
        <v>411964</v>
      </c>
      <c r="AD53" s="110"/>
      <c r="AE53" s="110"/>
      <c r="AF53" s="110"/>
      <c r="AG53" s="110"/>
      <c r="AH53" s="110"/>
      <c r="AI53" s="110"/>
      <c r="AJ53" s="110"/>
      <c r="AK53" s="110">
        <f>AK51+AK52</f>
        <v>267115</v>
      </c>
      <c r="AL53" s="110"/>
      <c r="AM53" s="110"/>
      <c r="AN53" s="110"/>
      <c r="AO53" s="110"/>
      <c r="AP53" s="110"/>
      <c r="AQ53" s="110"/>
      <c r="AR53" s="110"/>
      <c r="AS53" s="110">
        <f>AC53+AK53</f>
        <v>679079</v>
      </c>
      <c r="AT53" s="110"/>
      <c r="AU53" s="110"/>
      <c r="AV53" s="110"/>
      <c r="AW53" s="110"/>
      <c r="AX53" s="110"/>
      <c r="AY53" s="110"/>
      <c r="AZ53" s="110"/>
      <c r="BA53" s="32"/>
      <c r="BB53" s="32"/>
      <c r="BC53" s="32"/>
      <c r="BD53" s="32"/>
      <c r="BE53" s="32"/>
      <c r="BF53" s="32"/>
      <c r="BG53" s="32"/>
      <c r="BH53" s="32"/>
    </row>
    <row r="55" spans="1:79" ht="15.75" customHeight="1" x14ac:dyDescent="0.2">
      <c r="A55" s="63" t="s">
        <v>42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</row>
    <row r="56" spans="1:79" ht="15" customHeight="1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79" ht="15.95" customHeight="1" x14ac:dyDescent="0.2">
      <c r="A57" s="85" t="s">
        <v>28</v>
      </c>
      <c r="B57" s="85"/>
      <c r="C57" s="85"/>
      <c r="D57" s="93" t="s">
        <v>34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85" t="s">
        <v>29</v>
      </c>
      <c r="AC57" s="85"/>
      <c r="AD57" s="85"/>
      <c r="AE57" s="85"/>
      <c r="AF57" s="85"/>
      <c r="AG57" s="85"/>
      <c r="AH57" s="85"/>
      <c r="AI57" s="85"/>
      <c r="AJ57" s="85" t="s">
        <v>30</v>
      </c>
      <c r="AK57" s="85"/>
      <c r="AL57" s="85"/>
      <c r="AM57" s="85"/>
      <c r="AN57" s="85"/>
      <c r="AO57" s="85"/>
      <c r="AP57" s="85"/>
      <c r="AQ57" s="85"/>
      <c r="AR57" s="85" t="s">
        <v>27</v>
      </c>
      <c r="AS57" s="85"/>
      <c r="AT57" s="85"/>
      <c r="AU57" s="85"/>
      <c r="AV57" s="85"/>
      <c r="AW57" s="85"/>
      <c r="AX57" s="85"/>
      <c r="AY57" s="85"/>
    </row>
    <row r="58" spans="1:79" ht="29.1" customHeight="1" x14ac:dyDescent="0.2">
      <c r="A58" s="85"/>
      <c r="B58" s="85"/>
      <c r="C58" s="85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</row>
    <row r="59" spans="1:79" ht="15.75" customHeight="1" x14ac:dyDescent="0.2">
      <c r="A59" s="85">
        <v>1</v>
      </c>
      <c r="B59" s="85"/>
      <c r="C59" s="85"/>
      <c r="D59" s="99">
        <v>2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85">
        <v>3</v>
      </c>
      <c r="AC59" s="85"/>
      <c r="AD59" s="85"/>
      <c r="AE59" s="85"/>
      <c r="AF59" s="85"/>
      <c r="AG59" s="85"/>
      <c r="AH59" s="85"/>
      <c r="AI59" s="85"/>
      <c r="AJ59" s="85">
        <v>4</v>
      </c>
      <c r="AK59" s="85"/>
      <c r="AL59" s="85"/>
      <c r="AM59" s="85"/>
      <c r="AN59" s="85"/>
      <c r="AO59" s="85"/>
      <c r="AP59" s="85"/>
      <c r="AQ59" s="85"/>
      <c r="AR59" s="85">
        <v>5</v>
      </c>
      <c r="AS59" s="85"/>
      <c r="AT59" s="85"/>
      <c r="AU59" s="85"/>
      <c r="AV59" s="85"/>
      <c r="AW59" s="85"/>
      <c r="AX59" s="85"/>
      <c r="AY59" s="85"/>
    </row>
    <row r="60" spans="1:79" ht="28.5" customHeight="1" x14ac:dyDescent="0.2">
      <c r="A60" s="44">
        <v>1</v>
      </c>
      <c r="B60" s="44"/>
      <c r="C60" s="44"/>
      <c r="D60" s="89" t="s">
        <v>89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105">
        <v>0</v>
      </c>
      <c r="AC60" s="105"/>
      <c r="AD60" s="105"/>
      <c r="AE60" s="105"/>
      <c r="AF60" s="105"/>
      <c r="AG60" s="105"/>
      <c r="AH60" s="105"/>
      <c r="AI60" s="105"/>
      <c r="AJ60" s="105">
        <v>267115</v>
      </c>
      <c r="AK60" s="105"/>
      <c r="AL60" s="105"/>
      <c r="AM60" s="105"/>
      <c r="AN60" s="105"/>
      <c r="AO60" s="105"/>
      <c r="AP60" s="105"/>
      <c r="AQ60" s="105"/>
      <c r="AR60" s="105">
        <v>267115</v>
      </c>
      <c r="AS60" s="105"/>
      <c r="AT60" s="105"/>
      <c r="AU60" s="105"/>
      <c r="AV60" s="105"/>
      <c r="AW60" s="105"/>
      <c r="AX60" s="105"/>
      <c r="AY60" s="105"/>
      <c r="CA60" s="1" t="s">
        <v>15</v>
      </c>
    </row>
    <row r="61" spans="1:79" s="30" customFormat="1" ht="12.75" customHeight="1" x14ac:dyDescent="0.2">
      <c r="A61" s="106"/>
      <c r="B61" s="106"/>
      <c r="C61" s="106"/>
      <c r="D61" s="111" t="s">
        <v>27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  <c r="AB61" s="110">
        <v>0</v>
      </c>
      <c r="AC61" s="110"/>
      <c r="AD61" s="110"/>
      <c r="AE61" s="110"/>
      <c r="AF61" s="110"/>
      <c r="AG61" s="110"/>
      <c r="AH61" s="110"/>
      <c r="AI61" s="110"/>
      <c r="AJ61" s="110">
        <v>267115</v>
      </c>
      <c r="AK61" s="110"/>
      <c r="AL61" s="110"/>
      <c r="AM61" s="110"/>
      <c r="AN61" s="110"/>
      <c r="AO61" s="110"/>
      <c r="AP61" s="110"/>
      <c r="AQ61" s="110"/>
      <c r="AR61" s="110">
        <f>AB61+AJ61</f>
        <v>267115</v>
      </c>
      <c r="AS61" s="110"/>
      <c r="AT61" s="110"/>
      <c r="AU61" s="110"/>
      <c r="AV61" s="110"/>
      <c r="AW61" s="110"/>
      <c r="AX61" s="110"/>
      <c r="AY61" s="110"/>
      <c r="CA61" s="30" t="s">
        <v>16</v>
      </c>
    </row>
    <row r="63" spans="1:79" ht="15.75" customHeight="1" x14ac:dyDescent="0.2">
      <c r="A63" s="80" t="s">
        <v>43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 x14ac:dyDescent="0.2">
      <c r="A64" s="85" t="s">
        <v>28</v>
      </c>
      <c r="B64" s="85"/>
      <c r="C64" s="85"/>
      <c r="D64" s="85"/>
      <c r="E64" s="85"/>
      <c r="F64" s="85"/>
      <c r="G64" s="99" t="s">
        <v>44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5" t="s">
        <v>2</v>
      </c>
      <c r="AA64" s="85"/>
      <c r="AB64" s="85"/>
      <c r="AC64" s="85"/>
      <c r="AD64" s="85"/>
      <c r="AE64" s="85" t="s">
        <v>1</v>
      </c>
      <c r="AF64" s="85"/>
      <c r="AG64" s="85"/>
      <c r="AH64" s="85"/>
      <c r="AI64" s="85"/>
      <c r="AJ64" s="85"/>
      <c r="AK64" s="85"/>
      <c r="AL64" s="85"/>
      <c r="AM64" s="85"/>
      <c r="AN64" s="85"/>
      <c r="AO64" s="99" t="s">
        <v>29</v>
      </c>
      <c r="AP64" s="100"/>
      <c r="AQ64" s="100"/>
      <c r="AR64" s="100"/>
      <c r="AS64" s="100"/>
      <c r="AT64" s="100"/>
      <c r="AU64" s="100"/>
      <c r="AV64" s="101"/>
      <c r="AW64" s="99" t="s">
        <v>30</v>
      </c>
      <c r="AX64" s="100"/>
      <c r="AY64" s="100"/>
      <c r="AZ64" s="100"/>
      <c r="BA64" s="100"/>
      <c r="BB64" s="100"/>
      <c r="BC64" s="100"/>
      <c r="BD64" s="101"/>
      <c r="BE64" s="99" t="s">
        <v>27</v>
      </c>
      <c r="BF64" s="100"/>
      <c r="BG64" s="100"/>
      <c r="BH64" s="100"/>
      <c r="BI64" s="100"/>
      <c r="BJ64" s="100"/>
      <c r="BK64" s="100"/>
      <c r="BL64" s="101"/>
    </row>
    <row r="65" spans="1:79" ht="15.75" customHeight="1" x14ac:dyDescent="0.2">
      <c r="A65" s="85">
        <v>1</v>
      </c>
      <c r="B65" s="85"/>
      <c r="C65" s="85"/>
      <c r="D65" s="85"/>
      <c r="E65" s="85"/>
      <c r="F65" s="85"/>
      <c r="G65" s="99">
        <v>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85">
        <v>3</v>
      </c>
      <c r="AA65" s="85"/>
      <c r="AB65" s="85"/>
      <c r="AC65" s="85"/>
      <c r="AD65" s="85"/>
      <c r="AE65" s="85">
        <v>4</v>
      </c>
      <c r="AF65" s="85"/>
      <c r="AG65" s="85"/>
      <c r="AH65" s="85"/>
      <c r="AI65" s="85"/>
      <c r="AJ65" s="85"/>
      <c r="AK65" s="85"/>
      <c r="AL65" s="85"/>
      <c r="AM65" s="85"/>
      <c r="AN65" s="85"/>
      <c r="AO65" s="85">
        <v>5</v>
      </c>
      <c r="AP65" s="85"/>
      <c r="AQ65" s="85"/>
      <c r="AR65" s="85"/>
      <c r="AS65" s="85"/>
      <c r="AT65" s="85"/>
      <c r="AU65" s="85"/>
      <c r="AV65" s="85"/>
      <c r="AW65" s="85">
        <v>6</v>
      </c>
      <c r="AX65" s="85"/>
      <c r="AY65" s="85"/>
      <c r="AZ65" s="85"/>
      <c r="BA65" s="85"/>
      <c r="BB65" s="85"/>
      <c r="BC65" s="85"/>
      <c r="BD65" s="85"/>
      <c r="BE65" s="85">
        <v>7</v>
      </c>
      <c r="BF65" s="85"/>
      <c r="BG65" s="85"/>
      <c r="BH65" s="85"/>
      <c r="BI65" s="85"/>
      <c r="BJ65" s="85"/>
      <c r="BK65" s="85"/>
      <c r="BL65" s="85"/>
    </row>
    <row r="66" spans="1:79" ht="12.75" customHeight="1" x14ac:dyDescent="0.2">
      <c r="A66" s="102" t="s">
        <v>180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4"/>
      <c r="CA66" s="1" t="s">
        <v>17</v>
      </c>
    </row>
    <row r="67" spans="1:79" s="30" customFormat="1" ht="12.75" customHeight="1" x14ac:dyDescent="0.2">
      <c r="A67" s="106">
        <v>1</v>
      </c>
      <c r="B67" s="106"/>
      <c r="C67" s="106"/>
      <c r="D67" s="106"/>
      <c r="E67" s="106"/>
      <c r="F67" s="106"/>
      <c r="G67" s="115" t="s">
        <v>65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18"/>
      <c r="AA67" s="118"/>
      <c r="AB67" s="118"/>
      <c r="AC67" s="118"/>
      <c r="AD67" s="118"/>
      <c r="AE67" s="119"/>
      <c r="AF67" s="119"/>
      <c r="AG67" s="119"/>
      <c r="AH67" s="119"/>
      <c r="AI67" s="119"/>
      <c r="AJ67" s="119"/>
      <c r="AK67" s="119"/>
      <c r="AL67" s="119"/>
      <c r="AM67" s="119"/>
      <c r="AN67" s="111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CA67" s="30" t="s">
        <v>18</v>
      </c>
    </row>
    <row r="68" spans="1:79" ht="12.75" customHeight="1" x14ac:dyDescent="0.2">
      <c r="A68" s="44"/>
      <c r="B68" s="44"/>
      <c r="C68" s="44"/>
      <c r="D68" s="44"/>
      <c r="E68" s="44"/>
      <c r="F68" s="44"/>
      <c r="G68" s="45" t="s">
        <v>67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68</v>
      </c>
      <c r="AA68" s="48"/>
      <c r="AB68" s="48"/>
      <c r="AC68" s="48"/>
      <c r="AD68" s="48"/>
      <c r="AE68" s="68" t="s">
        <v>69</v>
      </c>
      <c r="AF68" s="68"/>
      <c r="AG68" s="68"/>
      <c r="AH68" s="68"/>
      <c r="AI68" s="68"/>
      <c r="AJ68" s="68"/>
      <c r="AK68" s="68"/>
      <c r="AL68" s="68"/>
      <c r="AM68" s="68"/>
      <c r="AN68" s="69"/>
      <c r="AO68" s="52">
        <v>166669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f t="shared" ref="BE68:BE79" si="0">AO68+AW68</f>
        <v>166669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157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66</v>
      </c>
      <c r="AA69" s="48"/>
      <c r="AB69" s="48"/>
      <c r="AC69" s="48"/>
      <c r="AD69" s="48"/>
      <c r="AE69" s="68" t="s">
        <v>96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2">
        <v>1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f t="shared" si="0"/>
        <v>1</v>
      </c>
      <c r="BF69" s="52"/>
      <c r="BG69" s="52"/>
      <c r="BH69" s="52"/>
      <c r="BI69" s="52"/>
      <c r="BJ69" s="52"/>
      <c r="BK69" s="52"/>
      <c r="BL69" s="52"/>
    </row>
    <row r="70" spans="1:79" s="30" customFormat="1" ht="12.75" customHeight="1" x14ac:dyDescent="0.2">
      <c r="A70" s="106">
        <v>0</v>
      </c>
      <c r="B70" s="106"/>
      <c r="C70" s="106"/>
      <c r="D70" s="106"/>
      <c r="E70" s="106"/>
      <c r="F70" s="106"/>
      <c r="G70" s="120" t="s">
        <v>154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48" t="s">
        <v>66</v>
      </c>
      <c r="AA70" s="48"/>
      <c r="AB70" s="48"/>
      <c r="AC70" s="48"/>
      <c r="AD70" s="48"/>
      <c r="AE70" s="129" t="s">
        <v>99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110">
        <v>5</v>
      </c>
      <c r="AP70" s="110"/>
      <c r="AQ70" s="110"/>
      <c r="AR70" s="110"/>
      <c r="AS70" s="110"/>
      <c r="AT70" s="110"/>
      <c r="AU70" s="110"/>
      <c r="AV70" s="110"/>
      <c r="AW70" s="110">
        <v>0</v>
      </c>
      <c r="AX70" s="110"/>
      <c r="AY70" s="110"/>
      <c r="AZ70" s="110"/>
      <c r="BA70" s="110"/>
      <c r="BB70" s="110"/>
      <c r="BC70" s="110"/>
      <c r="BD70" s="110"/>
      <c r="BE70" s="110">
        <f t="shared" ref="BE70" si="1">AO70+AW70</f>
        <v>5</v>
      </c>
      <c r="BF70" s="110"/>
      <c r="BG70" s="110"/>
      <c r="BH70" s="110"/>
      <c r="BI70" s="110"/>
      <c r="BJ70" s="110"/>
      <c r="BK70" s="110"/>
      <c r="BL70" s="110"/>
    </row>
    <row r="71" spans="1:79" ht="25.5" customHeight="1" x14ac:dyDescent="0.2">
      <c r="A71" s="44"/>
      <c r="B71" s="44"/>
      <c r="C71" s="44"/>
      <c r="D71" s="44"/>
      <c r="E71" s="44"/>
      <c r="F71" s="44"/>
      <c r="G71" s="120" t="s">
        <v>155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48" t="s">
        <v>66</v>
      </c>
      <c r="AA71" s="48"/>
      <c r="AB71" s="48"/>
      <c r="AC71" s="48"/>
      <c r="AD71" s="48"/>
      <c r="AE71" s="129" t="s">
        <v>99</v>
      </c>
      <c r="AF71" s="129"/>
      <c r="AG71" s="129"/>
      <c r="AH71" s="129"/>
      <c r="AI71" s="129"/>
      <c r="AJ71" s="129"/>
      <c r="AK71" s="129"/>
      <c r="AL71" s="129"/>
      <c r="AM71" s="129"/>
      <c r="AN71" s="130"/>
      <c r="AO71" s="52">
        <v>4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f t="shared" si="0"/>
        <v>4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44"/>
      <c r="B72" s="44"/>
      <c r="C72" s="44"/>
      <c r="D72" s="44"/>
      <c r="E72" s="44"/>
      <c r="F72" s="44"/>
      <c r="G72" s="45" t="s">
        <v>100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66</v>
      </c>
      <c r="AA72" s="48"/>
      <c r="AB72" s="48"/>
      <c r="AC72" s="48"/>
      <c r="AD72" s="48"/>
      <c r="AE72" s="131" t="s">
        <v>181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52">
        <v>4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 t="shared" si="0"/>
        <v>4</v>
      </c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44"/>
      <c r="B73" s="44"/>
      <c r="C73" s="44"/>
      <c r="D73" s="44"/>
      <c r="E73" s="44"/>
      <c r="F73" s="44"/>
      <c r="G73" s="120" t="s">
        <v>156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48" t="s">
        <v>66</v>
      </c>
      <c r="AA73" s="48"/>
      <c r="AB73" s="48"/>
      <c r="AC73" s="48"/>
      <c r="AD73" s="48"/>
      <c r="AE73" s="129" t="s">
        <v>99</v>
      </c>
      <c r="AF73" s="129"/>
      <c r="AG73" s="129"/>
      <c r="AH73" s="129"/>
      <c r="AI73" s="129"/>
      <c r="AJ73" s="129"/>
      <c r="AK73" s="129"/>
      <c r="AL73" s="129"/>
      <c r="AM73" s="129"/>
      <c r="AN73" s="130"/>
      <c r="AO73" s="52">
        <v>1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 t="shared" ref="BE73:BE74" si="2">AO73+AW73</f>
        <v>1</v>
      </c>
      <c r="BF73" s="52"/>
      <c r="BG73" s="52"/>
      <c r="BH73" s="52"/>
      <c r="BI73" s="52"/>
      <c r="BJ73" s="52"/>
      <c r="BK73" s="52"/>
      <c r="BL73" s="52"/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100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66</v>
      </c>
      <c r="AA74" s="48"/>
      <c r="AB74" s="48"/>
      <c r="AC74" s="48"/>
      <c r="AD74" s="48"/>
      <c r="AE74" s="131" t="s">
        <v>181</v>
      </c>
      <c r="AF74" s="132"/>
      <c r="AG74" s="132"/>
      <c r="AH74" s="132"/>
      <c r="AI74" s="132"/>
      <c r="AJ74" s="132"/>
      <c r="AK74" s="132"/>
      <c r="AL74" s="132"/>
      <c r="AM74" s="132"/>
      <c r="AN74" s="133"/>
      <c r="AO74" s="52">
        <v>1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 t="shared" si="2"/>
        <v>1</v>
      </c>
      <c r="BF74" s="52"/>
      <c r="BG74" s="52"/>
      <c r="BH74" s="52"/>
      <c r="BI74" s="52"/>
      <c r="BJ74" s="52"/>
      <c r="BK74" s="52"/>
      <c r="BL74" s="52"/>
    </row>
    <row r="75" spans="1:79" s="30" customFormat="1" ht="12.75" customHeight="1" x14ac:dyDescent="0.2">
      <c r="A75" s="106">
        <v>2</v>
      </c>
      <c r="B75" s="106"/>
      <c r="C75" s="106"/>
      <c r="D75" s="106"/>
      <c r="E75" s="106"/>
      <c r="F75" s="106"/>
      <c r="G75" s="120" t="s">
        <v>70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18"/>
      <c r="AA75" s="118"/>
      <c r="AB75" s="118"/>
      <c r="AC75" s="118"/>
      <c r="AD75" s="118"/>
      <c r="AE75" s="120"/>
      <c r="AF75" s="121"/>
      <c r="AG75" s="121"/>
      <c r="AH75" s="121"/>
      <c r="AI75" s="121"/>
      <c r="AJ75" s="121"/>
      <c r="AK75" s="121"/>
      <c r="AL75" s="121"/>
      <c r="AM75" s="121"/>
      <c r="AN75" s="122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182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66</v>
      </c>
      <c r="AA76" s="48"/>
      <c r="AB76" s="48"/>
      <c r="AC76" s="48"/>
      <c r="AD76" s="48"/>
      <c r="AE76" s="45" t="s">
        <v>183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52">
        <v>34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0"/>
        <v>34</v>
      </c>
      <c r="BF76" s="52"/>
      <c r="BG76" s="52"/>
      <c r="BH76" s="52"/>
      <c r="BI76" s="52"/>
      <c r="BJ76" s="52"/>
      <c r="BK76" s="52"/>
      <c r="BL76" s="52"/>
    </row>
    <row r="77" spans="1:79" s="30" customFormat="1" ht="12.75" customHeight="1" x14ac:dyDescent="0.2">
      <c r="A77" s="106">
        <v>3</v>
      </c>
      <c r="B77" s="106"/>
      <c r="C77" s="106"/>
      <c r="D77" s="106"/>
      <c r="E77" s="106"/>
      <c r="F77" s="106"/>
      <c r="G77" s="120" t="s">
        <v>71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18"/>
      <c r="AA77" s="118"/>
      <c r="AB77" s="118"/>
      <c r="AC77" s="118"/>
      <c r="AD77" s="118"/>
      <c r="AE77" s="120"/>
      <c r="AF77" s="121"/>
      <c r="AG77" s="121"/>
      <c r="AH77" s="121"/>
      <c r="AI77" s="121"/>
      <c r="AJ77" s="121"/>
      <c r="AK77" s="121"/>
      <c r="AL77" s="121"/>
      <c r="AM77" s="121"/>
      <c r="AN77" s="122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184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66</v>
      </c>
      <c r="AA78" s="48"/>
      <c r="AB78" s="48"/>
      <c r="AC78" s="48"/>
      <c r="AD78" s="48"/>
      <c r="AE78" s="45" t="s">
        <v>72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52">
        <v>9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f t="shared" si="0"/>
        <v>9</v>
      </c>
      <c r="BF78" s="52"/>
      <c r="BG78" s="52"/>
      <c r="BH78" s="52"/>
      <c r="BI78" s="52"/>
      <c r="BJ78" s="52"/>
      <c r="BK78" s="52"/>
      <c r="BL78" s="52"/>
    </row>
    <row r="79" spans="1:79" ht="12.75" customHeight="1" x14ac:dyDescent="0.2">
      <c r="A79" s="44"/>
      <c r="B79" s="44"/>
      <c r="C79" s="44"/>
      <c r="D79" s="44"/>
      <c r="E79" s="44"/>
      <c r="F79" s="44"/>
      <c r="G79" s="45" t="s">
        <v>73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68</v>
      </c>
      <c r="AA79" s="48"/>
      <c r="AB79" s="48"/>
      <c r="AC79" s="48"/>
      <c r="AD79" s="48"/>
      <c r="AE79" s="45" t="s">
        <v>72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52">
        <v>33333.800000000003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f t="shared" si="0"/>
        <v>33333.800000000003</v>
      </c>
      <c r="BF79" s="52"/>
      <c r="BG79" s="52"/>
      <c r="BH79" s="52"/>
      <c r="BI79" s="52"/>
      <c r="BJ79" s="52"/>
      <c r="BK79" s="52"/>
      <c r="BL79" s="52"/>
    </row>
    <row r="80" spans="1:79" ht="12.75" customHeight="1" x14ac:dyDescent="0.2">
      <c r="A80" s="102" t="s">
        <v>87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4"/>
      <c r="CA80" s="1" t="s">
        <v>17</v>
      </c>
    </row>
    <row r="81" spans="1:79" s="30" customFormat="1" ht="12.75" customHeight="1" x14ac:dyDescent="0.2">
      <c r="A81" s="106">
        <v>1</v>
      </c>
      <c r="B81" s="106"/>
      <c r="C81" s="106"/>
      <c r="D81" s="106"/>
      <c r="E81" s="106"/>
      <c r="F81" s="106"/>
      <c r="G81" s="115" t="s">
        <v>65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118"/>
      <c r="AA81" s="118"/>
      <c r="AB81" s="118"/>
      <c r="AC81" s="118"/>
      <c r="AD81" s="118"/>
      <c r="AE81" s="119"/>
      <c r="AF81" s="119"/>
      <c r="AG81" s="119"/>
      <c r="AH81" s="119"/>
      <c r="AI81" s="119"/>
      <c r="AJ81" s="119"/>
      <c r="AK81" s="119"/>
      <c r="AL81" s="119"/>
      <c r="AM81" s="119"/>
      <c r="AN81" s="111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CA81" s="30" t="s">
        <v>18</v>
      </c>
    </row>
    <row r="82" spans="1:79" ht="12.75" customHeight="1" x14ac:dyDescent="0.2">
      <c r="A82" s="44"/>
      <c r="B82" s="44"/>
      <c r="C82" s="44"/>
      <c r="D82" s="44"/>
      <c r="E82" s="44"/>
      <c r="F82" s="44"/>
      <c r="G82" s="45" t="s">
        <v>220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68</v>
      </c>
      <c r="AA82" s="48"/>
      <c r="AB82" s="48"/>
      <c r="AC82" s="48"/>
      <c r="AD82" s="48"/>
      <c r="AE82" s="68" t="s">
        <v>69</v>
      </c>
      <c r="AF82" s="68"/>
      <c r="AG82" s="68"/>
      <c r="AH82" s="68"/>
      <c r="AI82" s="68"/>
      <c r="AJ82" s="68"/>
      <c r="AK82" s="68"/>
      <c r="AL82" s="68"/>
      <c r="AM82" s="68"/>
      <c r="AN82" s="69"/>
      <c r="AO82" s="52">
        <v>245295</v>
      </c>
      <c r="AP82" s="52"/>
      <c r="AQ82" s="52"/>
      <c r="AR82" s="52"/>
      <c r="AS82" s="52"/>
      <c r="AT82" s="52"/>
      <c r="AU82" s="52"/>
      <c r="AV82" s="52"/>
      <c r="AW82" s="52">
        <v>267115</v>
      </c>
      <c r="AX82" s="52"/>
      <c r="AY82" s="52"/>
      <c r="AZ82" s="52"/>
      <c r="BA82" s="52"/>
      <c r="BB82" s="52"/>
      <c r="BC82" s="52"/>
      <c r="BD82" s="52"/>
      <c r="BE82" s="52">
        <f t="shared" ref="BE82:BE84" si="3">AO82+AW82</f>
        <v>512410</v>
      </c>
      <c r="BF82" s="52"/>
      <c r="BG82" s="52"/>
      <c r="BH82" s="52"/>
      <c r="BI82" s="52"/>
      <c r="BJ82" s="52"/>
      <c r="BK82" s="52"/>
      <c r="BL82" s="52"/>
    </row>
    <row r="83" spans="1:79" s="30" customFormat="1" ht="12.75" customHeight="1" x14ac:dyDescent="0.2">
      <c r="A83" s="106">
        <v>2</v>
      </c>
      <c r="B83" s="106"/>
      <c r="C83" s="106"/>
      <c r="D83" s="106"/>
      <c r="E83" s="106"/>
      <c r="F83" s="106"/>
      <c r="G83" s="120" t="s">
        <v>70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18"/>
      <c r="AA83" s="118"/>
      <c r="AB83" s="118"/>
      <c r="AC83" s="118"/>
      <c r="AD83" s="118"/>
      <c r="AE83" s="119"/>
      <c r="AF83" s="119"/>
      <c r="AG83" s="119"/>
      <c r="AH83" s="119"/>
      <c r="AI83" s="119"/>
      <c r="AJ83" s="119"/>
      <c r="AK83" s="119"/>
      <c r="AL83" s="119"/>
      <c r="AM83" s="119"/>
      <c r="AN83" s="111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</row>
    <row r="84" spans="1:79" ht="30" customHeight="1" x14ac:dyDescent="0.2">
      <c r="A84" s="44"/>
      <c r="B84" s="44"/>
      <c r="C84" s="44"/>
      <c r="D84" s="44"/>
      <c r="E84" s="44"/>
      <c r="F84" s="44"/>
      <c r="G84" s="45" t="s">
        <v>109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66</v>
      </c>
      <c r="AA84" s="48"/>
      <c r="AB84" s="48"/>
      <c r="AC84" s="48"/>
      <c r="AD84" s="48"/>
      <c r="AE84" s="45" t="s">
        <v>110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52">
        <f>116+93</f>
        <v>209</v>
      </c>
      <c r="AP84" s="52"/>
      <c r="AQ84" s="52"/>
      <c r="AR84" s="52"/>
      <c r="AS84" s="52"/>
      <c r="AT84" s="52"/>
      <c r="AU84" s="52"/>
      <c r="AV84" s="52"/>
      <c r="AW84" s="52">
        <v>12</v>
      </c>
      <c r="AX84" s="52"/>
      <c r="AY84" s="52"/>
      <c r="AZ84" s="52"/>
      <c r="BA84" s="52"/>
      <c r="BB84" s="52"/>
      <c r="BC84" s="52"/>
      <c r="BD84" s="52"/>
      <c r="BE84" s="52">
        <f t="shared" si="3"/>
        <v>221</v>
      </c>
      <c r="BF84" s="52"/>
      <c r="BG84" s="52"/>
      <c r="BH84" s="52"/>
      <c r="BI84" s="52"/>
      <c r="BJ84" s="52"/>
      <c r="BK84" s="52"/>
      <c r="BL84" s="52"/>
    </row>
    <row r="85" spans="1:79" s="30" customFormat="1" ht="12.75" customHeight="1" x14ac:dyDescent="0.2">
      <c r="A85" s="106">
        <v>3</v>
      </c>
      <c r="B85" s="106"/>
      <c r="C85" s="106"/>
      <c r="D85" s="106"/>
      <c r="E85" s="106"/>
      <c r="F85" s="106"/>
      <c r="G85" s="120" t="s">
        <v>71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2"/>
      <c r="Z85" s="118"/>
      <c r="AA85" s="118"/>
      <c r="AB85" s="118"/>
      <c r="AC85" s="118"/>
      <c r="AD85" s="118"/>
      <c r="AE85" s="120"/>
      <c r="AF85" s="121"/>
      <c r="AG85" s="121"/>
      <c r="AH85" s="121"/>
      <c r="AI85" s="121"/>
      <c r="AJ85" s="121"/>
      <c r="AK85" s="121"/>
      <c r="AL85" s="121"/>
      <c r="AM85" s="121"/>
      <c r="AN85" s="122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</row>
    <row r="86" spans="1:79" ht="12.75" customHeight="1" x14ac:dyDescent="0.2">
      <c r="A86" s="44"/>
      <c r="B86" s="44"/>
      <c r="C86" s="44"/>
      <c r="D86" s="44"/>
      <c r="E86" s="44"/>
      <c r="F86" s="44"/>
      <c r="G86" s="45" t="s">
        <v>115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68</v>
      </c>
      <c r="AA86" s="48"/>
      <c r="AB86" s="48"/>
      <c r="AC86" s="48"/>
      <c r="AD86" s="48"/>
      <c r="AE86" s="45" t="s">
        <v>72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52">
        <v>1173.6600000000001</v>
      </c>
      <c r="AP86" s="52"/>
      <c r="AQ86" s="52"/>
      <c r="AR86" s="52"/>
      <c r="AS86" s="52"/>
      <c r="AT86" s="52"/>
      <c r="AU86" s="52"/>
      <c r="AV86" s="52"/>
      <c r="AW86" s="52">
        <v>22259.58</v>
      </c>
      <c r="AX86" s="52"/>
      <c r="AY86" s="52"/>
      <c r="AZ86" s="52"/>
      <c r="BA86" s="52"/>
      <c r="BB86" s="52"/>
      <c r="BC86" s="52"/>
      <c r="BD86" s="52"/>
      <c r="BE86" s="52">
        <v>2318.6</v>
      </c>
      <c r="BF86" s="52"/>
      <c r="BG86" s="52"/>
      <c r="BH86" s="52"/>
      <c r="BI86" s="52"/>
      <c r="BJ86" s="52"/>
      <c r="BK86" s="52"/>
      <c r="BL86" s="52"/>
    </row>
    <row r="87" spans="1:79" x14ac:dyDescent="0.2"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</row>
    <row r="89" spans="1:79" ht="16.5" customHeight="1" x14ac:dyDescent="0.2">
      <c r="A89" s="53" t="s">
        <v>79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34"/>
      <c r="AO89" s="60" t="s">
        <v>240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79" x14ac:dyDescent="0.2">
      <c r="W90" s="43" t="s">
        <v>5</v>
      </c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O90" s="43" t="s">
        <v>52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</row>
    <row r="91" spans="1:79" ht="15.75" customHeight="1" x14ac:dyDescent="0.2">
      <c r="A91" s="61" t="s">
        <v>3</v>
      </c>
      <c r="B91" s="61"/>
      <c r="C91" s="61"/>
      <c r="D91" s="61"/>
      <c r="E91" s="61"/>
      <c r="F91" s="61"/>
    </row>
    <row r="92" spans="1:79" ht="13.15" customHeight="1" x14ac:dyDescent="0.2">
      <c r="A92" s="55" t="s">
        <v>78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</row>
    <row r="93" spans="1:79" x14ac:dyDescent="0.2">
      <c r="A93" s="57" t="s">
        <v>47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79" ht="10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79" ht="15.75" customHeight="1" x14ac:dyDescent="0.2">
      <c r="A95" s="53" t="s">
        <v>80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4"/>
      <c r="AO95" s="36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</row>
    <row r="96" spans="1:79" ht="15.75" customHeight="1" x14ac:dyDescent="0.2">
      <c r="A96" s="53" t="s">
        <v>219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34"/>
      <c r="AO96" s="60" t="s">
        <v>224</v>
      </c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</row>
    <row r="97" spans="1:59" x14ac:dyDescent="0.2">
      <c r="W97" s="43" t="s">
        <v>5</v>
      </c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O97" s="43" t="s">
        <v>52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</row>
    <row r="98" spans="1:59" x14ac:dyDescent="0.2">
      <c r="A98" s="54"/>
      <c r="B98" s="54"/>
      <c r="C98" s="54"/>
      <c r="D98" s="54"/>
      <c r="E98" s="54"/>
      <c r="F98" s="54"/>
      <c r="G98" s="54"/>
      <c r="H98" s="54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43" t="s">
        <v>45</v>
      </c>
      <c r="B99" s="43"/>
      <c r="C99" s="43"/>
      <c r="D99" s="43"/>
      <c r="E99" s="43"/>
      <c r="F99" s="43"/>
      <c r="G99" s="43"/>
      <c r="H99" s="43"/>
      <c r="I99" s="42"/>
      <c r="J99" s="42"/>
      <c r="K99" s="42"/>
      <c r="L99" s="42"/>
      <c r="M99" s="42"/>
      <c r="N99" s="42"/>
      <c r="O99" s="42"/>
      <c r="P99" s="42"/>
      <c r="Q99" s="42"/>
    </row>
    <row r="100" spans="1:59" x14ac:dyDescent="0.2">
      <c r="A100" s="38" t="s">
        <v>46</v>
      </c>
    </row>
  </sheetData>
  <mergeCells count="284"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BE73:BL73"/>
    <mergeCell ref="AO74:AV74"/>
    <mergeCell ref="AW74:BD74"/>
    <mergeCell ref="BE74:BL74"/>
    <mergeCell ref="A80:BL80"/>
    <mergeCell ref="A81:F81"/>
    <mergeCell ref="G81:Y81"/>
    <mergeCell ref="Z81:AD81"/>
    <mergeCell ref="AE81:AN81"/>
    <mergeCell ref="AO81:AV81"/>
    <mergeCell ref="AW81:BD81"/>
    <mergeCell ref="BE81:BL81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A73:F73"/>
    <mergeCell ref="A74:F74"/>
    <mergeCell ref="G73:Y73"/>
    <mergeCell ref="G74:Y74"/>
    <mergeCell ref="Z73:AD73"/>
    <mergeCell ref="Z74:AD74"/>
    <mergeCell ref="AE73:AN73"/>
    <mergeCell ref="AE74:AN74"/>
    <mergeCell ref="AO73:AV73"/>
    <mergeCell ref="AW73:BD73"/>
    <mergeCell ref="AE68:AN68"/>
    <mergeCell ref="AO68:AV68"/>
    <mergeCell ref="AW68:BD68"/>
    <mergeCell ref="BE68:BL68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98:H98"/>
    <mergeCell ref="A34:F34"/>
    <mergeCell ref="G34:BL34"/>
    <mergeCell ref="A53:C53"/>
    <mergeCell ref="D53:AB53"/>
    <mergeCell ref="A92:AS92"/>
    <mergeCell ref="A93:AS93"/>
    <mergeCell ref="A95:V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A67:F67"/>
    <mergeCell ref="G67:Y67"/>
    <mergeCell ref="Z67:AD67"/>
    <mergeCell ref="AE67:AN67"/>
    <mergeCell ref="A68:F68"/>
    <mergeCell ref="G68:Y68"/>
    <mergeCell ref="Z68:AD68"/>
    <mergeCell ref="AO67:AV67"/>
    <mergeCell ref="AW67:BD67"/>
    <mergeCell ref="BE67:BL67"/>
    <mergeCell ref="A66:BL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9:BL39"/>
    <mergeCell ref="A40:F40"/>
    <mergeCell ref="G40:BL40"/>
    <mergeCell ref="A41:F41"/>
    <mergeCell ref="G41:BL41"/>
    <mergeCell ref="A42:F42"/>
    <mergeCell ref="G42:BL42"/>
    <mergeCell ref="A32:F32"/>
    <mergeCell ref="G32:BL32"/>
    <mergeCell ref="A33:F33"/>
    <mergeCell ref="G33:BL33"/>
    <mergeCell ref="A36:BL36"/>
    <mergeCell ref="A37:BL37"/>
    <mergeCell ref="A25:BL25"/>
    <mergeCell ref="A27:BL27"/>
    <mergeCell ref="A29:BL29"/>
    <mergeCell ref="A30:F30"/>
    <mergeCell ref="G30:BL30"/>
    <mergeCell ref="A31:F31"/>
    <mergeCell ref="G31:BL31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96:V96"/>
    <mergeCell ref="W97:AM97"/>
    <mergeCell ref="AO97:BG97"/>
    <mergeCell ref="A99:H99"/>
    <mergeCell ref="AO1:BL1"/>
    <mergeCell ref="AO2:BL2"/>
    <mergeCell ref="AO3:BL3"/>
    <mergeCell ref="AO4:BL4"/>
    <mergeCell ref="AO5:BL5"/>
    <mergeCell ref="AO6:BF6"/>
    <mergeCell ref="A70:F70"/>
    <mergeCell ref="G70:Y70"/>
    <mergeCell ref="Z70:AD70"/>
    <mergeCell ref="AE70:AN70"/>
    <mergeCell ref="AO70:AV70"/>
    <mergeCell ref="AW70:BD70"/>
    <mergeCell ref="BE70:BL70"/>
    <mergeCell ref="B14:L14"/>
    <mergeCell ref="N14:AS14"/>
    <mergeCell ref="AU14:BB14"/>
    <mergeCell ref="B16:L16"/>
    <mergeCell ref="N16:AS16"/>
    <mergeCell ref="AU16:BB16"/>
    <mergeCell ref="AO7:AU7"/>
  </mergeCells>
  <conditionalFormatting sqref="G67:L67">
    <cfRule type="cellIs" dxfId="217" priority="49" stopIfTrue="1" operator="equal">
      <formula>$G66</formula>
    </cfRule>
  </conditionalFormatting>
  <conditionalFormatting sqref="D51">
    <cfRule type="cellIs" dxfId="216" priority="50" stopIfTrue="1" operator="equal">
      <formula>$D50</formula>
    </cfRule>
  </conditionalFormatting>
  <conditionalFormatting sqref="A67:F67">
    <cfRule type="cellIs" dxfId="215" priority="51" stopIfTrue="1" operator="equal">
      <formula>0</formula>
    </cfRule>
  </conditionalFormatting>
  <conditionalFormatting sqref="D53">
    <cfRule type="cellIs" dxfId="214" priority="48" stopIfTrue="1" operator="equal">
      <formula>$D51</formula>
    </cfRule>
  </conditionalFormatting>
  <conditionalFormatting sqref="G68">
    <cfRule type="cellIs" dxfId="213" priority="43" stopIfTrue="1" operator="equal">
      <formula>#REF!</formula>
    </cfRule>
  </conditionalFormatting>
  <conditionalFormatting sqref="A68:F68">
    <cfRule type="cellIs" dxfId="212" priority="44" stopIfTrue="1" operator="equal">
      <formula>0</formula>
    </cfRule>
  </conditionalFormatting>
  <conditionalFormatting sqref="G69">
    <cfRule type="cellIs" dxfId="211" priority="41" stopIfTrue="1" operator="equal">
      <formula>$G68</formula>
    </cfRule>
  </conditionalFormatting>
  <conditionalFormatting sqref="A69:F69">
    <cfRule type="cellIs" dxfId="210" priority="42" stopIfTrue="1" operator="equal">
      <formula>0</formula>
    </cfRule>
  </conditionalFormatting>
  <conditionalFormatting sqref="G71">
    <cfRule type="cellIs" dxfId="209" priority="39" stopIfTrue="1" operator="equal">
      <formula>$G69</formula>
    </cfRule>
  </conditionalFormatting>
  <conditionalFormatting sqref="A71:F71">
    <cfRule type="cellIs" dxfId="208" priority="40" stopIfTrue="1" operator="equal">
      <formula>0</formula>
    </cfRule>
  </conditionalFormatting>
  <conditionalFormatting sqref="G72 G74">
    <cfRule type="cellIs" dxfId="207" priority="37" stopIfTrue="1" operator="equal">
      <formula>$G71</formula>
    </cfRule>
  </conditionalFormatting>
  <conditionalFormatting sqref="A72:F74">
    <cfRule type="cellIs" dxfId="206" priority="38" stopIfTrue="1" operator="equal">
      <formula>0</formula>
    </cfRule>
  </conditionalFormatting>
  <conditionalFormatting sqref="G75">
    <cfRule type="cellIs" dxfId="205" priority="35" stopIfTrue="1" operator="equal">
      <formula>$G72</formula>
    </cfRule>
  </conditionalFormatting>
  <conditionalFormatting sqref="A75:F75">
    <cfRule type="cellIs" dxfId="204" priority="36" stopIfTrue="1" operator="equal">
      <formula>0</formula>
    </cfRule>
  </conditionalFormatting>
  <conditionalFormatting sqref="G76">
    <cfRule type="cellIs" dxfId="203" priority="33" stopIfTrue="1" operator="equal">
      <formula>$G75</formula>
    </cfRule>
  </conditionalFormatting>
  <conditionalFormatting sqref="A76:F76">
    <cfRule type="cellIs" dxfId="202" priority="34" stopIfTrue="1" operator="equal">
      <formula>0</formula>
    </cfRule>
  </conditionalFormatting>
  <conditionalFormatting sqref="G77">
    <cfRule type="cellIs" dxfId="201" priority="31" stopIfTrue="1" operator="equal">
      <formula>$G76</formula>
    </cfRule>
  </conditionalFormatting>
  <conditionalFormatting sqref="A77:F77">
    <cfRule type="cellIs" dxfId="200" priority="32" stopIfTrue="1" operator="equal">
      <formula>0</formula>
    </cfRule>
  </conditionalFormatting>
  <conditionalFormatting sqref="G78">
    <cfRule type="cellIs" dxfId="199" priority="29" stopIfTrue="1" operator="equal">
      <formula>$G77</formula>
    </cfRule>
  </conditionalFormatting>
  <conditionalFormatting sqref="A78:F78">
    <cfRule type="cellIs" dxfId="198" priority="30" stopIfTrue="1" operator="equal">
      <formula>0</formula>
    </cfRule>
  </conditionalFormatting>
  <conditionalFormatting sqref="G79">
    <cfRule type="cellIs" dxfId="197" priority="27" stopIfTrue="1" operator="equal">
      <formula>$G78</formula>
    </cfRule>
  </conditionalFormatting>
  <conditionalFormatting sqref="A79:F79">
    <cfRule type="cellIs" dxfId="196" priority="28" stopIfTrue="1" operator="equal">
      <formula>0</formula>
    </cfRule>
  </conditionalFormatting>
  <conditionalFormatting sqref="G70">
    <cfRule type="cellIs" dxfId="195" priority="23" stopIfTrue="1" operator="equal">
      <formula>$G69</formula>
    </cfRule>
  </conditionalFormatting>
  <conditionalFormatting sqref="A70:F70">
    <cfRule type="cellIs" dxfId="194" priority="24" stopIfTrue="1" operator="equal">
      <formula>0</formula>
    </cfRule>
  </conditionalFormatting>
  <conditionalFormatting sqref="D52">
    <cfRule type="cellIs" dxfId="193" priority="22" stopIfTrue="1" operator="equal">
      <formula>$D51</formula>
    </cfRule>
  </conditionalFormatting>
  <conditionalFormatting sqref="G73">
    <cfRule type="cellIs" dxfId="192" priority="21" stopIfTrue="1" operator="equal">
      <formula>$G71</formula>
    </cfRule>
  </conditionalFormatting>
  <conditionalFormatting sqref="A81:F81">
    <cfRule type="cellIs" dxfId="191" priority="20" stopIfTrue="1" operator="equal">
      <formula>0</formula>
    </cfRule>
  </conditionalFormatting>
  <conditionalFormatting sqref="A82:F82">
    <cfRule type="cellIs" dxfId="190" priority="18" stopIfTrue="1" operator="equal">
      <formula>0</formula>
    </cfRule>
  </conditionalFormatting>
  <conditionalFormatting sqref="A83:F83">
    <cfRule type="cellIs" dxfId="189" priority="16" stopIfTrue="1" operator="equal">
      <formula>0</formula>
    </cfRule>
  </conditionalFormatting>
  <conditionalFormatting sqref="A84:F84">
    <cfRule type="cellIs" dxfId="188" priority="14" stopIfTrue="1" operator="equal">
      <formula>0</formula>
    </cfRule>
  </conditionalFormatting>
  <conditionalFormatting sqref="A85:F85">
    <cfRule type="cellIs" dxfId="187" priority="10" stopIfTrue="1" operator="equal">
      <formula>0</formula>
    </cfRule>
  </conditionalFormatting>
  <conditionalFormatting sqref="A86:F86">
    <cfRule type="cellIs" dxfId="186" priority="8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equal" id="{B048605A-D57A-4E44-9B23-13C1B8FEC102}">
            <xm:f>КПК0611010!$G80</xm:f>
            <x14:dxf>
              <font>
                <condense val="0"/>
                <extend val="0"/>
                <color indexed="9"/>
              </font>
            </x14:dxf>
          </x14:cfRule>
          <xm:sqref>G81:L81 G83</xm:sqref>
        </x14:conditionalFormatting>
        <x14:conditionalFormatting xmlns:xm="http://schemas.microsoft.com/office/excel/2006/main">
          <x14:cfRule type="cellIs" priority="17" stopIfTrue="1" operator="equal" id="{17E63A46-57C3-48FB-B810-2056EED7562E}">
            <xm:f>КПК0611010!#REF!</xm:f>
            <x14:dxf>
              <font>
                <condense val="0"/>
                <extend val="0"/>
                <color indexed="9"/>
              </font>
            </x14:dxf>
          </x14:cfRule>
          <xm:sqref>G82</xm:sqref>
        </x14:conditionalFormatting>
        <x14:conditionalFormatting xmlns:xm="http://schemas.microsoft.com/office/excel/2006/main">
          <x14:cfRule type="cellIs" priority="13" stopIfTrue="1" operator="equal" id="{61C54614-EFF7-4B32-B9E2-9D0B67C21455}">
            <xm:f>КПК0611010!#REF!</xm:f>
            <x14:dxf>
              <font>
                <condense val="0"/>
                <extend val="0"/>
                <color indexed="9"/>
              </font>
            </x14:dxf>
          </x14:cfRule>
          <xm:sqref>G84</xm:sqref>
        </x14:conditionalFormatting>
        <x14:conditionalFormatting xmlns:xm="http://schemas.microsoft.com/office/excel/2006/main">
          <x14:cfRule type="cellIs" priority="9" stopIfTrue="1" operator="equal" id="{1B80C0B8-2424-433E-9A9A-965495DF4FA4}">
            <xm:f>КПК0611010!$G85</xm:f>
            <x14:dxf>
              <font>
                <condense val="0"/>
                <extend val="0"/>
                <color indexed="9"/>
              </font>
            </x14:dxf>
          </x14:cfRule>
          <xm:sqref>G85</xm:sqref>
        </x14:conditionalFormatting>
        <x14:conditionalFormatting xmlns:xm="http://schemas.microsoft.com/office/excel/2006/main">
          <x14:cfRule type="cellIs" priority="7" stopIfTrue="1" operator="equal" id="{5AEAC221-30BD-4728-927F-A49E9A39F2E5}">
            <xm:f>КПК0611010!#REF!</xm:f>
            <x14:dxf>
              <font>
                <condense val="0"/>
                <extend val="0"/>
                <color indexed="9"/>
              </font>
            </x14:dxf>
          </x14:cfRule>
          <xm:sqref>G86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33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55" t="s">
        <v>218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64" t="s">
        <v>77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2.75" customHeight="1" x14ac:dyDescent="0.2">
      <c r="AO7" s="60" t="s">
        <v>300</v>
      </c>
      <c r="AP7" s="56"/>
      <c r="AQ7" s="56"/>
      <c r="AR7" s="56"/>
      <c r="AS7" s="56"/>
      <c r="AT7" s="56"/>
      <c r="AU7" s="56"/>
      <c r="AV7" s="1" t="s">
        <v>63</v>
      </c>
      <c r="AW7" s="60">
        <v>486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83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s="7" customFormat="1" ht="14.25" customHeight="1" x14ac:dyDescent="0.2">
      <c r="A13" s="4" t="s">
        <v>53</v>
      </c>
      <c r="B13" s="72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5"/>
      <c r="N13" s="74" t="s">
        <v>77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6"/>
      <c r="AU13" s="72" t="s">
        <v>81</v>
      </c>
      <c r="AV13" s="73"/>
      <c r="AW13" s="73"/>
      <c r="AX13" s="73"/>
      <c r="AY13" s="73"/>
      <c r="AZ13" s="73"/>
      <c r="BA13" s="73"/>
      <c r="BB13" s="7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"/>
      <c r="AU14" s="70" t="s">
        <v>55</v>
      </c>
      <c r="AV14" s="70"/>
      <c r="AW14" s="70"/>
      <c r="AX14" s="70"/>
      <c r="AY14" s="70"/>
      <c r="AZ14" s="70"/>
      <c r="BA14" s="70"/>
      <c r="BB14" s="70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2" t="s">
        <v>84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/>
      <c r="N16" s="74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6"/>
      <c r="AU16" s="72" t="s">
        <v>81</v>
      </c>
      <c r="AV16" s="73"/>
      <c r="AW16" s="73"/>
      <c r="AX16" s="73"/>
      <c r="AY16" s="73"/>
      <c r="AZ16" s="73"/>
      <c r="BA16" s="73"/>
      <c r="BB16" s="7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8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8"/>
      <c r="AU17" s="70" t="s">
        <v>55</v>
      </c>
      <c r="AV17" s="70"/>
      <c r="AW17" s="70"/>
      <c r="AX17" s="70"/>
      <c r="AY17" s="70"/>
      <c r="AZ17" s="70"/>
      <c r="BA17" s="70"/>
      <c r="BB17" s="70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14.25" customHeight="1" x14ac:dyDescent="0.2">
      <c r="A19" s="4" t="s">
        <v>54</v>
      </c>
      <c r="B19" s="72" t="s">
        <v>214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216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"/>
      <c r="AA19" s="72" t="s">
        <v>217</v>
      </c>
      <c r="AB19" s="73"/>
      <c r="AC19" s="73"/>
      <c r="AD19" s="73"/>
      <c r="AE19" s="73"/>
      <c r="AF19" s="73"/>
      <c r="AG19" s="73"/>
      <c r="AH19" s="73"/>
      <c r="AI19" s="73"/>
      <c r="AJ19" s="11"/>
      <c r="AK19" s="78" t="s">
        <v>215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1"/>
      <c r="BE19" s="72" t="s">
        <v>82</v>
      </c>
      <c r="BF19" s="73"/>
      <c r="BG19" s="73"/>
      <c r="BH19" s="73"/>
      <c r="BI19" s="73"/>
      <c r="BJ19" s="73"/>
      <c r="BK19" s="73"/>
      <c r="BL19" s="7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5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15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0" t="s">
        <v>60</v>
      </c>
      <c r="BF20" s="70"/>
      <c r="BG20" s="70"/>
      <c r="BH20" s="70"/>
      <c r="BI20" s="70"/>
      <c r="BJ20" s="70"/>
      <c r="BK20" s="70"/>
      <c r="BL20" s="7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312318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f>200000+112318</f>
        <v>312318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9"/>
      <c r="U24" s="39"/>
      <c r="V24" s="39"/>
      <c r="W24" s="39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10.25" customHeight="1" x14ac:dyDescent="0.2">
      <c r="A26" s="79" t="s">
        <v>283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49" t="s">
        <v>189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79" t="s">
        <v>213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81" t="s">
        <v>28</v>
      </c>
      <c r="B38" s="81"/>
      <c r="C38" s="81"/>
      <c r="D38" s="81"/>
      <c r="E38" s="81"/>
      <c r="F38" s="81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9" t="s">
        <v>190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49" t="s">
        <v>191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2.75" customHeight="1" x14ac:dyDescent="0.2">
      <c r="A43" s="44">
        <v>3</v>
      </c>
      <c r="B43" s="44"/>
      <c r="C43" s="44"/>
      <c r="D43" s="44"/>
      <c r="E43" s="44"/>
      <c r="F43" s="44"/>
      <c r="G43" s="49" t="s">
        <v>192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ht="12.75" customHeight="1" x14ac:dyDescent="0.2">
      <c r="A44" s="44">
        <v>4</v>
      </c>
      <c r="B44" s="44"/>
      <c r="C44" s="44"/>
      <c r="D44" s="44"/>
      <c r="E44" s="44"/>
      <c r="F44" s="44"/>
      <c r="G44" s="49" t="s">
        <v>284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1"/>
    </row>
    <row r="45" spans="1:7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79" ht="15.75" customHeight="1" x14ac:dyDescent="0.2">
      <c r="A46" s="80" t="s">
        <v>41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</row>
    <row r="47" spans="1:79" ht="15" customHeight="1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25"/>
      <c r="BB47" s="25"/>
      <c r="BC47" s="25"/>
      <c r="BD47" s="25"/>
      <c r="BE47" s="25"/>
      <c r="BF47" s="25"/>
      <c r="BG47" s="25"/>
      <c r="BH47" s="25"/>
      <c r="BI47" s="26"/>
      <c r="BJ47" s="26"/>
      <c r="BK47" s="26"/>
      <c r="BL47" s="26"/>
    </row>
    <row r="48" spans="1:79" ht="15.95" customHeight="1" x14ac:dyDescent="0.2">
      <c r="A48" s="85" t="s">
        <v>28</v>
      </c>
      <c r="B48" s="85"/>
      <c r="C48" s="85"/>
      <c r="D48" s="93" t="s">
        <v>26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85" t="s">
        <v>29</v>
      </c>
      <c r="AD48" s="85"/>
      <c r="AE48" s="85"/>
      <c r="AF48" s="85"/>
      <c r="AG48" s="85"/>
      <c r="AH48" s="85"/>
      <c r="AI48" s="85"/>
      <c r="AJ48" s="85"/>
      <c r="AK48" s="85" t="s">
        <v>30</v>
      </c>
      <c r="AL48" s="85"/>
      <c r="AM48" s="85"/>
      <c r="AN48" s="85"/>
      <c r="AO48" s="85"/>
      <c r="AP48" s="85"/>
      <c r="AQ48" s="85"/>
      <c r="AR48" s="85"/>
      <c r="AS48" s="85" t="s">
        <v>27</v>
      </c>
      <c r="AT48" s="85"/>
      <c r="AU48" s="85"/>
      <c r="AV48" s="85"/>
      <c r="AW48" s="85"/>
      <c r="AX48" s="85"/>
      <c r="AY48" s="85"/>
      <c r="AZ48" s="85"/>
      <c r="BA48" s="27"/>
      <c r="BB48" s="27"/>
      <c r="BC48" s="27"/>
      <c r="BD48" s="27"/>
      <c r="BE48" s="27"/>
      <c r="BF48" s="27"/>
      <c r="BG48" s="27"/>
      <c r="BH48" s="27"/>
    </row>
    <row r="49" spans="1:79" ht="29.1" customHeight="1" x14ac:dyDescent="0.2">
      <c r="A49" s="85"/>
      <c r="B49" s="85"/>
      <c r="C49" s="85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27"/>
      <c r="BB49" s="27"/>
      <c r="BC49" s="27"/>
      <c r="BD49" s="27"/>
      <c r="BE49" s="27"/>
      <c r="BF49" s="27"/>
      <c r="BG49" s="27"/>
      <c r="BH49" s="27"/>
    </row>
    <row r="50" spans="1:79" ht="15.75" x14ac:dyDescent="0.2">
      <c r="A50" s="85">
        <v>1</v>
      </c>
      <c r="B50" s="85"/>
      <c r="C50" s="85"/>
      <c r="D50" s="99"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5">
        <v>3</v>
      </c>
      <c r="AD50" s="85"/>
      <c r="AE50" s="85"/>
      <c r="AF50" s="85"/>
      <c r="AG50" s="85"/>
      <c r="AH50" s="85"/>
      <c r="AI50" s="85"/>
      <c r="AJ50" s="85"/>
      <c r="AK50" s="85">
        <v>4</v>
      </c>
      <c r="AL50" s="85"/>
      <c r="AM50" s="85"/>
      <c r="AN50" s="85"/>
      <c r="AO50" s="85"/>
      <c r="AP50" s="85"/>
      <c r="AQ50" s="85"/>
      <c r="AR50" s="85"/>
      <c r="AS50" s="85">
        <v>5</v>
      </c>
      <c r="AT50" s="85"/>
      <c r="AU50" s="85"/>
      <c r="AV50" s="85"/>
      <c r="AW50" s="85"/>
      <c r="AX50" s="85"/>
      <c r="AY50" s="85"/>
      <c r="AZ50" s="85"/>
      <c r="BA50" s="27"/>
      <c r="BB50" s="27"/>
      <c r="BC50" s="27"/>
      <c r="BD50" s="27"/>
      <c r="BE50" s="27"/>
      <c r="BF50" s="27"/>
      <c r="BG50" s="27"/>
      <c r="BH50" s="27"/>
    </row>
    <row r="51" spans="1:79" s="30" customFormat="1" ht="12.75" hidden="1" customHeight="1" x14ac:dyDescent="0.2">
      <c r="A51" s="44" t="s">
        <v>6</v>
      </c>
      <c r="B51" s="44"/>
      <c r="C51" s="44"/>
      <c r="D51" s="102" t="s">
        <v>7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105" t="s">
        <v>8</v>
      </c>
      <c r="AD51" s="105"/>
      <c r="AE51" s="105"/>
      <c r="AF51" s="105"/>
      <c r="AG51" s="105"/>
      <c r="AH51" s="105"/>
      <c r="AI51" s="105"/>
      <c r="AJ51" s="105"/>
      <c r="AK51" s="105" t="s">
        <v>9</v>
      </c>
      <c r="AL51" s="105"/>
      <c r="AM51" s="105"/>
      <c r="AN51" s="105"/>
      <c r="AO51" s="105"/>
      <c r="AP51" s="105"/>
      <c r="AQ51" s="105"/>
      <c r="AR51" s="105"/>
      <c r="AS51" s="48" t="s">
        <v>10</v>
      </c>
      <c r="AT51" s="105"/>
      <c r="AU51" s="105"/>
      <c r="AV51" s="105"/>
      <c r="AW51" s="105"/>
      <c r="AX51" s="105"/>
      <c r="AY51" s="105"/>
      <c r="AZ51" s="105"/>
      <c r="BA51" s="28"/>
      <c r="BB51" s="29"/>
      <c r="BC51" s="29"/>
      <c r="BD51" s="29"/>
      <c r="BE51" s="29"/>
      <c r="BF51" s="29"/>
      <c r="BG51" s="29"/>
      <c r="BH51" s="29"/>
      <c r="CA51" s="30" t="s">
        <v>13</v>
      </c>
    </row>
    <row r="52" spans="1:79" ht="12.75" customHeight="1" x14ac:dyDescent="0.2">
      <c r="A52" s="44">
        <v>1</v>
      </c>
      <c r="B52" s="44"/>
      <c r="C52" s="44"/>
      <c r="D52" s="49" t="s">
        <v>191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2">
        <v>5660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>AC52+AK52</f>
        <v>5660</v>
      </c>
      <c r="AT52" s="52"/>
      <c r="AU52" s="52"/>
      <c r="AV52" s="52"/>
      <c r="AW52" s="52"/>
      <c r="AX52" s="52"/>
      <c r="AY52" s="52"/>
      <c r="AZ52" s="52"/>
      <c r="BA52" s="31"/>
      <c r="BB52" s="31"/>
      <c r="BC52" s="31"/>
      <c r="BD52" s="31"/>
      <c r="BE52" s="31"/>
      <c r="BF52" s="31"/>
      <c r="BG52" s="31"/>
      <c r="BH52" s="31"/>
      <c r="CA52" s="1" t="s">
        <v>14</v>
      </c>
    </row>
    <row r="53" spans="1:79" ht="12.75" customHeight="1" x14ac:dyDescent="0.2">
      <c r="A53" s="44">
        <v>2</v>
      </c>
      <c r="B53" s="44"/>
      <c r="C53" s="44"/>
      <c r="D53" s="49" t="s">
        <v>190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2">
        <v>125000</v>
      </c>
      <c r="AD53" s="52"/>
      <c r="AE53" s="52"/>
      <c r="AF53" s="52"/>
      <c r="AG53" s="52"/>
      <c r="AH53" s="52"/>
      <c r="AI53" s="52"/>
      <c r="AJ53" s="52"/>
      <c r="AK53" s="52">
        <v>0</v>
      </c>
      <c r="AL53" s="52"/>
      <c r="AM53" s="52"/>
      <c r="AN53" s="52"/>
      <c r="AO53" s="52"/>
      <c r="AP53" s="52"/>
      <c r="AQ53" s="52"/>
      <c r="AR53" s="52"/>
      <c r="AS53" s="52">
        <f>AC53+AK53</f>
        <v>125000</v>
      </c>
      <c r="AT53" s="52"/>
      <c r="AU53" s="52"/>
      <c r="AV53" s="52"/>
      <c r="AW53" s="52"/>
      <c r="AX53" s="52"/>
      <c r="AY53" s="52"/>
      <c r="AZ53" s="52"/>
      <c r="BA53" s="31"/>
      <c r="BB53" s="31"/>
      <c r="BC53" s="31"/>
      <c r="BD53" s="31"/>
      <c r="BE53" s="31"/>
      <c r="BF53" s="31"/>
      <c r="BG53" s="31"/>
      <c r="BH53" s="31"/>
    </row>
    <row r="54" spans="1:79" ht="12.75" customHeight="1" x14ac:dyDescent="0.2">
      <c r="A54" s="44">
        <v>3</v>
      </c>
      <c r="B54" s="44"/>
      <c r="C54" s="44"/>
      <c r="D54" s="49" t="s">
        <v>192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2">
        <v>69340</v>
      </c>
      <c r="AD54" s="52"/>
      <c r="AE54" s="52"/>
      <c r="AF54" s="52"/>
      <c r="AG54" s="52"/>
      <c r="AH54" s="52"/>
      <c r="AI54" s="52"/>
      <c r="AJ54" s="52"/>
      <c r="AK54" s="52">
        <v>0</v>
      </c>
      <c r="AL54" s="52"/>
      <c r="AM54" s="52"/>
      <c r="AN54" s="52"/>
      <c r="AO54" s="52"/>
      <c r="AP54" s="52"/>
      <c r="AQ54" s="52"/>
      <c r="AR54" s="52"/>
      <c r="AS54" s="52">
        <f>AC54+AK54</f>
        <v>69340</v>
      </c>
      <c r="AT54" s="52"/>
      <c r="AU54" s="52"/>
      <c r="AV54" s="52"/>
      <c r="AW54" s="52"/>
      <c r="AX54" s="52"/>
      <c r="AY54" s="52"/>
      <c r="AZ54" s="52"/>
      <c r="BA54" s="31"/>
      <c r="BB54" s="31"/>
      <c r="BC54" s="31"/>
      <c r="BD54" s="31"/>
      <c r="BE54" s="31"/>
      <c r="BF54" s="31"/>
      <c r="BG54" s="31"/>
      <c r="BH54" s="31"/>
    </row>
    <row r="55" spans="1:79" ht="26.25" customHeight="1" x14ac:dyDescent="0.2">
      <c r="A55" s="44">
        <v>4</v>
      </c>
      <c r="B55" s="44"/>
      <c r="C55" s="44"/>
      <c r="D55" s="49" t="s">
        <v>285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2">
        <v>112318</v>
      </c>
      <c r="AD55" s="52"/>
      <c r="AE55" s="52"/>
      <c r="AF55" s="52"/>
      <c r="AG55" s="52"/>
      <c r="AH55" s="52"/>
      <c r="AI55" s="52"/>
      <c r="AJ55" s="52"/>
      <c r="AK55" s="52">
        <v>0</v>
      </c>
      <c r="AL55" s="52"/>
      <c r="AM55" s="52"/>
      <c r="AN55" s="52"/>
      <c r="AO55" s="52"/>
      <c r="AP55" s="52"/>
      <c r="AQ55" s="52"/>
      <c r="AR55" s="52"/>
      <c r="AS55" s="52">
        <f>AC55+AK55</f>
        <v>112318</v>
      </c>
      <c r="AT55" s="52"/>
      <c r="AU55" s="52"/>
      <c r="AV55" s="52"/>
      <c r="AW55" s="52"/>
      <c r="AX55" s="52"/>
      <c r="AY55" s="52"/>
      <c r="AZ55" s="52"/>
      <c r="BA55" s="31"/>
      <c r="BB55" s="31"/>
      <c r="BC55" s="31"/>
      <c r="BD55" s="31"/>
      <c r="BE55" s="31"/>
      <c r="BF55" s="31"/>
      <c r="BG55" s="31"/>
      <c r="BH55" s="31"/>
    </row>
    <row r="56" spans="1:79" s="30" customFormat="1" x14ac:dyDescent="0.2">
      <c r="A56" s="106"/>
      <c r="B56" s="106"/>
      <c r="C56" s="106"/>
      <c r="D56" s="107" t="s">
        <v>64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110">
        <v>312318</v>
      </c>
      <c r="AD56" s="110"/>
      <c r="AE56" s="110"/>
      <c r="AF56" s="110"/>
      <c r="AG56" s="110"/>
      <c r="AH56" s="110"/>
      <c r="AI56" s="110"/>
      <c r="AJ56" s="110"/>
      <c r="AK56" s="110">
        <v>0</v>
      </c>
      <c r="AL56" s="110"/>
      <c r="AM56" s="110"/>
      <c r="AN56" s="110"/>
      <c r="AO56" s="110"/>
      <c r="AP56" s="110"/>
      <c r="AQ56" s="110"/>
      <c r="AR56" s="110"/>
      <c r="AS56" s="110">
        <f>AC56+AK56</f>
        <v>312318</v>
      </c>
      <c r="AT56" s="110"/>
      <c r="AU56" s="110"/>
      <c r="AV56" s="110"/>
      <c r="AW56" s="110"/>
      <c r="AX56" s="110"/>
      <c r="AY56" s="110"/>
      <c r="AZ56" s="110"/>
      <c r="BA56" s="32"/>
      <c r="BB56" s="32"/>
      <c r="BC56" s="32"/>
      <c r="BD56" s="32"/>
      <c r="BE56" s="32"/>
      <c r="BF56" s="32"/>
      <c r="BG56" s="32"/>
      <c r="BH56" s="32"/>
    </row>
    <row r="58" spans="1:79" ht="15.75" customHeight="1" x14ac:dyDescent="0.2">
      <c r="A58" s="63" t="s">
        <v>42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</row>
    <row r="59" spans="1:79" ht="15" customHeight="1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ht="15.95" customHeight="1" x14ac:dyDescent="0.2">
      <c r="A60" s="85" t="s">
        <v>28</v>
      </c>
      <c r="B60" s="85"/>
      <c r="C60" s="85"/>
      <c r="D60" s="93" t="s">
        <v>34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85" t="s">
        <v>29</v>
      </c>
      <c r="AC60" s="85"/>
      <c r="AD60" s="85"/>
      <c r="AE60" s="85"/>
      <c r="AF60" s="85"/>
      <c r="AG60" s="85"/>
      <c r="AH60" s="85"/>
      <c r="AI60" s="85"/>
      <c r="AJ60" s="85" t="s">
        <v>30</v>
      </c>
      <c r="AK60" s="85"/>
      <c r="AL60" s="85"/>
      <c r="AM60" s="85"/>
      <c r="AN60" s="85"/>
      <c r="AO60" s="85"/>
      <c r="AP60" s="85"/>
      <c r="AQ60" s="85"/>
      <c r="AR60" s="85" t="s">
        <v>27</v>
      </c>
      <c r="AS60" s="85"/>
      <c r="AT60" s="85"/>
      <c r="AU60" s="85"/>
      <c r="AV60" s="85"/>
      <c r="AW60" s="85"/>
      <c r="AX60" s="85"/>
      <c r="AY60" s="85"/>
    </row>
    <row r="61" spans="1:79" ht="29.1" customHeight="1" x14ac:dyDescent="0.2">
      <c r="A61" s="85"/>
      <c r="B61" s="85"/>
      <c r="C61" s="85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</row>
    <row r="62" spans="1:79" ht="15.75" customHeight="1" x14ac:dyDescent="0.2">
      <c r="A62" s="85">
        <v>1</v>
      </c>
      <c r="B62" s="85"/>
      <c r="C62" s="85"/>
      <c r="D62" s="99">
        <v>2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85">
        <v>3</v>
      </c>
      <c r="AC62" s="85"/>
      <c r="AD62" s="85"/>
      <c r="AE62" s="85"/>
      <c r="AF62" s="85"/>
      <c r="AG62" s="85"/>
      <c r="AH62" s="85"/>
      <c r="AI62" s="85"/>
      <c r="AJ62" s="85">
        <v>4</v>
      </c>
      <c r="AK62" s="85"/>
      <c r="AL62" s="85"/>
      <c r="AM62" s="85"/>
      <c r="AN62" s="85"/>
      <c r="AO62" s="85"/>
      <c r="AP62" s="85"/>
      <c r="AQ62" s="85"/>
      <c r="AR62" s="85">
        <v>5</v>
      </c>
      <c r="AS62" s="85"/>
      <c r="AT62" s="85"/>
      <c r="AU62" s="85"/>
      <c r="AV62" s="85"/>
      <c r="AW62" s="85"/>
      <c r="AX62" s="85"/>
      <c r="AY62" s="85"/>
    </row>
    <row r="63" spans="1:79" ht="12.75" hidden="1" customHeight="1" x14ac:dyDescent="0.2">
      <c r="A63" s="44" t="s">
        <v>6</v>
      </c>
      <c r="B63" s="44"/>
      <c r="C63" s="44"/>
      <c r="D63" s="89" t="s">
        <v>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105" t="s">
        <v>8</v>
      </c>
      <c r="AC63" s="105"/>
      <c r="AD63" s="105"/>
      <c r="AE63" s="105"/>
      <c r="AF63" s="105"/>
      <c r="AG63" s="105"/>
      <c r="AH63" s="105"/>
      <c r="AI63" s="105"/>
      <c r="AJ63" s="105" t="s">
        <v>9</v>
      </c>
      <c r="AK63" s="105"/>
      <c r="AL63" s="105"/>
      <c r="AM63" s="105"/>
      <c r="AN63" s="105"/>
      <c r="AO63" s="105"/>
      <c r="AP63" s="105"/>
      <c r="AQ63" s="105"/>
      <c r="AR63" s="105" t="s">
        <v>10</v>
      </c>
      <c r="AS63" s="105"/>
      <c r="AT63" s="105"/>
      <c r="AU63" s="105"/>
      <c r="AV63" s="105"/>
      <c r="AW63" s="105"/>
      <c r="AX63" s="105"/>
      <c r="AY63" s="105"/>
      <c r="CA63" s="1" t="s">
        <v>15</v>
      </c>
    </row>
    <row r="64" spans="1:79" ht="25.5" customHeight="1" x14ac:dyDescent="0.2">
      <c r="A64" s="44">
        <v>1</v>
      </c>
      <c r="B64" s="44"/>
      <c r="C64" s="44"/>
      <c r="D64" s="49" t="s">
        <v>193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52">
        <v>312318</v>
      </c>
      <c r="AC64" s="52"/>
      <c r="AD64" s="52"/>
      <c r="AE64" s="52"/>
      <c r="AF64" s="52"/>
      <c r="AG64" s="52"/>
      <c r="AH64" s="52"/>
      <c r="AI64" s="52"/>
      <c r="AJ64" s="52">
        <v>0</v>
      </c>
      <c r="AK64" s="52"/>
      <c r="AL64" s="52"/>
      <c r="AM64" s="52"/>
      <c r="AN64" s="52"/>
      <c r="AO64" s="52"/>
      <c r="AP64" s="52"/>
      <c r="AQ64" s="52"/>
      <c r="AR64" s="52">
        <f>AB64+AJ64</f>
        <v>312318</v>
      </c>
      <c r="AS64" s="52"/>
      <c r="AT64" s="52"/>
      <c r="AU64" s="52"/>
      <c r="AV64" s="52"/>
      <c r="AW64" s="52"/>
      <c r="AX64" s="52"/>
      <c r="AY64" s="52"/>
      <c r="CA64" s="1" t="s">
        <v>16</v>
      </c>
    </row>
    <row r="65" spans="1:79" s="30" customFormat="1" ht="12.75" customHeight="1" x14ac:dyDescent="0.2">
      <c r="A65" s="106"/>
      <c r="B65" s="106"/>
      <c r="C65" s="106"/>
      <c r="D65" s="107" t="s">
        <v>27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9"/>
      <c r="AB65" s="110">
        <v>312318</v>
      </c>
      <c r="AC65" s="110"/>
      <c r="AD65" s="110"/>
      <c r="AE65" s="110"/>
      <c r="AF65" s="110"/>
      <c r="AG65" s="110"/>
      <c r="AH65" s="110"/>
      <c r="AI65" s="110"/>
      <c r="AJ65" s="110">
        <v>0</v>
      </c>
      <c r="AK65" s="110"/>
      <c r="AL65" s="110"/>
      <c r="AM65" s="110"/>
      <c r="AN65" s="110"/>
      <c r="AO65" s="110"/>
      <c r="AP65" s="110"/>
      <c r="AQ65" s="110"/>
      <c r="AR65" s="110">
        <f>AB65+AJ65</f>
        <v>312318</v>
      </c>
      <c r="AS65" s="110"/>
      <c r="AT65" s="110"/>
      <c r="AU65" s="110"/>
      <c r="AV65" s="110"/>
      <c r="AW65" s="110"/>
      <c r="AX65" s="110"/>
      <c r="AY65" s="110"/>
    </row>
    <row r="67" spans="1:79" ht="15.75" customHeight="1" x14ac:dyDescent="0.2">
      <c r="A67" s="80" t="s">
        <v>43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ht="30" customHeight="1" x14ac:dyDescent="0.2">
      <c r="A68" s="85" t="s">
        <v>28</v>
      </c>
      <c r="B68" s="85"/>
      <c r="C68" s="85"/>
      <c r="D68" s="85"/>
      <c r="E68" s="85"/>
      <c r="F68" s="85"/>
      <c r="G68" s="99" t="s">
        <v>44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85" t="s">
        <v>2</v>
      </c>
      <c r="AA68" s="85"/>
      <c r="AB68" s="85"/>
      <c r="AC68" s="85"/>
      <c r="AD68" s="85"/>
      <c r="AE68" s="85" t="s">
        <v>1</v>
      </c>
      <c r="AF68" s="85"/>
      <c r="AG68" s="85"/>
      <c r="AH68" s="85"/>
      <c r="AI68" s="85"/>
      <c r="AJ68" s="85"/>
      <c r="AK68" s="85"/>
      <c r="AL68" s="85"/>
      <c r="AM68" s="85"/>
      <c r="AN68" s="85"/>
      <c r="AO68" s="99" t="s">
        <v>29</v>
      </c>
      <c r="AP68" s="100"/>
      <c r="AQ68" s="100"/>
      <c r="AR68" s="100"/>
      <c r="AS68" s="100"/>
      <c r="AT68" s="100"/>
      <c r="AU68" s="100"/>
      <c r="AV68" s="101"/>
      <c r="AW68" s="99" t="s">
        <v>30</v>
      </c>
      <c r="AX68" s="100"/>
      <c r="AY68" s="100"/>
      <c r="AZ68" s="100"/>
      <c r="BA68" s="100"/>
      <c r="BB68" s="100"/>
      <c r="BC68" s="100"/>
      <c r="BD68" s="101"/>
      <c r="BE68" s="99" t="s">
        <v>27</v>
      </c>
      <c r="BF68" s="100"/>
      <c r="BG68" s="100"/>
      <c r="BH68" s="100"/>
      <c r="BI68" s="100"/>
      <c r="BJ68" s="100"/>
      <c r="BK68" s="100"/>
      <c r="BL68" s="101"/>
    </row>
    <row r="69" spans="1:79" ht="15.75" customHeight="1" x14ac:dyDescent="0.2">
      <c r="A69" s="85">
        <v>1</v>
      </c>
      <c r="B69" s="85"/>
      <c r="C69" s="85"/>
      <c r="D69" s="85"/>
      <c r="E69" s="85"/>
      <c r="F69" s="85"/>
      <c r="G69" s="99">
        <v>2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85">
        <v>3</v>
      </c>
      <c r="AA69" s="85"/>
      <c r="AB69" s="85"/>
      <c r="AC69" s="85"/>
      <c r="AD69" s="85"/>
      <c r="AE69" s="85">
        <v>4</v>
      </c>
      <c r="AF69" s="85"/>
      <c r="AG69" s="85"/>
      <c r="AH69" s="85"/>
      <c r="AI69" s="85"/>
      <c r="AJ69" s="85"/>
      <c r="AK69" s="85"/>
      <c r="AL69" s="85"/>
      <c r="AM69" s="85"/>
      <c r="AN69" s="85"/>
      <c r="AO69" s="85">
        <v>5</v>
      </c>
      <c r="AP69" s="85"/>
      <c r="AQ69" s="85"/>
      <c r="AR69" s="85"/>
      <c r="AS69" s="85"/>
      <c r="AT69" s="85"/>
      <c r="AU69" s="85"/>
      <c r="AV69" s="85"/>
      <c r="AW69" s="85">
        <v>6</v>
      </c>
      <c r="AX69" s="85"/>
      <c r="AY69" s="85"/>
      <c r="AZ69" s="85"/>
      <c r="BA69" s="85"/>
      <c r="BB69" s="85"/>
      <c r="BC69" s="85"/>
      <c r="BD69" s="85"/>
      <c r="BE69" s="85">
        <v>7</v>
      </c>
      <c r="BF69" s="85"/>
      <c r="BG69" s="85"/>
      <c r="BH69" s="85"/>
      <c r="BI69" s="85"/>
      <c r="BJ69" s="85"/>
      <c r="BK69" s="85"/>
      <c r="BL69" s="85"/>
    </row>
    <row r="70" spans="1:79" x14ac:dyDescent="0.2">
      <c r="A70" s="102" t="s">
        <v>190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4"/>
      <c r="CA70" s="1" t="s">
        <v>17</v>
      </c>
    </row>
    <row r="71" spans="1:79" s="30" customFormat="1" ht="12.75" customHeight="1" x14ac:dyDescent="0.2">
      <c r="A71" s="106">
        <v>1</v>
      </c>
      <c r="B71" s="106"/>
      <c r="C71" s="106"/>
      <c r="D71" s="106"/>
      <c r="E71" s="106"/>
      <c r="F71" s="106"/>
      <c r="G71" s="115" t="s">
        <v>65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118"/>
      <c r="AA71" s="118"/>
      <c r="AB71" s="118"/>
      <c r="AC71" s="118"/>
      <c r="AD71" s="118"/>
      <c r="AE71" s="119"/>
      <c r="AF71" s="119"/>
      <c r="AG71" s="119"/>
      <c r="AH71" s="119"/>
      <c r="AI71" s="119"/>
      <c r="AJ71" s="119"/>
      <c r="AK71" s="119"/>
      <c r="AL71" s="119"/>
      <c r="AM71" s="119"/>
      <c r="AN71" s="111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CA71" s="30" t="s">
        <v>18</v>
      </c>
    </row>
    <row r="72" spans="1:79" ht="12.75" customHeight="1" x14ac:dyDescent="0.2">
      <c r="A72" s="44"/>
      <c r="B72" s="44"/>
      <c r="C72" s="44"/>
      <c r="D72" s="44"/>
      <c r="E72" s="44"/>
      <c r="F72" s="44"/>
      <c r="G72" s="123" t="s">
        <v>67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48" t="s">
        <v>68</v>
      </c>
      <c r="AA72" s="48"/>
      <c r="AB72" s="48"/>
      <c r="AC72" s="48"/>
      <c r="AD72" s="48"/>
      <c r="AE72" s="68" t="s">
        <v>69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52">
        <v>125000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 t="shared" ref="BE72:BE82" si="0">AO72+AW72</f>
        <v>125000</v>
      </c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44"/>
      <c r="B73" s="44"/>
      <c r="C73" s="44"/>
      <c r="D73" s="44"/>
      <c r="E73" s="44"/>
      <c r="F73" s="44"/>
      <c r="G73" s="45" t="s">
        <v>194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66</v>
      </c>
      <c r="AA73" s="48"/>
      <c r="AB73" s="48"/>
      <c r="AC73" s="48"/>
      <c r="AD73" s="48"/>
      <c r="AE73" s="68" t="s">
        <v>195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52">
        <v>44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 t="shared" si="0"/>
        <v>44</v>
      </c>
      <c r="BF73" s="52"/>
      <c r="BG73" s="52"/>
      <c r="BH73" s="52"/>
      <c r="BI73" s="52"/>
      <c r="BJ73" s="52"/>
      <c r="BK73" s="52"/>
      <c r="BL73" s="52"/>
    </row>
    <row r="74" spans="1:79" s="30" customFormat="1" ht="12.75" customHeight="1" x14ac:dyDescent="0.2">
      <c r="A74" s="106">
        <v>2</v>
      </c>
      <c r="B74" s="106"/>
      <c r="C74" s="106"/>
      <c r="D74" s="106"/>
      <c r="E74" s="106"/>
      <c r="F74" s="106"/>
      <c r="G74" s="120" t="s">
        <v>70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18"/>
      <c r="AA74" s="118"/>
      <c r="AB74" s="118"/>
      <c r="AC74" s="118"/>
      <c r="AD74" s="118"/>
      <c r="AE74" s="119"/>
      <c r="AF74" s="119"/>
      <c r="AG74" s="119"/>
      <c r="AH74" s="119"/>
      <c r="AI74" s="119"/>
      <c r="AJ74" s="119"/>
      <c r="AK74" s="119"/>
      <c r="AL74" s="119"/>
      <c r="AM74" s="119"/>
      <c r="AN74" s="111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</row>
    <row r="75" spans="1:79" s="30" customFormat="1" ht="12.75" customHeight="1" x14ac:dyDescent="0.2">
      <c r="A75" s="106">
        <v>0</v>
      </c>
      <c r="B75" s="106"/>
      <c r="C75" s="106"/>
      <c r="D75" s="106"/>
      <c r="E75" s="106"/>
      <c r="F75" s="106"/>
      <c r="G75" s="120" t="s">
        <v>198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18"/>
      <c r="AA75" s="118"/>
      <c r="AB75" s="118"/>
      <c r="AC75" s="118"/>
      <c r="AD75" s="118"/>
      <c r="AE75" s="119"/>
      <c r="AF75" s="119"/>
      <c r="AG75" s="119"/>
      <c r="AH75" s="119"/>
      <c r="AI75" s="119"/>
      <c r="AJ75" s="119"/>
      <c r="AK75" s="119"/>
      <c r="AL75" s="119"/>
      <c r="AM75" s="119"/>
      <c r="AN75" s="111"/>
      <c r="AO75" s="110">
        <v>4285</v>
      </c>
      <c r="AP75" s="110"/>
      <c r="AQ75" s="110"/>
      <c r="AR75" s="110"/>
      <c r="AS75" s="110"/>
      <c r="AT75" s="110"/>
      <c r="AU75" s="110"/>
      <c r="AV75" s="110"/>
      <c r="AW75" s="110">
        <v>0</v>
      </c>
      <c r="AX75" s="110"/>
      <c r="AY75" s="110"/>
      <c r="AZ75" s="110"/>
      <c r="BA75" s="110"/>
      <c r="BB75" s="110"/>
      <c r="BC75" s="110"/>
      <c r="BD75" s="110"/>
      <c r="BE75" s="110">
        <f t="shared" si="0"/>
        <v>4285</v>
      </c>
      <c r="BF75" s="110"/>
      <c r="BG75" s="110"/>
      <c r="BH75" s="110"/>
      <c r="BI75" s="110"/>
      <c r="BJ75" s="110"/>
      <c r="BK75" s="110"/>
      <c r="BL75" s="110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200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104</v>
      </c>
      <c r="AA76" s="48"/>
      <c r="AB76" s="48"/>
      <c r="AC76" s="48"/>
      <c r="AD76" s="48"/>
      <c r="AE76" s="68" t="s">
        <v>195</v>
      </c>
      <c r="AF76" s="68"/>
      <c r="AG76" s="68"/>
      <c r="AH76" s="68"/>
      <c r="AI76" s="68"/>
      <c r="AJ76" s="68"/>
      <c r="AK76" s="68"/>
      <c r="AL76" s="68"/>
      <c r="AM76" s="68"/>
      <c r="AN76" s="69"/>
      <c r="AO76" s="52">
        <v>2134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0"/>
        <v>2134</v>
      </c>
      <c r="BF76" s="52"/>
      <c r="BG76" s="52"/>
      <c r="BH76" s="52"/>
      <c r="BI76" s="52"/>
      <c r="BJ76" s="52"/>
      <c r="BK76" s="52"/>
      <c r="BL76" s="52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201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104</v>
      </c>
      <c r="AA77" s="48"/>
      <c r="AB77" s="48"/>
      <c r="AC77" s="48"/>
      <c r="AD77" s="48"/>
      <c r="AE77" s="68" t="s">
        <v>195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52">
        <v>2151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0"/>
        <v>2151</v>
      </c>
      <c r="BF77" s="52"/>
      <c r="BG77" s="52"/>
      <c r="BH77" s="52"/>
      <c r="BI77" s="52"/>
      <c r="BJ77" s="52"/>
      <c r="BK77" s="52"/>
      <c r="BL77" s="52"/>
    </row>
    <row r="78" spans="1:79" s="30" customFormat="1" ht="12.75" customHeight="1" x14ac:dyDescent="0.2">
      <c r="A78" s="106">
        <v>3</v>
      </c>
      <c r="B78" s="106"/>
      <c r="C78" s="106"/>
      <c r="D78" s="106"/>
      <c r="E78" s="106"/>
      <c r="F78" s="106"/>
      <c r="G78" s="120" t="s">
        <v>71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18"/>
      <c r="AA78" s="118"/>
      <c r="AB78" s="118"/>
      <c r="AC78" s="118"/>
      <c r="AD78" s="118"/>
      <c r="AE78" s="120"/>
      <c r="AF78" s="121"/>
      <c r="AG78" s="121"/>
      <c r="AH78" s="121"/>
      <c r="AI78" s="121"/>
      <c r="AJ78" s="121"/>
      <c r="AK78" s="121"/>
      <c r="AL78" s="121"/>
      <c r="AM78" s="121"/>
      <c r="AN78" s="122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</row>
    <row r="79" spans="1:79" ht="25.5" customHeight="1" x14ac:dyDescent="0.2">
      <c r="A79" s="44"/>
      <c r="B79" s="44"/>
      <c r="C79" s="44"/>
      <c r="D79" s="44"/>
      <c r="E79" s="44"/>
      <c r="F79" s="44"/>
      <c r="G79" s="45" t="s">
        <v>207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68</v>
      </c>
      <c r="AA79" s="48"/>
      <c r="AB79" s="48"/>
      <c r="AC79" s="48"/>
      <c r="AD79" s="48"/>
      <c r="AE79" s="45" t="s">
        <v>72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52">
        <v>2840.91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f t="shared" si="0"/>
        <v>2840.91</v>
      </c>
      <c r="BF79" s="52"/>
      <c r="BG79" s="52"/>
      <c r="BH79" s="52"/>
      <c r="BI79" s="52"/>
      <c r="BJ79" s="52"/>
      <c r="BK79" s="52"/>
      <c r="BL79" s="52"/>
    </row>
    <row r="80" spans="1:79" ht="38.25" customHeight="1" x14ac:dyDescent="0.2">
      <c r="A80" s="44"/>
      <c r="B80" s="44"/>
      <c r="C80" s="44"/>
      <c r="D80" s="44"/>
      <c r="E80" s="44"/>
      <c r="F80" s="44"/>
      <c r="G80" s="45" t="s">
        <v>208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68</v>
      </c>
      <c r="AA80" s="48"/>
      <c r="AB80" s="48"/>
      <c r="AC80" s="48"/>
      <c r="AD80" s="48"/>
      <c r="AE80" s="45" t="s">
        <v>72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52">
        <v>29.17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 t="shared" si="0"/>
        <v>29.17</v>
      </c>
      <c r="BF80" s="52"/>
      <c r="BG80" s="52"/>
      <c r="BH80" s="52"/>
      <c r="BI80" s="52"/>
      <c r="BJ80" s="52"/>
      <c r="BK80" s="52"/>
      <c r="BL80" s="52"/>
    </row>
    <row r="81" spans="1:79" s="30" customFormat="1" ht="12.75" customHeight="1" x14ac:dyDescent="0.2">
      <c r="A81" s="106">
        <v>4</v>
      </c>
      <c r="B81" s="106"/>
      <c r="C81" s="106"/>
      <c r="D81" s="106"/>
      <c r="E81" s="106"/>
      <c r="F81" s="106"/>
      <c r="G81" s="120" t="s">
        <v>74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118"/>
      <c r="AA81" s="118"/>
      <c r="AB81" s="118"/>
      <c r="AC81" s="118"/>
      <c r="AD81" s="118"/>
      <c r="AE81" s="120"/>
      <c r="AF81" s="121"/>
      <c r="AG81" s="121"/>
      <c r="AH81" s="121"/>
      <c r="AI81" s="121"/>
      <c r="AJ81" s="121"/>
      <c r="AK81" s="121"/>
      <c r="AL81" s="121"/>
      <c r="AM81" s="121"/>
      <c r="AN81" s="122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</row>
    <row r="82" spans="1:79" ht="38.25" customHeight="1" x14ac:dyDescent="0.2">
      <c r="A82" s="44"/>
      <c r="B82" s="44"/>
      <c r="C82" s="44"/>
      <c r="D82" s="44"/>
      <c r="E82" s="44"/>
      <c r="F82" s="44"/>
      <c r="G82" s="45" t="s">
        <v>211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75</v>
      </c>
      <c r="AA82" s="48"/>
      <c r="AB82" s="48"/>
      <c r="AC82" s="48"/>
      <c r="AD82" s="48"/>
      <c r="AE82" s="45" t="s">
        <v>72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52">
        <v>135.80000000000001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f t="shared" si="0"/>
        <v>135.80000000000001</v>
      </c>
      <c r="BF82" s="52"/>
      <c r="BG82" s="52"/>
      <c r="BH82" s="52"/>
      <c r="BI82" s="52"/>
      <c r="BJ82" s="52"/>
      <c r="BK82" s="52"/>
      <c r="BL82" s="52"/>
    </row>
    <row r="83" spans="1:79" x14ac:dyDescent="0.2">
      <c r="A83" s="102" t="s">
        <v>191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4"/>
      <c r="CA83" s="1" t="s">
        <v>17</v>
      </c>
    </row>
    <row r="84" spans="1:79" s="30" customFormat="1" ht="12.75" customHeight="1" x14ac:dyDescent="0.2">
      <c r="A84" s="106">
        <v>1</v>
      </c>
      <c r="B84" s="106"/>
      <c r="C84" s="106"/>
      <c r="D84" s="106"/>
      <c r="E84" s="106"/>
      <c r="F84" s="106"/>
      <c r="G84" s="115" t="s">
        <v>65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18"/>
      <c r="AA84" s="118"/>
      <c r="AB84" s="118"/>
      <c r="AC84" s="118"/>
      <c r="AD84" s="118"/>
      <c r="AE84" s="119"/>
      <c r="AF84" s="119"/>
      <c r="AG84" s="119"/>
      <c r="AH84" s="119"/>
      <c r="AI84" s="119"/>
      <c r="AJ84" s="119"/>
      <c r="AK84" s="119"/>
      <c r="AL84" s="119"/>
      <c r="AM84" s="119"/>
      <c r="AN84" s="111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CA84" s="30" t="s">
        <v>18</v>
      </c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101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68</v>
      </c>
      <c r="AA85" s="48"/>
      <c r="AB85" s="48"/>
      <c r="AC85" s="48"/>
      <c r="AD85" s="48"/>
      <c r="AE85" s="68" t="s">
        <v>69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52">
        <v>5660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f t="shared" ref="BE85" si="1">AO85+AW85</f>
        <v>5660</v>
      </c>
      <c r="BF85" s="52"/>
      <c r="BG85" s="52"/>
      <c r="BH85" s="52"/>
      <c r="BI85" s="52"/>
      <c r="BJ85" s="52"/>
      <c r="BK85" s="52"/>
      <c r="BL85" s="52"/>
    </row>
    <row r="86" spans="1:79" ht="12.75" customHeight="1" x14ac:dyDescent="0.2">
      <c r="A86" s="44"/>
      <c r="B86" s="44"/>
      <c r="C86" s="44"/>
      <c r="D86" s="44"/>
      <c r="E86" s="44"/>
      <c r="F86" s="44"/>
      <c r="G86" s="45" t="s">
        <v>196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68</v>
      </c>
      <c r="AA86" s="48"/>
      <c r="AB86" s="48"/>
      <c r="AC86" s="48"/>
      <c r="AD86" s="48"/>
      <c r="AE86" s="68" t="s">
        <v>69</v>
      </c>
      <c r="AF86" s="68"/>
      <c r="AG86" s="68"/>
      <c r="AH86" s="68"/>
      <c r="AI86" s="68"/>
      <c r="AJ86" s="68"/>
      <c r="AK86" s="68"/>
      <c r="AL86" s="68"/>
      <c r="AM86" s="68"/>
      <c r="AN86" s="69"/>
      <c r="AO86" s="52">
        <v>3660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f t="shared" ref="BE86:BE93" si="2">AO86+AW86</f>
        <v>3660</v>
      </c>
      <c r="BF86" s="52"/>
      <c r="BG86" s="52"/>
      <c r="BH86" s="52"/>
      <c r="BI86" s="52"/>
      <c r="BJ86" s="52"/>
      <c r="BK86" s="52"/>
      <c r="BL86" s="52"/>
    </row>
    <row r="87" spans="1:79" s="30" customFormat="1" ht="12.75" customHeight="1" x14ac:dyDescent="0.2">
      <c r="A87" s="106">
        <v>2</v>
      </c>
      <c r="B87" s="106"/>
      <c r="C87" s="106"/>
      <c r="D87" s="106"/>
      <c r="E87" s="106"/>
      <c r="F87" s="106"/>
      <c r="G87" s="120" t="s">
        <v>70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18"/>
      <c r="AA87" s="118"/>
      <c r="AB87" s="118"/>
      <c r="AC87" s="118"/>
      <c r="AD87" s="118"/>
      <c r="AE87" s="119"/>
      <c r="AF87" s="119"/>
      <c r="AG87" s="119"/>
      <c r="AH87" s="119"/>
      <c r="AI87" s="119"/>
      <c r="AJ87" s="119"/>
      <c r="AK87" s="119"/>
      <c r="AL87" s="119"/>
      <c r="AM87" s="119"/>
      <c r="AN87" s="111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</row>
    <row r="88" spans="1:79" ht="12.75" customHeight="1" x14ac:dyDescent="0.2">
      <c r="A88" s="44"/>
      <c r="B88" s="44"/>
      <c r="C88" s="44"/>
      <c r="D88" s="44"/>
      <c r="E88" s="44"/>
      <c r="F88" s="44"/>
      <c r="G88" s="45" t="s">
        <v>202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66</v>
      </c>
      <c r="AA88" s="48"/>
      <c r="AB88" s="48"/>
      <c r="AC88" s="48"/>
      <c r="AD88" s="48"/>
      <c r="AE88" s="68" t="s">
        <v>203</v>
      </c>
      <c r="AF88" s="68"/>
      <c r="AG88" s="68"/>
      <c r="AH88" s="68"/>
      <c r="AI88" s="68"/>
      <c r="AJ88" s="68"/>
      <c r="AK88" s="68"/>
      <c r="AL88" s="68"/>
      <c r="AM88" s="68"/>
      <c r="AN88" s="69"/>
      <c r="AO88" s="52">
        <v>9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f t="shared" si="2"/>
        <v>9</v>
      </c>
      <c r="BF88" s="52"/>
      <c r="BG88" s="52"/>
      <c r="BH88" s="52"/>
      <c r="BI88" s="52"/>
      <c r="BJ88" s="52"/>
      <c r="BK88" s="52"/>
      <c r="BL88" s="52"/>
    </row>
    <row r="89" spans="1:79" ht="25.5" customHeight="1" x14ac:dyDescent="0.2">
      <c r="A89" s="44"/>
      <c r="B89" s="44"/>
      <c r="C89" s="44"/>
      <c r="D89" s="44"/>
      <c r="E89" s="44"/>
      <c r="F89" s="44"/>
      <c r="G89" s="45" t="s">
        <v>111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66</v>
      </c>
      <c r="AA89" s="48"/>
      <c r="AB89" s="48"/>
      <c r="AC89" s="48"/>
      <c r="AD89" s="48"/>
      <c r="AE89" s="68" t="s">
        <v>165</v>
      </c>
      <c r="AF89" s="68"/>
      <c r="AG89" s="68"/>
      <c r="AH89" s="68"/>
      <c r="AI89" s="68"/>
      <c r="AJ89" s="68"/>
      <c r="AK89" s="68"/>
      <c r="AL89" s="68"/>
      <c r="AM89" s="68"/>
      <c r="AN89" s="69"/>
      <c r="AO89" s="52">
        <v>3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f t="shared" si="2"/>
        <v>3</v>
      </c>
      <c r="BF89" s="52"/>
      <c r="BG89" s="52"/>
      <c r="BH89" s="52"/>
      <c r="BI89" s="52"/>
      <c r="BJ89" s="52"/>
      <c r="BK89" s="52"/>
      <c r="BL89" s="52"/>
    </row>
    <row r="90" spans="1:79" s="30" customFormat="1" ht="12.75" customHeight="1" x14ac:dyDescent="0.2">
      <c r="A90" s="106">
        <v>3</v>
      </c>
      <c r="B90" s="106"/>
      <c r="C90" s="106"/>
      <c r="D90" s="106"/>
      <c r="E90" s="106"/>
      <c r="F90" s="106"/>
      <c r="G90" s="120" t="s">
        <v>71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18"/>
      <c r="AA90" s="118"/>
      <c r="AB90" s="118"/>
      <c r="AC90" s="118"/>
      <c r="AD90" s="118"/>
      <c r="AE90" s="120"/>
      <c r="AF90" s="121"/>
      <c r="AG90" s="121"/>
      <c r="AH90" s="121"/>
      <c r="AI90" s="121"/>
      <c r="AJ90" s="121"/>
      <c r="AK90" s="121"/>
      <c r="AL90" s="121"/>
      <c r="AM90" s="121"/>
      <c r="AN90" s="122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</row>
    <row r="91" spans="1:79" ht="12.75" customHeight="1" x14ac:dyDescent="0.2">
      <c r="A91" s="44"/>
      <c r="B91" s="44"/>
      <c r="C91" s="44"/>
      <c r="D91" s="44"/>
      <c r="E91" s="44"/>
      <c r="F91" s="44"/>
      <c r="G91" s="45" t="s">
        <v>209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68</v>
      </c>
      <c r="AA91" s="48"/>
      <c r="AB91" s="48"/>
      <c r="AC91" s="48"/>
      <c r="AD91" s="48"/>
      <c r="AE91" s="45" t="s">
        <v>72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52">
        <v>406.67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f t="shared" si="2"/>
        <v>406.67</v>
      </c>
      <c r="BF91" s="52"/>
      <c r="BG91" s="52"/>
      <c r="BH91" s="52"/>
      <c r="BI91" s="52"/>
      <c r="BJ91" s="52"/>
      <c r="BK91" s="52"/>
      <c r="BL91" s="52"/>
    </row>
    <row r="92" spans="1:79" s="30" customFormat="1" ht="12.75" customHeight="1" x14ac:dyDescent="0.2">
      <c r="A92" s="106">
        <v>4</v>
      </c>
      <c r="B92" s="106"/>
      <c r="C92" s="106"/>
      <c r="D92" s="106"/>
      <c r="E92" s="106"/>
      <c r="F92" s="106"/>
      <c r="G92" s="120" t="s">
        <v>74</v>
      </c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2"/>
      <c r="Z92" s="118"/>
      <c r="AA92" s="118"/>
      <c r="AB92" s="118"/>
      <c r="AC92" s="118"/>
      <c r="AD92" s="118"/>
      <c r="AE92" s="120"/>
      <c r="AF92" s="121"/>
      <c r="AG92" s="121"/>
      <c r="AH92" s="121"/>
      <c r="AI92" s="121"/>
      <c r="AJ92" s="121"/>
      <c r="AK92" s="121"/>
      <c r="AL92" s="121"/>
      <c r="AM92" s="121"/>
      <c r="AN92" s="122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</row>
    <row r="93" spans="1:79" ht="25.5" customHeight="1" x14ac:dyDescent="0.2">
      <c r="A93" s="44"/>
      <c r="B93" s="44"/>
      <c r="C93" s="44"/>
      <c r="D93" s="44"/>
      <c r="E93" s="44"/>
      <c r="F93" s="44"/>
      <c r="G93" s="45" t="s">
        <v>119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8" t="s">
        <v>75</v>
      </c>
      <c r="AA93" s="48"/>
      <c r="AB93" s="48"/>
      <c r="AC93" s="48"/>
      <c r="AD93" s="48"/>
      <c r="AE93" s="45" t="s">
        <v>72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52">
        <v>100</v>
      </c>
      <c r="AP93" s="52"/>
      <c r="AQ93" s="52"/>
      <c r="AR93" s="52"/>
      <c r="AS93" s="52"/>
      <c r="AT93" s="52"/>
      <c r="AU93" s="52"/>
      <c r="AV93" s="52"/>
      <c r="AW93" s="52">
        <v>0</v>
      </c>
      <c r="AX93" s="52"/>
      <c r="AY93" s="52"/>
      <c r="AZ93" s="52"/>
      <c r="BA93" s="52"/>
      <c r="BB93" s="52"/>
      <c r="BC93" s="52"/>
      <c r="BD93" s="52"/>
      <c r="BE93" s="52">
        <f t="shared" si="2"/>
        <v>100</v>
      </c>
      <c r="BF93" s="52"/>
      <c r="BG93" s="52"/>
      <c r="BH93" s="52"/>
      <c r="BI93" s="52"/>
      <c r="BJ93" s="52"/>
      <c r="BK93" s="52"/>
      <c r="BL93" s="52"/>
    </row>
    <row r="94" spans="1:79" x14ac:dyDescent="0.2">
      <c r="A94" s="102" t="s">
        <v>192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4"/>
      <c r="CA94" s="1" t="s">
        <v>17</v>
      </c>
    </row>
    <row r="95" spans="1:79" s="30" customFormat="1" ht="12.75" customHeight="1" x14ac:dyDescent="0.2">
      <c r="A95" s="106">
        <v>1</v>
      </c>
      <c r="B95" s="106"/>
      <c r="C95" s="106"/>
      <c r="D95" s="106"/>
      <c r="E95" s="106"/>
      <c r="F95" s="106"/>
      <c r="G95" s="115" t="s">
        <v>65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7"/>
      <c r="Z95" s="118"/>
      <c r="AA95" s="118"/>
      <c r="AB95" s="118"/>
      <c r="AC95" s="118"/>
      <c r="AD95" s="118"/>
      <c r="AE95" s="119"/>
      <c r="AF95" s="119"/>
      <c r="AG95" s="119"/>
      <c r="AH95" s="119"/>
      <c r="AI95" s="119"/>
      <c r="AJ95" s="119"/>
      <c r="AK95" s="119"/>
      <c r="AL95" s="119"/>
      <c r="AM95" s="119"/>
      <c r="AN95" s="111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CA95" s="30" t="s">
        <v>18</v>
      </c>
    </row>
    <row r="96" spans="1:79" ht="12.75" customHeight="1" x14ac:dyDescent="0.2">
      <c r="A96" s="44"/>
      <c r="B96" s="44"/>
      <c r="C96" s="44"/>
      <c r="D96" s="44"/>
      <c r="E96" s="44"/>
      <c r="F96" s="44"/>
      <c r="G96" s="45" t="s">
        <v>197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68</v>
      </c>
      <c r="AA96" s="48"/>
      <c r="AB96" s="48"/>
      <c r="AC96" s="48"/>
      <c r="AD96" s="48"/>
      <c r="AE96" s="68" t="s">
        <v>69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52">
        <v>69340</v>
      </c>
      <c r="AP96" s="52"/>
      <c r="AQ96" s="52"/>
      <c r="AR96" s="52"/>
      <c r="AS96" s="52"/>
      <c r="AT96" s="52"/>
      <c r="AU96" s="52"/>
      <c r="AV96" s="52"/>
      <c r="AW96" s="52">
        <v>0</v>
      </c>
      <c r="AX96" s="52"/>
      <c r="AY96" s="52"/>
      <c r="AZ96" s="52"/>
      <c r="BA96" s="52"/>
      <c r="BB96" s="52"/>
      <c r="BC96" s="52"/>
      <c r="BD96" s="52"/>
      <c r="BE96" s="52">
        <f t="shared" ref="BE96:BE105" si="3">AO96+AW96</f>
        <v>69340</v>
      </c>
      <c r="BF96" s="52"/>
      <c r="BG96" s="52"/>
      <c r="BH96" s="52"/>
      <c r="BI96" s="52"/>
      <c r="BJ96" s="52"/>
      <c r="BK96" s="52"/>
      <c r="BL96" s="52"/>
    </row>
    <row r="97" spans="1:79" s="30" customFormat="1" ht="12.75" customHeight="1" x14ac:dyDescent="0.2">
      <c r="A97" s="106">
        <v>2</v>
      </c>
      <c r="B97" s="106"/>
      <c r="C97" s="106"/>
      <c r="D97" s="106"/>
      <c r="E97" s="106"/>
      <c r="F97" s="106"/>
      <c r="G97" s="120" t="s">
        <v>70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2"/>
      <c r="Z97" s="118"/>
      <c r="AA97" s="118"/>
      <c r="AB97" s="118"/>
      <c r="AC97" s="118"/>
      <c r="AD97" s="118"/>
      <c r="AE97" s="119"/>
      <c r="AF97" s="119"/>
      <c r="AG97" s="119"/>
      <c r="AH97" s="119"/>
      <c r="AI97" s="119"/>
      <c r="AJ97" s="119"/>
      <c r="AK97" s="119"/>
      <c r="AL97" s="119"/>
      <c r="AM97" s="119"/>
      <c r="AN97" s="111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</row>
    <row r="98" spans="1:79" s="30" customFormat="1" ht="12.75" customHeight="1" x14ac:dyDescent="0.2">
      <c r="A98" s="106"/>
      <c r="B98" s="106"/>
      <c r="C98" s="106"/>
      <c r="D98" s="106"/>
      <c r="E98" s="106"/>
      <c r="F98" s="106"/>
      <c r="G98" s="120" t="s">
        <v>199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2"/>
      <c r="Z98" s="118"/>
      <c r="AA98" s="118"/>
      <c r="AB98" s="118"/>
      <c r="AC98" s="118"/>
      <c r="AD98" s="118"/>
      <c r="AE98" s="119"/>
      <c r="AF98" s="119"/>
      <c r="AG98" s="119"/>
      <c r="AH98" s="119"/>
      <c r="AI98" s="119"/>
      <c r="AJ98" s="119"/>
      <c r="AK98" s="119"/>
      <c r="AL98" s="119"/>
      <c r="AM98" s="119"/>
      <c r="AN98" s="111"/>
      <c r="AO98" s="110">
        <v>40</v>
      </c>
      <c r="AP98" s="110"/>
      <c r="AQ98" s="110"/>
      <c r="AR98" s="110"/>
      <c r="AS98" s="110"/>
      <c r="AT98" s="110"/>
      <c r="AU98" s="110"/>
      <c r="AV98" s="110"/>
      <c r="AW98" s="110">
        <v>0</v>
      </c>
      <c r="AX98" s="110"/>
      <c r="AY98" s="110"/>
      <c r="AZ98" s="110"/>
      <c r="BA98" s="110"/>
      <c r="BB98" s="110"/>
      <c r="BC98" s="110"/>
      <c r="BD98" s="110"/>
      <c r="BE98" s="110">
        <f t="shared" si="3"/>
        <v>40</v>
      </c>
      <c r="BF98" s="110"/>
      <c r="BG98" s="110"/>
      <c r="BH98" s="110"/>
      <c r="BI98" s="110"/>
      <c r="BJ98" s="110"/>
      <c r="BK98" s="110"/>
      <c r="BL98" s="110"/>
    </row>
    <row r="99" spans="1:79" ht="25.5" customHeight="1" x14ac:dyDescent="0.2">
      <c r="A99" s="44"/>
      <c r="B99" s="44"/>
      <c r="C99" s="44"/>
      <c r="D99" s="44"/>
      <c r="E99" s="44"/>
      <c r="F99" s="44"/>
      <c r="G99" s="45" t="s">
        <v>137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104</v>
      </c>
      <c r="AA99" s="48"/>
      <c r="AB99" s="48"/>
      <c r="AC99" s="48"/>
      <c r="AD99" s="48"/>
      <c r="AE99" s="45" t="s">
        <v>206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52">
        <v>24</v>
      </c>
      <c r="AP99" s="52"/>
      <c r="AQ99" s="52"/>
      <c r="AR99" s="52"/>
      <c r="AS99" s="52"/>
      <c r="AT99" s="52"/>
      <c r="AU99" s="52"/>
      <c r="AV99" s="52"/>
      <c r="AW99" s="52">
        <v>0</v>
      </c>
      <c r="AX99" s="52"/>
      <c r="AY99" s="52"/>
      <c r="AZ99" s="52"/>
      <c r="BA99" s="52"/>
      <c r="BB99" s="52"/>
      <c r="BC99" s="52"/>
      <c r="BD99" s="52"/>
      <c r="BE99" s="52">
        <f t="shared" ref="BE99:BE100" si="4">AO99+AW99</f>
        <v>24</v>
      </c>
      <c r="BF99" s="52"/>
      <c r="BG99" s="52"/>
      <c r="BH99" s="52"/>
      <c r="BI99" s="52"/>
      <c r="BJ99" s="52"/>
      <c r="BK99" s="52"/>
      <c r="BL99" s="52"/>
    </row>
    <row r="100" spans="1:79" ht="25.5" customHeight="1" x14ac:dyDescent="0.2">
      <c r="A100" s="44"/>
      <c r="B100" s="44"/>
      <c r="C100" s="44"/>
      <c r="D100" s="44"/>
      <c r="E100" s="44"/>
      <c r="F100" s="44"/>
      <c r="G100" s="45" t="s">
        <v>106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8" t="s">
        <v>104</v>
      </c>
      <c r="AA100" s="48"/>
      <c r="AB100" s="48"/>
      <c r="AC100" s="48"/>
      <c r="AD100" s="48"/>
      <c r="AE100" s="45" t="s">
        <v>206</v>
      </c>
      <c r="AF100" s="46"/>
      <c r="AG100" s="46"/>
      <c r="AH100" s="46"/>
      <c r="AI100" s="46"/>
      <c r="AJ100" s="46"/>
      <c r="AK100" s="46"/>
      <c r="AL100" s="46"/>
      <c r="AM100" s="46"/>
      <c r="AN100" s="47"/>
      <c r="AO100" s="52">
        <v>16</v>
      </c>
      <c r="AP100" s="52"/>
      <c r="AQ100" s="52"/>
      <c r="AR100" s="52"/>
      <c r="AS100" s="52"/>
      <c r="AT100" s="52"/>
      <c r="AU100" s="52"/>
      <c r="AV100" s="52"/>
      <c r="AW100" s="52">
        <v>0</v>
      </c>
      <c r="AX100" s="52"/>
      <c r="AY100" s="52"/>
      <c r="AZ100" s="52"/>
      <c r="BA100" s="52"/>
      <c r="BB100" s="52"/>
      <c r="BC100" s="52"/>
      <c r="BD100" s="52"/>
      <c r="BE100" s="52">
        <f t="shared" si="4"/>
        <v>16</v>
      </c>
      <c r="BF100" s="52"/>
      <c r="BG100" s="52"/>
      <c r="BH100" s="52"/>
      <c r="BI100" s="52"/>
      <c r="BJ100" s="52"/>
      <c r="BK100" s="52"/>
      <c r="BL100" s="52"/>
    </row>
    <row r="101" spans="1:79" ht="12.75" customHeight="1" x14ac:dyDescent="0.2">
      <c r="A101" s="44"/>
      <c r="B101" s="44"/>
      <c r="C101" s="44"/>
      <c r="D101" s="44"/>
      <c r="E101" s="44"/>
      <c r="F101" s="44"/>
      <c r="G101" s="45" t="s">
        <v>204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66</v>
      </c>
      <c r="AA101" s="48"/>
      <c r="AB101" s="48"/>
      <c r="AC101" s="48"/>
      <c r="AD101" s="48"/>
      <c r="AE101" s="68" t="s">
        <v>205</v>
      </c>
      <c r="AF101" s="68"/>
      <c r="AG101" s="68"/>
      <c r="AH101" s="68"/>
      <c r="AI101" s="68"/>
      <c r="AJ101" s="68"/>
      <c r="AK101" s="68"/>
      <c r="AL101" s="68"/>
      <c r="AM101" s="68"/>
      <c r="AN101" s="69"/>
      <c r="AO101" s="52">
        <v>1</v>
      </c>
      <c r="AP101" s="52"/>
      <c r="AQ101" s="52"/>
      <c r="AR101" s="52"/>
      <c r="AS101" s="52"/>
      <c r="AT101" s="52"/>
      <c r="AU101" s="52"/>
      <c r="AV101" s="52"/>
      <c r="AW101" s="52">
        <v>0</v>
      </c>
      <c r="AX101" s="52"/>
      <c r="AY101" s="52"/>
      <c r="AZ101" s="52"/>
      <c r="BA101" s="52"/>
      <c r="BB101" s="52"/>
      <c r="BC101" s="52"/>
      <c r="BD101" s="52"/>
      <c r="BE101" s="52">
        <f t="shared" si="3"/>
        <v>1</v>
      </c>
      <c r="BF101" s="52"/>
      <c r="BG101" s="52"/>
      <c r="BH101" s="52"/>
      <c r="BI101" s="52"/>
      <c r="BJ101" s="52"/>
      <c r="BK101" s="52"/>
      <c r="BL101" s="52"/>
    </row>
    <row r="102" spans="1:79" s="30" customFormat="1" ht="12.75" customHeight="1" x14ac:dyDescent="0.2">
      <c r="A102" s="106">
        <v>3</v>
      </c>
      <c r="B102" s="106"/>
      <c r="C102" s="106"/>
      <c r="D102" s="106"/>
      <c r="E102" s="106"/>
      <c r="F102" s="106"/>
      <c r="G102" s="120" t="s">
        <v>71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2"/>
      <c r="Z102" s="118"/>
      <c r="AA102" s="118"/>
      <c r="AB102" s="118"/>
      <c r="AC102" s="118"/>
      <c r="AD102" s="118"/>
      <c r="AE102" s="120"/>
      <c r="AF102" s="121"/>
      <c r="AG102" s="121"/>
      <c r="AH102" s="121"/>
      <c r="AI102" s="121"/>
      <c r="AJ102" s="121"/>
      <c r="AK102" s="121"/>
      <c r="AL102" s="121"/>
      <c r="AM102" s="121"/>
      <c r="AN102" s="122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</row>
    <row r="103" spans="1:79" ht="25.5" customHeight="1" x14ac:dyDescent="0.2">
      <c r="A103" s="44"/>
      <c r="B103" s="44"/>
      <c r="C103" s="44"/>
      <c r="D103" s="44"/>
      <c r="E103" s="44"/>
      <c r="F103" s="44"/>
      <c r="G103" s="45" t="s">
        <v>210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68</v>
      </c>
      <c r="AA103" s="48"/>
      <c r="AB103" s="48"/>
      <c r="AC103" s="48"/>
      <c r="AD103" s="48"/>
      <c r="AE103" s="45" t="s">
        <v>72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52">
        <v>1733.5</v>
      </c>
      <c r="AP103" s="52"/>
      <c r="AQ103" s="52"/>
      <c r="AR103" s="52"/>
      <c r="AS103" s="52"/>
      <c r="AT103" s="52"/>
      <c r="AU103" s="52"/>
      <c r="AV103" s="52"/>
      <c r="AW103" s="52">
        <v>0</v>
      </c>
      <c r="AX103" s="52"/>
      <c r="AY103" s="52"/>
      <c r="AZ103" s="52"/>
      <c r="BA103" s="52"/>
      <c r="BB103" s="52"/>
      <c r="BC103" s="52"/>
      <c r="BD103" s="52"/>
      <c r="BE103" s="52">
        <f t="shared" si="3"/>
        <v>1733.5</v>
      </c>
      <c r="BF103" s="52"/>
      <c r="BG103" s="52"/>
      <c r="BH103" s="52"/>
      <c r="BI103" s="52"/>
      <c r="BJ103" s="52"/>
      <c r="BK103" s="52"/>
      <c r="BL103" s="52"/>
    </row>
    <row r="104" spans="1:79" s="30" customFormat="1" ht="12.75" customHeight="1" x14ac:dyDescent="0.2">
      <c r="A104" s="106">
        <v>4</v>
      </c>
      <c r="B104" s="106"/>
      <c r="C104" s="106"/>
      <c r="D104" s="106"/>
      <c r="E104" s="106"/>
      <c r="F104" s="106"/>
      <c r="G104" s="120" t="s">
        <v>74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2"/>
      <c r="Z104" s="118"/>
      <c r="AA104" s="118"/>
      <c r="AB104" s="118"/>
      <c r="AC104" s="118"/>
      <c r="AD104" s="118"/>
      <c r="AE104" s="120"/>
      <c r="AF104" s="121"/>
      <c r="AG104" s="121"/>
      <c r="AH104" s="121"/>
      <c r="AI104" s="121"/>
      <c r="AJ104" s="121"/>
      <c r="AK104" s="121"/>
      <c r="AL104" s="121"/>
      <c r="AM104" s="121"/>
      <c r="AN104" s="122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</row>
    <row r="105" spans="1:79" ht="25.5" customHeight="1" x14ac:dyDescent="0.2">
      <c r="A105" s="44"/>
      <c r="B105" s="44"/>
      <c r="C105" s="44"/>
      <c r="D105" s="44"/>
      <c r="E105" s="44"/>
      <c r="F105" s="44"/>
      <c r="G105" s="45" t="s">
        <v>212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75</v>
      </c>
      <c r="AA105" s="48"/>
      <c r="AB105" s="48"/>
      <c r="AC105" s="48"/>
      <c r="AD105" s="48"/>
      <c r="AE105" s="45" t="s">
        <v>72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52">
        <v>100</v>
      </c>
      <c r="AP105" s="52"/>
      <c r="AQ105" s="52"/>
      <c r="AR105" s="52"/>
      <c r="AS105" s="52"/>
      <c r="AT105" s="52"/>
      <c r="AU105" s="52"/>
      <c r="AV105" s="52"/>
      <c r="AW105" s="52">
        <v>0</v>
      </c>
      <c r="AX105" s="52"/>
      <c r="AY105" s="52"/>
      <c r="AZ105" s="52"/>
      <c r="BA105" s="52"/>
      <c r="BB105" s="52"/>
      <c r="BC105" s="52"/>
      <c r="BD105" s="52"/>
      <c r="BE105" s="52">
        <f t="shared" si="3"/>
        <v>100</v>
      </c>
      <c r="BF105" s="52"/>
      <c r="BG105" s="52"/>
      <c r="BH105" s="52"/>
      <c r="BI105" s="52"/>
      <c r="BJ105" s="52"/>
      <c r="BK105" s="52"/>
      <c r="BL105" s="52"/>
    </row>
    <row r="106" spans="1:79" x14ac:dyDescent="0.2">
      <c r="A106" s="102" t="s">
        <v>284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4"/>
      <c r="CA106" s="1" t="s">
        <v>17</v>
      </c>
    </row>
    <row r="107" spans="1:79" s="30" customFormat="1" ht="12.75" customHeight="1" x14ac:dyDescent="0.2">
      <c r="A107" s="106">
        <v>1</v>
      </c>
      <c r="B107" s="106"/>
      <c r="C107" s="106"/>
      <c r="D107" s="106"/>
      <c r="E107" s="106"/>
      <c r="F107" s="106"/>
      <c r="G107" s="115" t="s">
        <v>65</v>
      </c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7"/>
      <c r="Z107" s="118"/>
      <c r="AA107" s="118"/>
      <c r="AB107" s="118"/>
      <c r="AC107" s="118"/>
      <c r="AD107" s="118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1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CA107" s="30" t="s">
        <v>18</v>
      </c>
    </row>
    <row r="108" spans="1:79" ht="27" customHeight="1" x14ac:dyDescent="0.2">
      <c r="A108" s="44"/>
      <c r="B108" s="44"/>
      <c r="C108" s="44"/>
      <c r="D108" s="44"/>
      <c r="E108" s="44"/>
      <c r="F108" s="44"/>
      <c r="G108" s="123" t="s">
        <v>67</v>
      </c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5"/>
      <c r="Z108" s="48" t="s">
        <v>68</v>
      </c>
      <c r="AA108" s="48"/>
      <c r="AB108" s="48"/>
      <c r="AC108" s="48"/>
      <c r="AD108" s="48"/>
      <c r="AE108" s="148" t="s">
        <v>232</v>
      </c>
      <c r="AF108" s="148"/>
      <c r="AG108" s="148"/>
      <c r="AH108" s="148"/>
      <c r="AI108" s="148"/>
      <c r="AJ108" s="148"/>
      <c r="AK108" s="148"/>
      <c r="AL108" s="148"/>
      <c r="AM108" s="148"/>
      <c r="AN108" s="134"/>
      <c r="AO108" s="52">
        <v>112318</v>
      </c>
      <c r="AP108" s="52"/>
      <c r="AQ108" s="52"/>
      <c r="AR108" s="52"/>
      <c r="AS108" s="52"/>
      <c r="AT108" s="52"/>
      <c r="AU108" s="52"/>
      <c r="AV108" s="52"/>
      <c r="AW108" s="52">
        <v>0</v>
      </c>
      <c r="AX108" s="52"/>
      <c r="AY108" s="52"/>
      <c r="AZ108" s="52"/>
      <c r="BA108" s="52"/>
      <c r="BB108" s="52"/>
      <c r="BC108" s="52"/>
      <c r="BD108" s="52"/>
      <c r="BE108" s="52">
        <f t="shared" ref="BE108:BE109" si="5">AO108+AW108</f>
        <v>112318</v>
      </c>
      <c r="BF108" s="52"/>
      <c r="BG108" s="52"/>
      <c r="BH108" s="52"/>
      <c r="BI108" s="52"/>
      <c r="BJ108" s="52"/>
      <c r="BK108" s="52"/>
      <c r="BL108" s="52"/>
    </row>
    <row r="109" spans="1:79" ht="12.75" customHeight="1" x14ac:dyDescent="0.2">
      <c r="A109" s="44"/>
      <c r="B109" s="44"/>
      <c r="C109" s="44"/>
      <c r="D109" s="44"/>
      <c r="E109" s="44"/>
      <c r="F109" s="44"/>
      <c r="G109" s="45" t="s">
        <v>286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7"/>
      <c r="Z109" s="48" t="s">
        <v>66</v>
      </c>
      <c r="AA109" s="48"/>
      <c r="AB109" s="48"/>
      <c r="AC109" s="48"/>
      <c r="AD109" s="48"/>
      <c r="AE109" s="68" t="s">
        <v>165</v>
      </c>
      <c r="AF109" s="68"/>
      <c r="AG109" s="68"/>
      <c r="AH109" s="68"/>
      <c r="AI109" s="68"/>
      <c r="AJ109" s="68"/>
      <c r="AK109" s="68"/>
      <c r="AL109" s="68"/>
      <c r="AM109" s="68"/>
      <c r="AN109" s="69"/>
      <c r="AO109" s="52">
        <v>1</v>
      </c>
      <c r="AP109" s="52"/>
      <c r="AQ109" s="52"/>
      <c r="AR109" s="52"/>
      <c r="AS109" s="52"/>
      <c r="AT109" s="52"/>
      <c r="AU109" s="52"/>
      <c r="AV109" s="52"/>
      <c r="AW109" s="52">
        <v>0</v>
      </c>
      <c r="AX109" s="52"/>
      <c r="AY109" s="52"/>
      <c r="AZ109" s="52"/>
      <c r="BA109" s="52"/>
      <c r="BB109" s="52"/>
      <c r="BC109" s="52"/>
      <c r="BD109" s="52"/>
      <c r="BE109" s="52">
        <f t="shared" si="5"/>
        <v>1</v>
      </c>
      <c r="BF109" s="52"/>
      <c r="BG109" s="52"/>
      <c r="BH109" s="52"/>
      <c r="BI109" s="52"/>
      <c r="BJ109" s="52"/>
      <c r="BK109" s="52"/>
      <c r="BL109" s="52"/>
    </row>
    <row r="110" spans="1:79" ht="30" customHeight="1" x14ac:dyDescent="0.2">
      <c r="A110" s="44"/>
      <c r="B110" s="44"/>
      <c r="C110" s="44"/>
      <c r="D110" s="44"/>
      <c r="E110" s="44"/>
      <c r="F110" s="44"/>
      <c r="G110" s="45" t="s">
        <v>287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7"/>
      <c r="Z110" s="48" t="s">
        <v>104</v>
      </c>
      <c r="AA110" s="48"/>
      <c r="AB110" s="48"/>
      <c r="AC110" s="48"/>
      <c r="AD110" s="48"/>
      <c r="AE110" s="68" t="s">
        <v>99</v>
      </c>
      <c r="AF110" s="68"/>
      <c r="AG110" s="68"/>
      <c r="AH110" s="68"/>
      <c r="AI110" s="68"/>
      <c r="AJ110" s="68"/>
      <c r="AK110" s="68"/>
      <c r="AL110" s="68"/>
      <c r="AM110" s="68"/>
      <c r="AN110" s="69"/>
      <c r="AO110" s="52">
        <v>2</v>
      </c>
      <c r="AP110" s="52"/>
      <c r="AQ110" s="52"/>
      <c r="AR110" s="52"/>
      <c r="AS110" s="52"/>
      <c r="AT110" s="52"/>
      <c r="AU110" s="52"/>
      <c r="AV110" s="52"/>
      <c r="AW110" s="52">
        <v>0</v>
      </c>
      <c r="AX110" s="52"/>
      <c r="AY110" s="52"/>
      <c r="AZ110" s="52"/>
      <c r="BA110" s="52"/>
      <c r="BB110" s="52"/>
      <c r="BC110" s="52"/>
      <c r="BD110" s="52"/>
      <c r="BE110" s="52">
        <f t="shared" ref="BE110" si="6">AO110+AW110</f>
        <v>2</v>
      </c>
      <c r="BF110" s="52"/>
      <c r="BG110" s="52"/>
      <c r="BH110" s="52"/>
      <c r="BI110" s="52"/>
      <c r="BJ110" s="52"/>
      <c r="BK110" s="52"/>
      <c r="BL110" s="52"/>
    </row>
    <row r="111" spans="1:79" x14ac:dyDescent="0.2">
      <c r="A111" s="44"/>
      <c r="B111" s="44"/>
      <c r="C111" s="44"/>
      <c r="D111" s="44"/>
      <c r="E111" s="44"/>
      <c r="F111" s="44"/>
      <c r="G111" s="45" t="s">
        <v>288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7"/>
      <c r="Z111" s="48" t="s">
        <v>104</v>
      </c>
      <c r="AA111" s="48"/>
      <c r="AB111" s="48"/>
      <c r="AC111" s="48"/>
      <c r="AD111" s="48"/>
      <c r="AE111" s="68" t="s">
        <v>99</v>
      </c>
      <c r="AF111" s="68"/>
      <c r="AG111" s="68"/>
      <c r="AH111" s="68"/>
      <c r="AI111" s="68"/>
      <c r="AJ111" s="68"/>
      <c r="AK111" s="68"/>
      <c r="AL111" s="68"/>
      <c r="AM111" s="68"/>
      <c r="AN111" s="69"/>
      <c r="AO111" s="52">
        <v>2</v>
      </c>
      <c r="AP111" s="52"/>
      <c r="AQ111" s="52"/>
      <c r="AR111" s="52"/>
      <c r="AS111" s="52"/>
      <c r="AT111" s="52"/>
      <c r="AU111" s="52"/>
      <c r="AV111" s="52"/>
      <c r="AW111" s="52">
        <v>0</v>
      </c>
      <c r="AX111" s="52"/>
      <c r="AY111" s="52"/>
      <c r="AZ111" s="52"/>
      <c r="BA111" s="52"/>
      <c r="BB111" s="52"/>
      <c r="BC111" s="52"/>
      <c r="BD111" s="52"/>
      <c r="BE111" s="52">
        <f t="shared" ref="BE111" si="7">AO111+AW111</f>
        <v>2</v>
      </c>
      <c r="BF111" s="52"/>
      <c r="BG111" s="52"/>
      <c r="BH111" s="52"/>
      <c r="BI111" s="52"/>
      <c r="BJ111" s="52"/>
      <c r="BK111" s="52"/>
      <c r="BL111" s="52"/>
    </row>
    <row r="112" spans="1:79" s="30" customFormat="1" ht="12.75" customHeight="1" x14ac:dyDescent="0.2">
      <c r="A112" s="106">
        <v>2</v>
      </c>
      <c r="B112" s="106"/>
      <c r="C112" s="106"/>
      <c r="D112" s="106"/>
      <c r="E112" s="106"/>
      <c r="F112" s="106"/>
      <c r="G112" s="120" t="s">
        <v>70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2"/>
      <c r="Z112" s="118"/>
      <c r="AA112" s="118"/>
      <c r="AB112" s="118"/>
      <c r="AC112" s="118"/>
      <c r="AD112" s="118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1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</row>
    <row r="113" spans="1:64" s="30" customFormat="1" ht="28.5" customHeight="1" x14ac:dyDescent="0.2">
      <c r="A113" s="106">
        <v>0</v>
      </c>
      <c r="B113" s="106"/>
      <c r="C113" s="106"/>
      <c r="D113" s="106"/>
      <c r="E113" s="106"/>
      <c r="F113" s="106"/>
      <c r="G113" s="45" t="s">
        <v>289</v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7"/>
      <c r="Z113" s="48" t="s">
        <v>104</v>
      </c>
      <c r="AA113" s="48"/>
      <c r="AB113" s="48"/>
      <c r="AC113" s="48"/>
      <c r="AD113" s="48"/>
      <c r="AE113" s="68" t="s">
        <v>294</v>
      </c>
      <c r="AF113" s="68"/>
      <c r="AG113" s="68"/>
      <c r="AH113" s="68"/>
      <c r="AI113" s="68"/>
      <c r="AJ113" s="68"/>
      <c r="AK113" s="68"/>
      <c r="AL113" s="68"/>
      <c r="AM113" s="68"/>
      <c r="AN113" s="69"/>
      <c r="AO113" s="52">
        <v>0</v>
      </c>
      <c r="AP113" s="52"/>
      <c r="AQ113" s="52"/>
      <c r="AR113" s="52"/>
      <c r="AS113" s="52"/>
      <c r="AT113" s="52"/>
      <c r="AU113" s="52"/>
      <c r="AV113" s="52"/>
      <c r="AW113" s="52">
        <v>0</v>
      </c>
      <c r="AX113" s="52"/>
      <c r="AY113" s="52"/>
      <c r="AZ113" s="52"/>
      <c r="BA113" s="52"/>
      <c r="BB113" s="52"/>
      <c r="BC113" s="52"/>
      <c r="BD113" s="52"/>
      <c r="BE113" s="52">
        <f t="shared" ref="BE113:BE115" si="8">AO113+AW113</f>
        <v>0</v>
      </c>
      <c r="BF113" s="52"/>
      <c r="BG113" s="52"/>
      <c r="BH113" s="52"/>
      <c r="BI113" s="52"/>
      <c r="BJ113" s="52"/>
      <c r="BK113" s="52"/>
      <c r="BL113" s="52"/>
    </row>
    <row r="114" spans="1:64" ht="32.25" customHeight="1" x14ac:dyDescent="0.2">
      <c r="A114" s="44"/>
      <c r="B114" s="44"/>
      <c r="C114" s="44"/>
      <c r="D114" s="44"/>
      <c r="E114" s="44"/>
      <c r="F114" s="44"/>
      <c r="G114" s="45" t="s">
        <v>290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7"/>
      <c r="Z114" s="48" t="s">
        <v>66</v>
      </c>
      <c r="AA114" s="48"/>
      <c r="AB114" s="48"/>
      <c r="AC114" s="48"/>
      <c r="AD114" s="48"/>
      <c r="AE114" s="68" t="s">
        <v>295</v>
      </c>
      <c r="AF114" s="68"/>
      <c r="AG114" s="68"/>
      <c r="AH114" s="68"/>
      <c r="AI114" s="68"/>
      <c r="AJ114" s="68"/>
      <c r="AK114" s="68"/>
      <c r="AL114" s="68"/>
      <c r="AM114" s="68"/>
      <c r="AN114" s="69"/>
      <c r="AO114" s="52">
        <v>0</v>
      </c>
      <c r="AP114" s="52"/>
      <c r="AQ114" s="52"/>
      <c r="AR114" s="52"/>
      <c r="AS114" s="52"/>
      <c r="AT114" s="52"/>
      <c r="AU114" s="52"/>
      <c r="AV114" s="52"/>
      <c r="AW114" s="52">
        <v>0</v>
      </c>
      <c r="AX114" s="52"/>
      <c r="AY114" s="52"/>
      <c r="AZ114" s="52"/>
      <c r="BA114" s="52"/>
      <c r="BB114" s="52"/>
      <c r="BC114" s="52"/>
      <c r="BD114" s="52"/>
      <c r="BE114" s="52">
        <f t="shared" si="8"/>
        <v>0</v>
      </c>
      <c r="BF114" s="52"/>
      <c r="BG114" s="52"/>
      <c r="BH114" s="52"/>
      <c r="BI114" s="52"/>
      <c r="BJ114" s="52"/>
      <c r="BK114" s="52"/>
      <c r="BL114" s="52"/>
    </row>
    <row r="115" spans="1:64" ht="30" customHeight="1" x14ac:dyDescent="0.2">
      <c r="A115" s="44"/>
      <c r="B115" s="44"/>
      <c r="C115" s="44"/>
      <c r="D115" s="44"/>
      <c r="E115" s="44"/>
      <c r="F115" s="44"/>
      <c r="G115" s="45" t="s">
        <v>291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7"/>
      <c r="Z115" s="48" t="s">
        <v>104</v>
      </c>
      <c r="AA115" s="48"/>
      <c r="AB115" s="48"/>
      <c r="AC115" s="48"/>
      <c r="AD115" s="48"/>
      <c r="AE115" s="68" t="s">
        <v>295</v>
      </c>
      <c r="AF115" s="68"/>
      <c r="AG115" s="68"/>
      <c r="AH115" s="68"/>
      <c r="AI115" s="68"/>
      <c r="AJ115" s="68"/>
      <c r="AK115" s="68"/>
      <c r="AL115" s="68"/>
      <c r="AM115" s="68"/>
      <c r="AN115" s="69"/>
      <c r="AO115" s="52">
        <v>0</v>
      </c>
      <c r="AP115" s="52"/>
      <c r="AQ115" s="52"/>
      <c r="AR115" s="52"/>
      <c r="AS115" s="52"/>
      <c r="AT115" s="52"/>
      <c r="AU115" s="52"/>
      <c r="AV115" s="52"/>
      <c r="AW115" s="52">
        <v>0</v>
      </c>
      <c r="AX115" s="52"/>
      <c r="AY115" s="52"/>
      <c r="AZ115" s="52"/>
      <c r="BA115" s="52"/>
      <c r="BB115" s="52"/>
      <c r="BC115" s="52"/>
      <c r="BD115" s="52"/>
      <c r="BE115" s="52">
        <f t="shared" si="8"/>
        <v>0</v>
      </c>
      <c r="BF115" s="52"/>
      <c r="BG115" s="52"/>
      <c r="BH115" s="52"/>
      <c r="BI115" s="52"/>
      <c r="BJ115" s="52"/>
      <c r="BK115" s="52"/>
      <c r="BL115" s="52"/>
    </row>
    <row r="116" spans="1:64" s="30" customFormat="1" ht="12.75" customHeight="1" x14ac:dyDescent="0.2">
      <c r="A116" s="106">
        <v>3</v>
      </c>
      <c r="B116" s="106"/>
      <c r="C116" s="106"/>
      <c r="D116" s="106"/>
      <c r="E116" s="106"/>
      <c r="F116" s="106"/>
      <c r="G116" s="120" t="s">
        <v>71</v>
      </c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2"/>
      <c r="Z116" s="118"/>
      <c r="AA116" s="118"/>
      <c r="AB116" s="118"/>
      <c r="AC116" s="118"/>
      <c r="AD116" s="118"/>
      <c r="AE116" s="120"/>
      <c r="AF116" s="121"/>
      <c r="AG116" s="121"/>
      <c r="AH116" s="121"/>
      <c r="AI116" s="121"/>
      <c r="AJ116" s="121"/>
      <c r="AK116" s="121"/>
      <c r="AL116" s="121"/>
      <c r="AM116" s="121"/>
      <c r="AN116" s="122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</row>
    <row r="117" spans="1:64" ht="25.5" customHeight="1" x14ac:dyDescent="0.2">
      <c r="A117" s="44"/>
      <c r="B117" s="44"/>
      <c r="C117" s="44"/>
      <c r="D117" s="44"/>
      <c r="E117" s="44"/>
      <c r="F117" s="44"/>
      <c r="G117" s="45" t="s">
        <v>292</v>
      </c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7"/>
      <c r="Z117" s="48" t="s">
        <v>68</v>
      </c>
      <c r="AA117" s="48"/>
      <c r="AB117" s="48"/>
      <c r="AC117" s="48"/>
      <c r="AD117" s="48"/>
      <c r="AE117" s="45" t="s">
        <v>72</v>
      </c>
      <c r="AF117" s="46"/>
      <c r="AG117" s="46"/>
      <c r="AH117" s="46"/>
      <c r="AI117" s="46"/>
      <c r="AJ117" s="46"/>
      <c r="AK117" s="46"/>
      <c r="AL117" s="46"/>
      <c r="AM117" s="46"/>
      <c r="AN117" s="47"/>
      <c r="AO117" s="52">
        <v>11508.13</v>
      </c>
      <c r="AP117" s="52"/>
      <c r="AQ117" s="52"/>
      <c r="AR117" s="52"/>
      <c r="AS117" s="52"/>
      <c r="AT117" s="52"/>
      <c r="AU117" s="52"/>
      <c r="AV117" s="52"/>
      <c r="AW117" s="52">
        <v>0</v>
      </c>
      <c r="AX117" s="52"/>
      <c r="AY117" s="52"/>
      <c r="AZ117" s="52"/>
      <c r="BA117" s="52"/>
      <c r="BB117" s="52"/>
      <c r="BC117" s="52"/>
      <c r="BD117" s="52"/>
      <c r="BE117" s="52">
        <f t="shared" ref="BE117" si="9">AO117+AW117</f>
        <v>11508.13</v>
      </c>
      <c r="BF117" s="52"/>
      <c r="BG117" s="52"/>
      <c r="BH117" s="52"/>
      <c r="BI117" s="52"/>
      <c r="BJ117" s="52"/>
      <c r="BK117" s="52"/>
      <c r="BL117" s="52"/>
    </row>
    <row r="118" spans="1:64" s="30" customFormat="1" ht="12.75" customHeight="1" x14ac:dyDescent="0.2">
      <c r="A118" s="106">
        <v>4</v>
      </c>
      <c r="B118" s="106"/>
      <c r="C118" s="106"/>
      <c r="D118" s="106"/>
      <c r="E118" s="106"/>
      <c r="F118" s="106"/>
      <c r="G118" s="120" t="s">
        <v>74</v>
      </c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2"/>
      <c r="Z118" s="118"/>
      <c r="AA118" s="118"/>
      <c r="AB118" s="118"/>
      <c r="AC118" s="118"/>
      <c r="AD118" s="118"/>
      <c r="AE118" s="120"/>
      <c r="AF118" s="121"/>
      <c r="AG118" s="121"/>
      <c r="AH118" s="121"/>
      <c r="AI118" s="121"/>
      <c r="AJ118" s="121"/>
      <c r="AK118" s="121"/>
      <c r="AL118" s="121"/>
      <c r="AM118" s="121"/>
      <c r="AN118" s="122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</row>
    <row r="119" spans="1:64" ht="29.25" customHeight="1" x14ac:dyDescent="0.2">
      <c r="A119" s="44"/>
      <c r="B119" s="44"/>
      <c r="C119" s="44"/>
      <c r="D119" s="44"/>
      <c r="E119" s="44"/>
      <c r="F119" s="44"/>
      <c r="G119" s="45" t="s">
        <v>293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7"/>
      <c r="Z119" s="48" t="s">
        <v>75</v>
      </c>
      <c r="AA119" s="48"/>
      <c r="AB119" s="48"/>
      <c r="AC119" s="48"/>
      <c r="AD119" s="48"/>
      <c r="AE119" s="45" t="s">
        <v>72</v>
      </c>
      <c r="AF119" s="46"/>
      <c r="AG119" s="46"/>
      <c r="AH119" s="46"/>
      <c r="AI119" s="46"/>
      <c r="AJ119" s="46"/>
      <c r="AK119" s="46"/>
      <c r="AL119" s="46"/>
      <c r="AM119" s="46"/>
      <c r="AN119" s="47"/>
      <c r="AO119" s="52">
        <v>0</v>
      </c>
      <c r="AP119" s="52"/>
      <c r="AQ119" s="52"/>
      <c r="AR119" s="52"/>
      <c r="AS119" s="52"/>
      <c r="AT119" s="52"/>
      <c r="AU119" s="52"/>
      <c r="AV119" s="52"/>
      <c r="AW119" s="52">
        <v>0</v>
      </c>
      <c r="AX119" s="52"/>
      <c r="AY119" s="52"/>
      <c r="AZ119" s="52"/>
      <c r="BA119" s="52"/>
      <c r="BB119" s="52"/>
      <c r="BC119" s="52"/>
      <c r="BD119" s="52"/>
      <c r="BE119" s="52">
        <f t="shared" ref="BE119" si="10">AO119+AW119</f>
        <v>0</v>
      </c>
      <c r="BF119" s="52"/>
      <c r="BG119" s="52"/>
      <c r="BH119" s="52"/>
      <c r="BI119" s="52"/>
      <c r="BJ119" s="52"/>
      <c r="BK119" s="52"/>
      <c r="BL119" s="52"/>
    </row>
    <row r="120" spans="1:64" x14ac:dyDescent="0.2"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</row>
    <row r="122" spans="1:64" ht="16.5" customHeight="1" x14ac:dyDescent="0.2">
      <c r="A122" s="53" t="s">
        <v>79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34"/>
      <c r="AO122" s="60" t="s">
        <v>240</v>
      </c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</row>
    <row r="123" spans="1:64" x14ac:dyDescent="0.2">
      <c r="W123" s="43" t="s">
        <v>5</v>
      </c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O123" s="43" t="s">
        <v>52</v>
      </c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</row>
    <row r="124" spans="1:64" ht="15.75" customHeight="1" x14ac:dyDescent="0.2">
      <c r="A124" s="61" t="s">
        <v>3</v>
      </c>
      <c r="B124" s="61"/>
      <c r="C124" s="61"/>
      <c r="D124" s="61"/>
      <c r="E124" s="61"/>
      <c r="F124" s="61"/>
    </row>
    <row r="125" spans="1:64" ht="13.15" customHeight="1" x14ac:dyDescent="0.2">
      <c r="A125" s="55" t="s">
        <v>78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</row>
    <row r="126" spans="1:64" x14ac:dyDescent="0.2">
      <c r="A126" s="57" t="s">
        <v>47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</row>
    <row r="127" spans="1:64" ht="10.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64" ht="15.75" customHeight="1" x14ac:dyDescent="0.2">
      <c r="A128" s="53" t="s">
        <v>80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4"/>
      <c r="AO128" s="36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</row>
    <row r="129" spans="1:59" ht="15.75" customHeight="1" x14ac:dyDescent="0.2">
      <c r="A129" s="53" t="s">
        <v>219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34"/>
      <c r="AO129" s="60" t="s">
        <v>224</v>
      </c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</row>
    <row r="130" spans="1:59" x14ac:dyDescent="0.2">
      <c r="W130" s="43" t="s">
        <v>5</v>
      </c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O130" s="43" t="s">
        <v>52</v>
      </c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</row>
    <row r="131" spans="1:59" x14ac:dyDescent="0.2">
      <c r="A131" s="54"/>
      <c r="B131" s="54"/>
      <c r="C131" s="54"/>
      <c r="D131" s="54"/>
      <c r="E131" s="54"/>
      <c r="F131" s="54"/>
      <c r="G131" s="54"/>
      <c r="H131" s="54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</row>
    <row r="132" spans="1:59" x14ac:dyDescent="0.2">
      <c r="A132" s="43" t="s">
        <v>45</v>
      </c>
      <c r="B132" s="43"/>
      <c r="C132" s="43"/>
      <c r="D132" s="43"/>
      <c r="E132" s="43"/>
      <c r="F132" s="43"/>
      <c r="G132" s="43"/>
      <c r="H132" s="43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59" x14ac:dyDescent="0.2">
      <c r="A133" s="38" t="s">
        <v>46</v>
      </c>
    </row>
  </sheetData>
  <mergeCells count="49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78:F78"/>
    <mergeCell ref="G78:Y78"/>
    <mergeCell ref="Z78:AD78"/>
    <mergeCell ref="AE78:AN78"/>
    <mergeCell ref="AO78:AV78"/>
    <mergeCell ref="AW78:BD78"/>
    <mergeCell ref="BE78:BL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5:F75"/>
    <mergeCell ref="G75:Y75"/>
    <mergeCell ref="Z75:AD75"/>
    <mergeCell ref="AE75:AN75"/>
    <mergeCell ref="AO75:AV75"/>
    <mergeCell ref="AW75:BD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R65:AY65"/>
    <mergeCell ref="BE68:BL68"/>
    <mergeCell ref="A69:F69"/>
    <mergeCell ref="G69:Y69"/>
    <mergeCell ref="A59:AY59"/>
    <mergeCell ref="A60:C61"/>
    <mergeCell ref="D60:AA61"/>
    <mergeCell ref="AB60:AI61"/>
    <mergeCell ref="AJ60:AQ61"/>
    <mergeCell ref="AR60:AY6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BL67"/>
    <mergeCell ref="A65:C65"/>
    <mergeCell ref="D65:AA65"/>
    <mergeCell ref="AB65:AI65"/>
    <mergeCell ref="AJ65:AQ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2:C52"/>
    <mergeCell ref="D52:AB52"/>
    <mergeCell ref="AC52:AJ52"/>
    <mergeCell ref="AK52:AR52"/>
    <mergeCell ref="AS52:AZ52"/>
    <mergeCell ref="A58:BL58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S53:AZ53"/>
    <mergeCell ref="A54:C54"/>
    <mergeCell ref="D54:AB54"/>
    <mergeCell ref="AC54:AJ54"/>
    <mergeCell ref="AK54:AR54"/>
    <mergeCell ref="AS54:AZ5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85:F85"/>
    <mergeCell ref="G85:Y85"/>
    <mergeCell ref="Z85:AD85"/>
    <mergeCell ref="AE85:AN85"/>
    <mergeCell ref="AO85:AV85"/>
    <mergeCell ref="AW85:BD85"/>
    <mergeCell ref="BE85:BL85"/>
    <mergeCell ref="AO1:BL1"/>
    <mergeCell ref="AO2:BL2"/>
    <mergeCell ref="AO3:BL3"/>
    <mergeCell ref="AO4:BL4"/>
    <mergeCell ref="AO5:BL5"/>
    <mergeCell ref="AO6:BF6"/>
    <mergeCell ref="A70:BL70"/>
    <mergeCell ref="A83:BL83"/>
    <mergeCell ref="A84:F84"/>
    <mergeCell ref="G84:Y84"/>
    <mergeCell ref="Z84:AD84"/>
    <mergeCell ref="AE84:AN84"/>
    <mergeCell ref="AO84:AV84"/>
    <mergeCell ref="AW84:BD84"/>
    <mergeCell ref="BE84:BL84"/>
    <mergeCell ref="B14:L14"/>
    <mergeCell ref="N14:AS14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6:BL86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0:BL90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2:BL92"/>
    <mergeCell ref="A99:F99"/>
    <mergeCell ref="G99:Y99"/>
    <mergeCell ref="A94:BL94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0:BL100"/>
    <mergeCell ref="Z99:AD99"/>
    <mergeCell ref="AE99:AN99"/>
    <mergeCell ref="AO99:AV99"/>
    <mergeCell ref="AW99:BD99"/>
    <mergeCell ref="Z104:AD104"/>
    <mergeCell ref="AE104:AN104"/>
    <mergeCell ref="AO104:AV104"/>
    <mergeCell ref="AW104:BD104"/>
    <mergeCell ref="BE104:BL104"/>
    <mergeCell ref="AO103:AV103"/>
    <mergeCell ref="AW103:BD103"/>
    <mergeCell ref="BE103:BL103"/>
    <mergeCell ref="BE99:BL99"/>
    <mergeCell ref="A102:F102"/>
    <mergeCell ref="G102:Y102"/>
    <mergeCell ref="Z102:AD102"/>
    <mergeCell ref="AE102:AN102"/>
    <mergeCell ref="AO102:AV102"/>
    <mergeCell ref="AW102:BD102"/>
    <mergeCell ref="BE102:BL102"/>
    <mergeCell ref="A132:H132"/>
    <mergeCell ref="A105:F105"/>
    <mergeCell ref="G105:Y105"/>
    <mergeCell ref="Z105:AD105"/>
    <mergeCell ref="AE105:AN105"/>
    <mergeCell ref="AO105:AV105"/>
    <mergeCell ref="AW105:BD105"/>
    <mergeCell ref="BE105:BL105"/>
    <mergeCell ref="A129:V129"/>
    <mergeCell ref="W130:AM130"/>
    <mergeCell ref="AO130:BG130"/>
    <mergeCell ref="A131:H131"/>
    <mergeCell ref="A125:AS125"/>
    <mergeCell ref="A126:AS126"/>
    <mergeCell ref="A128:V128"/>
    <mergeCell ref="W129:AM129"/>
    <mergeCell ref="AO129:BG129"/>
    <mergeCell ref="A122:V122"/>
    <mergeCell ref="W122:AM122"/>
    <mergeCell ref="AO122:BG122"/>
    <mergeCell ref="W123:AM123"/>
    <mergeCell ref="AO123:BG123"/>
    <mergeCell ref="A124:F124"/>
    <mergeCell ref="A108:F108"/>
    <mergeCell ref="A55:C55"/>
    <mergeCell ref="D55:AB55"/>
    <mergeCell ref="AC55:AJ55"/>
    <mergeCell ref="AK55:AR55"/>
    <mergeCell ref="AS55:AZ55"/>
    <mergeCell ref="A106:BL106"/>
    <mergeCell ref="A107:F107"/>
    <mergeCell ref="G107:Y107"/>
    <mergeCell ref="Z107:AD107"/>
    <mergeCell ref="AE107:AN107"/>
    <mergeCell ref="AO107:AV107"/>
    <mergeCell ref="AW107:BD107"/>
    <mergeCell ref="BE107:BL107"/>
    <mergeCell ref="A103:F103"/>
    <mergeCell ref="G103:Y103"/>
    <mergeCell ref="Z103:AD103"/>
    <mergeCell ref="AE103:AN103"/>
    <mergeCell ref="A104:F104"/>
    <mergeCell ref="G104:Y104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E118:AN118"/>
    <mergeCell ref="AO118:AV118"/>
    <mergeCell ref="AW118:BD118"/>
    <mergeCell ref="BE118:BL118"/>
    <mergeCell ref="A116:F116"/>
    <mergeCell ref="G116:Y116"/>
    <mergeCell ref="Z116:AD116"/>
    <mergeCell ref="AE116:AN116"/>
    <mergeCell ref="AO116:AV116"/>
    <mergeCell ref="AW116:BD116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9:F119"/>
    <mergeCell ref="G119:Y119"/>
    <mergeCell ref="Z119:AD119"/>
    <mergeCell ref="AE119:AN119"/>
    <mergeCell ref="AO119:AV119"/>
    <mergeCell ref="AW119:BD119"/>
    <mergeCell ref="BE119:BL119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8:F118"/>
    <mergeCell ref="G118:Y118"/>
    <mergeCell ref="Z118:AD118"/>
  </mergeCells>
  <conditionalFormatting sqref="G71:L71">
    <cfRule type="cellIs" dxfId="180" priority="185" stopIfTrue="1" operator="equal">
      <formula>$G70</formula>
    </cfRule>
  </conditionalFormatting>
  <conditionalFormatting sqref="D52">
    <cfRule type="cellIs" dxfId="179" priority="186" stopIfTrue="1" operator="equal">
      <formula>$D51</formula>
    </cfRule>
  </conditionalFormatting>
  <conditionalFormatting sqref="A71:F71">
    <cfRule type="cellIs" dxfId="178" priority="187" stopIfTrue="1" operator="equal">
      <formula>0</formula>
    </cfRule>
  </conditionalFormatting>
  <conditionalFormatting sqref="D53">
    <cfRule type="cellIs" dxfId="177" priority="184" stopIfTrue="1" operator="equal">
      <formula>$D52</formula>
    </cfRule>
  </conditionalFormatting>
  <conditionalFormatting sqref="D54:D55">
    <cfRule type="cellIs" dxfId="176" priority="183" stopIfTrue="1" operator="equal">
      <formula>$D53</formula>
    </cfRule>
  </conditionalFormatting>
  <conditionalFormatting sqref="D56">
    <cfRule type="cellIs" dxfId="175" priority="182" stopIfTrue="1" operator="equal">
      <formula>$D54</formula>
    </cfRule>
  </conditionalFormatting>
  <conditionalFormatting sqref="G72:L72">
    <cfRule type="cellIs" dxfId="174" priority="179" stopIfTrue="1" operator="equal">
      <formula>$G71</formula>
    </cfRule>
  </conditionalFormatting>
  <conditionalFormatting sqref="A72:F72">
    <cfRule type="cellIs" dxfId="173" priority="180" stopIfTrue="1" operator="equal">
      <formula>0</formula>
    </cfRule>
  </conditionalFormatting>
  <conditionalFormatting sqref="G73">
    <cfRule type="cellIs" dxfId="172" priority="177" stopIfTrue="1" operator="equal">
      <formula>$G72</formula>
    </cfRule>
  </conditionalFormatting>
  <conditionalFormatting sqref="A73:F73">
    <cfRule type="cellIs" dxfId="171" priority="178" stopIfTrue="1" operator="equal">
      <formula>0</formula>
    </cfRule>
  </conditionalFormatting>
  <conditionalFormatting sqref="A74:F74">
    <cfRule type="cellIs" dxfId="170" priority="170" stopIfTrue="1" operator="equal">
      <formula>0</formula>
    </cfRule>
  </conditionalFormatting>
  <conditionalFormatting sqref="G75">
    <cfRule type="cellIs" dxfId="169" priority="167" stopIfTrue="1" operator="equal">
      <formula>$G74</formula>
    </cfRule>
  </conditionalFormatting>
  <conditionalFormatting sqref="A75:F75">
    <cfRule type="cellIs" dxfId="168" priority="168" stopIfTrue="1" operator="equal">
      <formula>0</formula>
    </cfRule>
  </conditionalFormatting>
  <conditionalFormatting sqref="G74">
    <cfRule type="cellIs" dxfId="167" priority="169" stopIfTrue="1" operator="equal">
      <formula>#REF!</formula>
    </cfRule>
  </conditionalFormatting>
  <conditionalFormatting sqref="A76:F76">
    <cfRule type="cellIs" dxfId="166" priority="164" stopIfTrue="1" operator="equal">
      <formula>0</formula>
    </cfRule>
  </conditionalFormatting>
  <conditionalFormatting sqref="G76">
    <cfRule type="cellIs" dxfId="165" priority="163" stopIfTrue="1" operator="equal">
      <formula>#REF!</formula>
    </cfRule>
  </conditionalFormatting>
  <conditionalFormatting sqref="G77">
    <cfRule type="cellIs" dxfId="164" priority="161" stopIfTrue="1" operator="equal">
      <formula>$G76</formula>
    </cfRule>
  </conditionalFormatting>
  <conditionalFormatting sqref="A77:F77">
    <cfRule type="cellIs" dxfId="163" priority="162" stopIfTrue="1" operator="equal">
      <formula>0</formula>
    </cfRule>
  </conditionalFormatting>
  <conditionalFormatting sqref="A78:F78">
    <cfRule type="cellIs" dxfId="162" priority="150" stopIfTrue="1" operator="equal">
      <formula>0</formula>
    </cfRule>
  </conditionalFormatting>
  <conditionalFormatting sqref="G79">
    <cfRule type="cellIs" dxfId="161" priority="147" stopIfTrue="1" operator="equal">
      <formula>$G78</formula>
    </cfRule>
  </conditionalFormatting>
  <conditionalFormatting sqref="A79:F79">
    <cfRule type="cellIs" dxfId="160" priority="148" stopIfTrue="1" operator="equal">
      <formula>0</formula>
    </cfRule>
  </conditionalFormatting>
  <conditionalFormatting sqref="G80">
    <cfRule type="cellIs" dxfId="159" priority="145" stopIfTrue="1" operator="equal">
      <formula>$G79</formula>
    </cfRule>
  </conditionalFormatting>
  <conditionalFormatting sqref="G78">
    <cfRule type="cellIs" dxfId="158" priority="149" stopIfTrue="1" operator="equal">
      <formula>#REF!</formula>
    </cfRule>
  </conditionalFormatting>
  <conditionalFormatting sqref="A80:F80">
    <cfRule type="cellIs" dxfId="157" priority="146" stopIfTrue="1" operator="equal">
      <formula>0</formula>
    </cfRule>
  </conditionalFormatting>
  <conditionalFormatting sqref="G82">
    <cfRule type="cellIs" dxfId="156" priority="137" stopIfTrue="1" operator="equal">
      <formula>$G81</formula>
    </cfRule>
  </conditionalFormatting>
  <conditionalFormatting sqref="A82:F82">
    <cfRule type="cellIs" dxfId="155" priority="138" stopIfTrue="1" operator="equal">
      <formula>0</formula>
    </cfRule>
  </conditionalFormatting>
  <conditionalFormatting sqref="A81:F81">
    <cfRule type="cellIs" dxfId="154" priority="140" stopIfTrue="1" operator="equal">
      <formula>0</formula>
    </cfRule>
  </conditionalFormatting>
  <conditionalFormatting sqref="G81">
    <cfRule type="cellIs" dxfId="153" priority="139" stopIfTrue="1" operator="equal">
      <formula>#REF!</formula>
    </cfRule>
  </conditionalFormatting>
  <conditionalFormatting sqref="G84:L84">
    <cfRule type="cellIs" dxfId="152" priority="129" stopIfTrue="1" operator="equal">
      <formula>$G83</formula>
    </cfRule>
  </conditionalFormatting>
  <conditionalFormatting sqref="A84:F84">
    <cfRule type="cellIs" dxfId="151" priority="130" stopIfTrue="1" operator="equal">
      <formula>0</formula>
    </cfRule>
  </conditionalFormatting>
  <conditionalFormatting sqref="A86:F86">
    <cfRule type="cellIs" dxfId="150" priority="124" stopIfTrue="1" operator="equal">
      <formula>0</formula>
    </cfRule>
  </conditionalFormatting>
  <conditionalFormatting sqref="G86">
    <cfRule type="cellIs" dxfId="149" priority="123" stopIfTrue="1" operator="equal">
      <formula>#REF!</formula>
    </cfRule>
  </conditionalFormatting>
  <conditionalFormatting sqref="A87:F87">
    <cfRule type="cellIs" dxfId="148" priority="118" stopIfTrue="1" operator="equal">
      <formula>0</formula>
    </cfRule>
  </conditionalFormatting>
  <conditionalFormatting sqref="G87">
    <cfRule type="cellIs" dxfId="147" priority="117" stopIfTrue="1" operator="equal">
      <formula>#REF!</formula>
    </cfRule>
  </conditionalFormatting>
  <conditionalFormatting sqref="A88:F88">
    <cfRule type="cellIs" dxfId="146" priority="108" stopIfTrue="1" operator="equal">
      <formula>0</formula>
    </cfRule>
  </conditionalFormatting>
  <conditionalFormatting sqref="G89">
    <cfRule type="cellIs" dxfId="145" priority="105" stopIfTrue="1" operator="equal">
      <formula>$G88</formula>
    </cfRule>
  </conditionalFormatting>
  <conditionalFormatting sqref="A89:F89">
    <cfRule type="cellIs" dxfId="144" priority="106" stopIfTrue="1" operator="equal">
      <formula>0</formula>
    </cfRule>
  </conditionalFormatting>
  <conditionalFormatting sqref="G88">
    <cfRule type="cellIs" dxfId="143" priority="107" stopIfTrue="1" operator="equal">
      <formula>#REF!</formula>
    </cfRule>
  </conditionalFormatting>
  <conditionalFormatting sqref="A90:F90">
    <cfRule type="cellIs" dxfId="142" priority="98" stopIfTrue="1" operator="equal">
      <formula>0</formula>
    </cfRule>
  </conditionalFormatting>
  <conditionalFormatting sqref="G90">
    <cfRule type="cellIs" dxfId="141" priority="97" stopIfTrue="1" operator="equal">
      <formula>#REF!</formula>
    </cfRule>
  </conditionalFormatting>
  <conditionalFormatting sqref="A91:F91">
    <cfRule type="cellIs" dxfId="140" priority="92" stopIfTrue="1" operator="equal">
      <formula>0</formula>
    </cfRule>
  </conditionalFormatting>
  <conditionalFormatting sqref="G91">
    <cfRule type="cellIs" dxfId="139" priority="91" stopIfTrue="1" operator="equal">
      <formula>#REF!</formula>
    </cfRule>
  </conditionalFormatting>
  <conditionalFormatting sqref="G92">
    <cfRule type="cellIs" dxfId="138" priority="87" stopIfTrue="1" operator="equal">
      <formula>#REF!</formula>
    </cfRule>
  </conditionalFormatting>
  <conditionalFormatting sqref="A92:F92">
    <cfRule type="cellIs" dxfId="137" priority="88" stopIfTrue="1" operator="equal">
      <formula>0</formula>
    </cfRule>
  </conditionalFormatting>
  <conditionalFormatting sqref="G93">
    <cfRule type="cellIs" dxfId="136" priority="83" stopIfTrue="1" operator="equal">
      <formula>#REF!</formula>
    </cfRule>
  </conditionalFormatting>
  <conditionalFormatting sqref="A93:F93">
    <cfRule type="cellIs" dxfId="135" priority="84" stopIfTrue="1" operator="equal">
      <formula>0</formula>
    </cfRule>
  </conditionalFormatting>
  <conditionalFormatting sqref="G95:L95">
    <cfRule type="cellIs" dxfId="134" priority="79" stopIfTrue="1" operator="equal">
      <formula>$G94</formula>
    </cfRule>
  </conditionalFormatting>
  <conditionalFormatting sqref="A95:F95">
    <cfRule type="cellIs" dxfId="133" priority="80" stopIfTrue="1" operator="equal">
      <formula>0</formula>
    </cfRule>
  </conditionalFormatting>
  <conditionalFormatting sqref="A96:F96">
    <cfRule type="cellIs" dxfId="132" priority="70" stopIfTrue="1" operator="equal">
      <formula>0</formula>
    </cfRule>
  </conditionalFormatting>
  <conditionalFormatting sqref="G97">
    <cfRule type="cellIs" dxfId="131" priority="67" stopIfTrue="1" operator="equal">
      <formula>$G96</formula>
    </cfRule>
  </conditionalFormatting>
  <conditionalFormatting sqref="A97:F97">
    <cfRule type="cellIs" dxfId="130" priority="68" stopIfTrue="1" operator="equal">
      <formula>0</formula>
    </cfRule>
  </conditionalFormatting>
  <conditionalFormatting sqref="G96">
    <cfRule type="cellIs" dxfId="129" priority="69" stopIfTrue="1" operator="equal">
      <formula>#REF!</formula>
    </cfRule>
  </conditionalFormatting>
  <conditionalFormatting sqref="G98">
    <cfRule type="cellIs" dxfId="128" priority="63" stopIfTrue="1" operator="equal">
      <formula>#REF!</formula>
    </cfRule>
  </conditionalFormatting>
  <conditionalFormatting sqref="A98:F98">
    <cfRule type="cellIs" dxfId="127" priority="64" stopIfTrue="1" operator="equal">
      <formula>0</formula>
    </cfRule>
  </conditionalFormatting>
  <conditionalFormatting sqref="A101:F101">
    <cfRule type="cellIs" dxfId="126" priority="54" stopIfTrue="1" operator="equal">
      <formula>0</formula>
    </cfRule>
  </conditionalFormatting>
  <conditionalFormatting sqref="G101">
    <cfRule type="cellIs" dxfId="125" priority="53" stopIfTrue="1" operator="equal">
      <formula>#REF!</formula>
    </cfRule>
  </conditionalFormatting>
  <conditionalFormatting sqref="G102">
    <cfRule type="cellIs" dxfId="124" priority="47" stopIfTrue="1" operator="equal">
      <formula>#REF!</formula>
    </cfRule>
  </conditionalFormatting>
  <conditionalFormatting sqref="A102:F102">
    <cfRule type="cellIs" dxfId="123" priority="48" stopIfTrue="1" operator="equal">
      <formula>0</formula>
    </cfRule>
  </conditionalFormatting>
  <conditionalFormatting sqref="G103">
    <cfRule type="cellIs" dxfId="122" priority="39" stopIfTrue="1" operator="equal">
      <formula>#REF!</formula>
    </cfRule>
  </conditionalFormatting>
  <conditionalFormatting sqref="A103:F103">
    <cfRule type="cellIs" dxfId="121" priority="40" stopIfTrue="1" operator="equal">
      <formula>0</formula>
    </cfRule>
  </conditionalFormatting>
  <conditionalFormatting sqref="G104">
    <cfRule type="cellIs" dxfId="120" priority="37" stopIfTrue="1" operator="equal">
      <formula>$G103</formula>
    </cfRule>
  </conditionalFormatting>
  <conditionalFormatting sqref="A104:F104">
    <cfRule type="cellIs" dxfId="119" priority="38" stopIfTrue="1" operator="equal">
      <formula>0</formula>
    </cfRule>
  </conditionalFormatting>
  <conditionalFormatting sqref="G105">
    <cfRule type="cellIs" dxfId="118" priority="31" stopIfTrue="1" operator="equal">
      <formula>#REF!</formula>
    </cfRule>
  </conditionalFormatting>
  <conditionalFormatting sqref="A105:F105">
    <cfRule type="cellIs" dxfId="117" priority="32" stopIfTrue="1" operator="equal">
      <formula>0</formula>
    </cfRule>
  </conditionalFormatting>
  <conditionalFormatting sqref="G85">
    <cfRule type="cellIs" dxfId="116" priority="29" stopIfTrue="1" operator="equal">
      <formula>$G84</formula>
    </cfRule>
  </conditionalFormatting>
  <conditionalFormatting sqref="A85:F85">
    <cfRule type="cellIs" dxfId="115" priority="30" stopIfTrue="1" operator="equal">
      <formula>0</formula>
    </cfRule>
  </conditionalFormatting>
  <conditionalFormatting sqref="G99">
    <cfRule type="cellIs" dxfId="114" priority="27" stopIfTrue="1" operator="equal">
      <formula>$G98</formula>
    </cfRule>
  </conditionalFormatting>
  <conditionalFormatting sqref="A99:F99">
    <cfRule type="cellIs" dxfId="113" priority="28" stopIfTrue="1" operator="equal">
      <formula>0</formula>
    </cfRule>
  </conditionalFormatting>
  <conditionalFormatting sqref="G100">
    <cfRule type="cellIs" dxfId="112" priority="25" stopIfTrue="1" operator="equal">
      <formula>$G99</formula>
    </cfRule>
  </conditionalFormatting>
  <conditionalFormatting sqref="A100:F100">
    <cfRule type="cellIs" dxfId="111" priority="26" stopIfTrue="1" operator="equal">
      <formula>0</formula>
    </cfRule>
  </conditionalFormatting>
  <conditionalFormatting sqref="G107:L107">
    <cfRule type="cellIs" dxfId="110" priority="23" stopIfTrue="1" operator="equal">
      <formula>$G106</formula>
    </cfRule>
  </conditionalFormatting>
  <conditionalFormatting sqref="A107:F107">
    <cfRule type="cellIs" dxfId="109" priority="24" stopIfTrue="1" operator="equal">
      <formula>0</formula>
    </cfRule>
  </conditionalFormatting>
  <conditionalFormatting sqref="G108:L108">
    <cfRule type="cellIs" dxfId="108" priority="21" stopIfTrue="1" operator="equal">
      <formula>$G107</formula>
    </cfRule>
  </conditionalFormatting>
  <conditionalFormatting sqref="A108:F108">
    <cfRule type="cellIs" dxfId="107" priority="22" stopIfTrue="1" operator="equal">
      <formula>0</formula>
    </cfRule>
  </conditionalFormatting>
  <conditionalFormatting sqref="G109:G111">
    <cfRule type="cellIs" dxfId="106" priority="19" stopIfTrue="1" operator="equal">
      <formula>$G108</formula>
    </cfRule>
  </conditionalFormatting>
  <conditionalFormatting sqref="A109:F111">
    <cfRule type="cellIs" dxfId="105" priority="20" stopIfTrue="1" operator="equal">
      <formula>0</formula>
    </cfRule>
  </conditionalFormatting>
  <conditionalFormatting sqref="A112:F112">
    <cfRule type="cellIs" dxfId="104" priority="18" stopIfTrue="1" operator="equal">
      <formula>0</formula>
    </cfRule>
  </conditionalFormatting>
  <conditionalFormatting sqref="G113">
    <cfRule type="cellIs" dxfId="103" priority="15" stopIfTrue="1" operator="equal">
      <formula>$G112</formula>
    </cfRule>
  </conditionalFormatting>
  <conditionalFormatting sqref="A113:F113">
    <cfRule type="cellIs" dxfId="102" priority="16" stopIfTrue="1" operator="equal">
      <formula>0</formula>
    </cfRule>
  </conditionalFormatting>
  <conditionalFormatting sqref="G112">
    <cfRule type="cellIs" dxfId="101" priority="17" stopIfTrue="1" operator="equal">
      <formula>#REF!</formula>
    </cfRule>
  </conditionalFormatting>
  <conditionalFormatting sqref="A114:F114">
    <cfRule type="cellIs" dxfId="100" priority="14" stopIfTrue="1" operator="equal">
      <formula>0</formula>
    </cfRule>
  </conditionalFormatting>
  <conditionalFormatting sqref="G114">
    <cfRule type="cellIs" dxfId="99" priority="13" stopIfTrue="1" operator="equal">
      <formula>#REF!</formula>
    </cfRule>
  </conditionalFormatting>
  <conditionalFormatting sqref="G115">
    <cfRule type="cellIs" dxfId="98" priority="11" stopIfTrue="1" operator="equal">
      <formula>$G114</formula>
    </cfRule>
  </conditionalFormatting>
  <conditionalFormatting sqref="A115:F115">
    <cfRule type="cellIs" dxfId="97" priority="12" stopIfTrue="1" operator="equal">
      <formula>0</formula>
    </cfRule>
  </conditionalFormatting>
  <conditionalFormatting sqref="A116:F116">
    <cfRule type="cellIs" dxfId="96" priority="10" stopIfTrue="1" operator="equal">
      <formula>0</formula>
    </cfRule>
  </conditionalFormatting>
  <conditionalFormatting sqref="G117">
    <cfRule type="cellIs" dxfId="95" priority="7" stopIfTrue="1" operator="equal">
      <formula>$G116</formula>
    </cfRule>
  </conditionalFormatting>
  <conditionalFormatting sqref="A117:F117">
    <cfRule type="cellIs" dxfId="94" priority="8" stopIfTrue="1" operator="equal">
      <formula>0</formula>
    </cfRule>
  </conditionalFormatting>
  <conditionalFormatting sqref="G116">
    <cfRule type="cellIs" dxfId="93" priority="9" stopIfTrue="1" operator="equal">
      <formula>#REF!</formula>
    </cfRule>
  </conditionalFormatting>
  <conditionalFormatting sqref="G119">
    <cfRule type="cellIs" dxfId="92" priority="1" stopIfTrue="1" operator="equal">
      <formula>$G118</formula>
    </cfRule>
  </conditionalFormatting>
  <conditionalFormatting sqref="A119:F119">
    <cfRule type="cellIs" dxfId="91" priority="2" stopIfTrue="1" operator="equal">
      <formula>0</formula>
    </cfRule>
  </conditionalFormatting>
  <conditionalFormatting sqref="A118:F118">
    <cfRule type="cellIs" dxfId="90" priority="4" stopIfTrue="1" operator="equal">
      <formula>0</formula>
    </cfRule>
  </conditionalFormatting>
  <conditionalFormatting sqref="G118">
    <cfRule type="cellIs" dxfId="89" priority="3" stopIfTrue="1" operator="equal">
      <formula>#REF!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3" manualBreakCount="3">
    <brk id="36" max="64" man="1"/>
    <brk id="80" max="64" man="1"/>
    <brk id="117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16"/>
  <sheetViews>
    <sheetView view="pageBreakPreview" zoomScale="80" zoomScaleNormal="100" zoomScaleSheetLayoutView="8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75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x14ac:dyDescent="0.2">
      <c r="AO3" s="55" t="s">
        <v>218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x14ac:dyDescent="0.2">
      <c r="AO4" s="64" t="s">
        <v>77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x14ac:dyDescent="0.2">
      <c r="AO7" s="60" t="s">
        <v>300</v>
      </c>
      <c r="AP7" s="56"/>
      <c r="AQ7" s="56"/>
      <c r="AR7" s="56"/>
      <c r="AS7" s="56"/>
      <c r="AT7" s="56"/>
      <c r="AU7" s="56"/>
      <c r="AV7" s="1" t="s">
        <v>63</v>
      </c>
      <c r="AW7" s="60">
        <v>488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x14ac:dyDescent="0.2">
      <c r="A11" s="75" t="s">
        <v>83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15.75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s="7" customFormat="1" ht="14.25" x14ac:dyDescent="0.2">
      <c r="A13" s="4" t="s">
        <v>53</v>
      </c>
      <c r="B13" s="72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5"/>
      <c r="N13" s="74" t="s">
        <v>77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6"/>
      <c r="AU13" s="72" t="s">
        <v>81</v>
      </c>
      <c r="AV13" s="73"/>
      <c r="AW13" s="73"/>
      <c r="AX13" s="73"/>
      <c r="AY13" s="73"/>
      <c r="AZ13" s="73"/>
      <c r="BA13" s="73"/>
      <c r="BB13" s="7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x14ac:dyDescent="0.2">
      <c r="A14" s="8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"/>
      <c r="AU14" s="70" t="s">
        <v>55</v>
      </c>
      <c r="AV14" s="70"/>
      <c r="AW14" s="70"/>
      <c r="AX14" s="70"/>
      <c r="AY14" s="70"/>
      <c r="AZ14" s="70"/>
      <c r="BA14" s="70"/>
      <c r="BB14" s="70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x14ac:dyDescent="0.2">
      <c r="A16" s="10" t="s">
        <v>4</v>
      </c>
      <c r="B16" s="72" t="s">
        <v>84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/>
      <c r="N16" s="74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6"/>
      <c r="AU16" s="72" t="s">
        <v>81</v>
      </c>
      <c r="AV16" s="73"/>
      <c r="AW16" s="73"/>
      <c r="AX16" s="73"/>
      <c r="AY16" s="73"/>
      <c r="AZ16" s="73"/>
      <c r="BA16" s="73"/>
      <c r="BB16" s="7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8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8"/>
      <c r="AU17" s="70" t="s">
        <v>55</v>
      </c>
      <c r="AV17" s="70"/>
      <c r="AW17" s="70"/>
      <c r="AX17" s="70"/>
      <c r="AY17" s="70"/>
      <c r="AZ17" s="70"/>
      <c r="BA17" s="70"/>
      <c r="BB17" s="70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2" t="s">
        <v>233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234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"/>
      <c r="AA19" s="72" t="s">
        <v>152</v>
      </c>
      <c r="AB19" s="73"/>
      <c r="AC19" s="73"/>
      <c r="AD19" s="73"/>
      <c r="AE19" s="73"/>
      <c r="AF19" s="73"/>
      <c r="AG19" s="73"/>
      <c r="AH19" s="73"/>
      <c r="AI19" s="73"/>
      <c r="AJ19" s="11"/>
      <c r="AK19" s="78" t="s">
        <v>150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1"/>
      <c r="BE19" s="72" t="s">
        <v>82</v>
      </c>
      <c r="BF19" s="73"/>
      <c r="BG19" s="73"/>
      <c r="BH19" s="73"/>
      <c r="BI19" s="73"/>
      <c r="BJ19" s="73"/>
      <c r="BK19" s="73"/>
      <c r="BL19" s="7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5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15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0" t="s">
        <v>60</v>
      </c>
      <c r="BF20" s="70"/>
      <c r="BG20" s="70"/>
      <c r="BH20" s="70"/>
      <c r="BI20" s="70"/>
      <c r="BJ20" s="70"/>
      <c r="BK20" s="70"/>
      <c r="BL20" s="7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SUM(AS22+I23)</f>
        <v>2568795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f>674988+687838+198977</f>
        <v>1561803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87">
        <v>1006992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9"/>
      <c r="U24" s="39"/>
      <c r="V24" s="39"/>
      <c r="W24" s="39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79.25" customHeight="1" x14ac:dyDescent="0.2">
      <c r="A26" s="79" t="s">
        <v>279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1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x14ac:dyDescent="0.2">
      <c r="A30" s="85">
        <v>1</v>
      </c>
      <c r="B30" s="85"/>
      <c r="C30" s="85"/>
      <c r="D30" s="85"/>
      <c r="E30" s="85"/>
      <c r="F30" s="8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34.5" customHeight="1" x14ac:dyDescent="0.2">
      <c r="A31" s="44">
        <v>1</v>
      </c>
      <c r="B31" s="44"/>
      <c r="C31" s="44"/>
      <c r="D31" s="44"/>
      <c r="E31" s="44"/>
      <c r="F31" s="44"/>
      <c r="G31" s="49" t="s">
        <v>222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  <c r="CA31" s="1" t="s">
        <v>48</v>
      </c>
    </row>
    <row r="32" spans="1:79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.95" customHeight="1" x14ac:dyDescent="0.2">
      <c r="A33" s="80" t="s">
        <v>38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15.95" customHeight="1" x14ac:dyDescent="0.2">
      <c r="A34" s="79" t="s">
        <v>148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2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.75" customHeight="1" x14ac:dyDescent="0.2">
      <c r="A36" s="80" t="s">
        <v>39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6.5" customHeight="1" x14ac:dyDescent="0.2">
      <c r="A37" s="81" t="s">
        <v>28</v>
      </c>
      <c r="B37" s="81"/>
      <c r="C37" s="81"/>
      <c r="D37" s="81"/>
      <c r="E37" s="81"/>
      <c r="F37" s="81"/>
      <c r="G37" s="82" t="s">
        <v>25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5.75" x14ac:dyDescent="0.2">
      <c r="A38" s="85">
        <v>1</v>
      </c>
      <c r="B38" s="85"/>
      <c r="C38" s="85"/>
      <c r="D38" s="85"/>
      <c r="E38" s="85"/>
      <c r="F38" s="85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2.75" customHeight="1" x14ac:dyDescent="0.2">
      <c r="A39" s="44">
        <v>1</v>
      </c>
      <c r="B39" s="44"/>
      <c r="C39" s="44"/>
      <c r="D39" s="44"/>
      <c r="E39" s="44"/>
      <c r="F39" s="44"/>
      <c r="G39" s="49" t="s">
        <v>235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  <c r="CA39" s="1" t="s">
        <v>12</v>
      </c>
    </row>
    <row r="40" spans="1:79" ht="12.75" customHeight="1" x14ac:dyDescent="0.2">
      <c r="A40" s="44">
        <v>2</v>
      </c>
      <c r="B40" s="44"/>
      <c r="C40" s="44"/>
      <c r="D40" s="44"/>
      <c r="E40" s="44"/>
      <c r="F40" s="44"/>
      <c r="G40" s="49" t="s">
        <v>88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</row>
    <row r="41" spans="1:79" ht="12.75" customHeight="1" x14ac:dyDescent="0.2">
      <c r="A41" s="44">
        <v>3</v>
      </c>
      <c r="B41" s="44"/>
      <c r="C41" s="44"/>
      <c r="D41" s="44"/>
      <c r="E41" s="44"/>
      <c r="F41" s="44"/>
      <c r="G41" s="49" t="s">
        <v>244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85" t="s">
        <v>28</v>
      </c>
      <c r="B45" s="85"/>
      <c r="C45" s="85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5" t="s">
        <v>29</v>
      </c>
      <c r="AD45" s="85"/>
      <c r="AE45" s="85"/>
      <c r="AF45" s="85"/>
      <c r="AG45" s="85"/>
      <c r="AH45" s="85"/>
      <c r="AI45" s="85"/>
      <c r="AJ45" s="85"/>
      <c r="AK45" s="85" t="s">
        <v>30</v>
      </c>
      <c r="AL45" s="85"/>
      <c r="AM45" s="85"/>
      <c r="AN45" s="85"/>
      <c r="AO45" s="85"/>
      <c r="AP45" s="85"/>
      <c r="AQ45" s="85"/>
      <c r="AR45" s="85"/>
      <c r="AS45" s="85" t="s">
        <v>27</v>
      </c>
      <c r="AT45" s="85"/>
      <c r="AU45" s="85"/>
      <c r="AV45" s="85"/>
      <c r="AW45" s="85"/>
      <c r="AX45" s="85"/>
      <c r="AY45" s="85"/>
      <c r="AZ45" s="85"/>
      <c r="BA45" s="27"/>
      <c r="BB45" s="27"/>
      <c r="BC45" s="27"/>
      <c r="BD45" s="27"/>
      <c r="BE45" s="27"/>
      <c r="BF45" s="27"/>
      <c r="BG45" s="27"/>
      <c r="BH45" s="27"/>
    </row>
    <row r="46" spans="1:79" ht="11.25" customHeight="1" x14ac:dyDescent="0.2">
      <c r="A46" s="85"/>
      <c r="B46" s="85"/>
      <c r="C46" s="85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85">
        <v>1</v>
      </c>
      <c r="B47" s="85"/>
      <c r="C47" s="85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27"/>
      <c r="BB47" s="27"/>
      <c r="BC47" s="27"/>
      <c r="BD47" s="27"/>
      <c r="BE47" s="27"/>
      <c r="BF47" s="27"/>
      <c r="BG47" s="27"/>
      <c r="BH47" s="27"/>
    </row>
    <row r="48" spans="1:79" ht="32.25" customHeight="1" x14ac:dyDescent="0.2">
      <c r="A48" s="44">
        <v>1</v>
      </c>
      <c r="B48" s="44"/>
      <c r="C48" s="44"/>
      <c r="D48" s="49" t="s">
        <v>235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2">
        <f>476011+687838</f>
        <v>1163849</v>
      </c>
      <c r="AD48" s="52"/>
      <c r="AE48" s="52"/>
      <c r="AF48" s="52"/>
      <c r="AG48" s="52"/>
      <c r="AH48" s="52"/>
      <c r="AI48" s="52"/>
      <c r="AJ48" s="52"/>
      <c r="AK48" s="52">
        <v>0</v>
      </c>
      <c r="AL48" s="52"/>
      <c r="AM48" s="52"/>
      <c r="AN48" s="52"/>
      <c r="AO48" s="52"/>
      <c r="AP48" s="52"/>
      <c r="AQ48" s="52"/>
      <c r="AR48" s="52"/>
      <c r="AS48" s="52">
        <f>AC48+AK48</f>
        <v>1163849</v>
      </c>
      <c r="AT48" s="52"/>
      <c r="AU48" s="52"/>
      <c r="AV48" s="52"/>
      <c r="AW48" s="52"/>
      <c r="AX48" s="52"/>
      <c r="AY48" s="52"/>
      <c r="AZ48" s="52"/>
      <c r="BA48" s="31"/>
      <c r="BB48" s="31"/>
      <c r="BC48" s="31"/>
      <c r="BD48" s="31"/>
      <c r="BE48" s="31"/>
      <c r="BF48" s="31"/>
      <c r="BG48" s="31"/>
      <c r="BH48" s="31"/>
      <c r="CA48" s="1" t="s">
        <v>14</v>
      </c>
    </row>
    <row r="49" spans="1:79" ht="18.75" customHeight="1" x14ac:dyDescent="0.2">
      <c r="A49" s="44">
        <v>2</v>
      </c>
      <c r="B49" s="44"/>
      <c r="C49" s="44"/>
      <c r="D49" s="49" t="s">
        <v>88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2"/>
      <c r="AD49" s="52"/>
      <c r="AE49" s="52"/>
      <c r="AF49" s="52"/>
      <c r="AG49" s="52"/>
      <c r="AH49" s="52"/>
      <c r="AI49" s="52"/>
      <c r="AJ49" s="52"/>
      <c r="AK49" s="52">
        <v>1006992</v>
      </c>
      <c r="AL49" s="52"/>
      <c r="AM49" s="52"/>
      <c r="AN49" s="52"/>
      <c r="AO49" s="52"/>
      <c r="AP49" s="52"/>
      <c r="AQ49" s="52"/>
      <c r="AR49" s="52"/>
      <c r="AS49" s="52">
        <f>AC49+AK49</f>
        <v>1006992</v>
      </c>
      <c r="AT49" s="52"/>
      <c r="AU49" s="52"/>
      <c r="AV49" s="52"/>
      <c r="AW49" s="52"/>
      <c r="AX49" s="52"/>
      <c r="AY49" s="52"/>
      <c r="AZ49" s="52"/>
      <c r="BA49" s="31"/>
      <c r="BB49" s="31"/>
      <c r="BC49" s="31"/>
      <c r="BD49" s="31"/>
      <c r="BE49" s="31"/>
      <c r="BF49" s="31"/>
      <c r="BG49" s="31"/>
      <c r="BH49" s="31"/>
    </row>
    <row r="50" spans="1:79" ht="32.25" customHeight="1" x14ac:dyDescent="0.2">
      <c r="A50" s="44">
        <v>3</v>
      </c>
      <c r="B50" s="44"/>
      <c r="C50" s="44"/>
      <c r="D50" s="49" t="s">
        <v>244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2">
        <f>198977+198977</f>
        <v>397954</v>
      </c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>
        <f>AC50+AK50</f>
        <v>397954</v>
      </c>
      <c r="AT50" s="52"/>
      <c r="AU50" s="52"/>
      <c r="AV50" s="52"/>
      <c r="AW50" s="52"/>
      <c r="AX50" s="52"/>
      <c r="AY50" s="52"/>
      <c r="AZ50" s="52"/>
      <c r="BA50" s="31"/>
      <c r="BB50" s="31"/>
      <c r="BC50" s="31"/>
      <c r="BD50" s="31"/>
      <c r="BE50" s="31"/>
      <c r="BF50" s="31"/>
      <c r="BG50" s="31"/>
      <c r="BH50" s="31"/>
    </row>
    <row r="51" spans="1:79" s="30" customFormat="1" x14ac:dyDescent="0.2">
      <c r="A51" s="106"/>
      <c r="B51" s="106"/>
      <c r="C51" s="106"/>
      <c r="D51" s="107" t="s">
        <v>64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10">
        <f>SUM(AC48+AC49+AC50)</f>
        <v>1561803</v>
      </c>
      <c r="AD51" s="110"/>
      <c r="AE51" s="110"/>
      <c r="AF51" s="110"/>
      <c r="AG51" s="110"/>
      <c r="AH51" s="110"/>
      <c r="AI51" s="110"/>
      <c r="AJ51" s="110"/>
      <c r="AK51" s="110">
        <f>SUM(AK48+AK49+AK50)</f>
        <v>1006992</v>
      </c>
      <c r="AL51" s="110"/>
      <c r="AM51" s="110"/>
      <c r="AN51" s="110"/>
      <c r="AO51" s="110"/>
      <c r="AP51" s="110"/>
      <c r="AQ51" s="110"/>
      <c r="AR51" s="110"/>
      <c r="AS51" s="110">
        <f>AC51+AK51</f>
        <v>2568795</v>
      </c>
      <c r="AT51" s="110"/>
      <c r="AU51" s="110"/>
      <c r="AV51" s="110"/>
      <c r="AW51" s="110"/>
      <c r="AX51" s="110"/>
      <c r="AY51" s="110"/>
      <c r="AZ51" s="110"/>
      <c r="BA51" s="32"/>
      <c r="BB51" s="32"/>
      <c r="BC51" s="32"/>
      <c r="BD51" s="32"/>
      <c r="BE51" s="32"/>
      <c r="BF51" s="32"/>
      <c r="BG51" s="32"/>
      <c r="BH51" s="32"/>
    </row>
    <row r="53" spans="1:79" ht="15.75" customHeight="1" x14ac:dyDescent="0.2">
      <c r="A53" s="63" t="s">
        <v>42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" customHeight="1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79" ht="15.95" customHeight="1" x14ac:dyDescent="0.2">
      <c r="A55" s="85" t="s">
        <v>28</v>
      </c>
      <c r="B55" s="85"/>
      <c r="C55" s="85"/>
      <c r="D55" s="93" t="s">
        <v>34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85" t="s">
        <v>29</v>
      </c>
      <c r="AC55" s="85"/>
      <c r="AD55" s="85"/>
      <c r="AE55" s="85"/>
      <c r="AF55" s="85"/>
      <c r="AG55" s="85"/>
      <c r="AH55" s="85"/>
      <c r="AI55" s="85"/>
      <c r="AJ55" s="85" t="s">
        <v>30</v>
      </c>
      <c r="AK55" s="85"/>
      <c r="AL55" s="85"/>
      <c r="AM55" s="85"/>
      <c r="AN55" s="85"/>
      <c r="AO55" s="85"/>
      <c r="AP55" s="85"/>
      <c r="AQ55" s="85"/>
      <c r="AR55" s="85" t="s">
        <v>27</v>
      </c>
      <c r="AS55" s="85"/>
      <c r="AT55" s="85"/>
      <c r="AU55" s="85"/>
      <c r="AV55" s="85"/>
      <c r="AW55" s="85"/>
      <c r="AX55" s="85"/>
      <c r="AY55" s="85"/>
    </row>
    <row r="56" spans="1:79" ht="12" customHeight="1" x14ac:dyDescent="0.2">
      <c r="A56" s="85"/>
      <c r="B56" s="85"/>
      <c r="C56" s="85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</row>
    <row r="57" spans="1:79" ht="12.75" customHeight="1" x14ac:dyDescent="0.2">
      <c r="A57" s="85">
        <v>1</v>
      </c>
      <c r="B57" s="85"/>
      <c r="C57" s="85"/>
      <c r="D57" s="99">
        <v>2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85">
        <v>3</v>
      </c>
      <c r="AC57" s="85"/>
      <c r="AD57" s="85"/>
      <c r="AE57" s="85"/>
      <c r="AF57" s="85"/>
      <c r="AG57" s="85"/>
      <c r="AH57" s="85"/>
      <c r="AI57" s="85"/>
      <c r="AJ57" s="85">
        <v>4</v>
      </c>
      <c r="AK57" s="85"/>
      <c r="AL57" s="85"/>
      <c r="AM57" s="85"/>
      <c r="AN57" s="85"/>
      <c r="AO57" s="85"/>
      <c r="AP57" s="85"/>
      <c r="AQ57" s="85"/>
      <c r="AR57" s="85">
        <v>5</v>
      </c>
      <c r="AS57" s="85"/>
      <c r="AT57" s="85"/>
      <c r="AU57" s="85"/>
      <c r="AV57" s="85"/>
      <c r="AW57" s="85"/>
      <c r="AX57" s="85"/>
      <c r="AY57" s="85"/>
    </row>
    <row r="58" spans="1:79" ht="29.25" customHeight="1" x14ac:dyDescent="0.2">
      <c r="A58" s="44">
        <v>1</v>
      </c>
      <c r="B58" s="44"/>
      <c r="C58" s="44"/>
      <c r="D58" s="89" t="s">
        <v>89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105">
        <v>1561803</v>
      </c>
      <c r="AC58" s="105"/>
      <c r="AD58" s="105"/>
      <c r="AE58" s="105"/>
      <c r="AF58" s="105"/>
      <c r="AG58" s="105"/>
      <c r="AH58" s="105"/>
      <c r="AI58" s="105"/>
      <c r="AJ58" s="105">
        <v>1006992</v>
      </c>
      <c r="AK58" s="105"/>
      <c r="AL58" s="105"/>
      <c r="AM58" s="105"/>
      <c r="AN58" s="105"/>
      <c r="AO58" s="105"/>
      <c r="AP58" s="105"/>
      <c r="AQ58" s="105"/>
      <c r="AR58" s="52">
        <f>AB58+AJ58</f>
        <v>2568795</v>
      </c>
      <c r="AS58" s="52"/>
      <c r="AT58" s="52"/>
      <c r="AU58" s="52"/>
      <c r="AV58" s="52"/>
      <c r="AW58" s="52"/>
      <c r="AX58" s="52"/>
      <c r="AY58" s="52"/>
      <c r="CA58" s="1" t="s">
        <v>15</v>
      </c>
    </row>
    <row r="59" spans="1:79" s="30" customFormat="1" ht="12.75" customHeight="1" x14ac:dyDescent="0.2">
      <c r="A59" s="106"/>
      <c r="B59" s="106"/>
      <c r="C59" s="106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110">
        <f>SUM(AB58)</f>
        <v>1561803</v>
      </c>
      <c r="AC59" s="110"/>
      <c r="AD59" s="110"/>
      <c r="AE59" s="110"/>
      <c r="AF59" s="110"/>
      <c r="AG59" s="110"/>
      <c r="AH59" s="110"/>
      <c r="AI59" s="110"/>
      <c r="AJ59" s="110">
        <f t="shared" ref="AJ59" si="0">SUM(AJ58)</f>
        <v>1006992</v>
      </c>
      <c r="AK59" s="110"/>
      <c r="AL59" s="110"/>
      <c r="AM59" s="110"/>
      <c r="AN59" s="110"/>
      <c r="AO59" s="110"/>
      <c r="AP59" s="110"/>
      <c r="AQ59" s="110"/>
      <c r="AR59" s="110">
        <f t="shared" ref="AR59" si="1">SUM(AR58)</f>
        <v>2568795</v>
      </c>
      <c r="AS59" s="110"/>
      <c r="AT59" s="110"/>
      <c r="AU59" s="110"/>
      <c r="AV59" s="110"/>
      <c r="AW59" s="110"/>
      <c r="AX59" s="110"/>
      <c r="AY59" s="110"/>
    </row>
    <row r="61" spans="1:79" ht="15.75" customHeight="1" x14ac:dyDescent="0.2">
      <c r="A61" s="80" t="s">
        <v>43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24.75" customHeight="1" x14ac:dyDescent="0.2">
      <c r="A62" s="85" t="s">
        <v>28</v>
      </c>
      <c r="B62" s="85"/>
      <c r="C62" s="85"/>
      <c r="D62" s="85"/>
      <c r="E62" s="85"/>
      <c r="F62" s="85"/>
      <c r="G62" s="99" t="s">
        <v>44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85" t="s">
        <v>2</v>
      </c>
      <c r="AA62" s="85"/>
      <c r="AB62" s="85"/>
      <c r="AC62" s="85"/>
      <c r="AD62" s="85"/>
      <c r="AE62" s="85" t="s">
        <v>1</v>
      </c>
      <c r="AF62" s="85"/>
      <c r="AG62" s="85"/>
      <c r="AH62" s="85"/>
      <c r="AI62" s="85"/>
      <c r="AJ62" s="85"/>
      <c r="AK62" s="85"/>
      <c r="AL62" s="85"/>
      <c r="AM62" s="85"/>
      <c r="AN62" s="85"/>
      <c r="AO62" s="99" t="s">
        <v>29</v>
      </c>
      <c r="AP62" s="100"/>
      <c r="AQ62" s="100"/>
      <c r="AR62" s="100"/>
      <c r="AS62" s="100"/>
      <c r="AT62" s="100"/>
      <c r="AU62" s="100"/>
      <c r="AV62" s="101"/>
      <c r="AW62" s="99" t="s">
        <v>30</v>
      </c>
      <c r="AX62" s="100"/>
      <c r="AY62" s="100"/>
      <c r="AZ62" s="100"/>
      <c r="BA62" s="100"/>
      <c r="BB62" s="100"/>
      <c r="BC62" s="100"/>
      <c r="BD62" s="101"/>
      <c r="BE62" s="99" t="s">
        <v>27</v>
      </c>
      <c r="BF62" s="100"/>
      <c r="BG62" s="100"/>
      <c r="BH62" s="100"/>
      <c r="BI62" s="100"/>
      <c r="BJ62" s="100"/>
      <c r="BK62" s="100"/>
      <c r="BL62" s="101"/>
    </row>
    <row r="63" spans="1:79" ht="15.75" customHeight="1" x14ac:dyDescent="0.2">
      <c r="A63" s="85">
        <v>1</v>
      </c>
      <c r="B63" s="85"/>
      <c r="C63" s="85"/>
      <c r="D63" s="85"/>
      <c r="E63" s="85"/>
      <c r="F63" s="85"/>
      <c r="G63" s="99">
        <v>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85">
        <v>3</v>
      </c>
      <c r="AA63" s="85"/>
      <c r="AB63" s="85"/>
      <c r="AC63" s="85"/>
      <c r="AD63" s="85"/>
      <c r="AE63" s="85">
        <v>4</v>
      </c>
      <c r="AF63" s="85"/>
      <c r="AG63" s="85"/>
      <c r="AH63" s="85"/>
      <c r="AI63" s="85"/>
      <c r="AJ63" s="85"/>
      <c r="AK63" s="85"/>
      <c r="AL63" s="85"/>
      <c r="AM63" s="85"/>
      <c r="AN63" s="85"/>
      <c r="AO63" s="85">
        <v>5</v>
      </c>
      <c r="AP63" s="85"/>
      <c r="AQ63" s="85"/>
      <c r="AR63" s="85"/>
      <c r="AS63" s="85"/>
      <c r="AT63" s="85"/>
      <c r="AU63" s="85"/>
      <c r="AV63" s="85"/>
      <c r="AW63" s="85">
        <v>6</v>
      </c>
      <c r="AX63" s="85"/>
      <c r="AY63" s="85"/>
      <c r="AZ63" s="85"/>
      <c r="BA63" s="85"/>
      <c r="BB63" s="85"/>
      <c r="BC63" s="85"/>
      <c r="BD63" s="85"/>
      <c r="BE63" s="85">
        <v>7</v>
      </c>
      <c r="BF63" s="85"/>
      <c r="BG63" s="85"/>
      <c r="BH63" s="85"/>
      <c r="BI63" s="85"/>
      <c r="BJ63" s="85"/>
      <c r="BK63" s="85"/>
      <c r="BL63" s="85"/>
    </row>
    <row r="64" spans="1:79" ht="15.75" customHeight="1" x14ac:dyDescent="0.2">
      <c r="A64" s="99" t="s">
        <v>235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1"/>
    </row>
    <row r="65" spans="1:79" s="30" customFormat="1" ht="12.75" customHeight="1" x14ac:dyDescent="0.2">
      <c r="A65" s="106">
        <v>1</v>
      </c>
      <c r="B65" s="106"/>
      <c r="C65" s="106"/>
      <c r="D65" s="106"/>
      <c r="E65" s="106"/>
      <c r="F65" s="106"/>
      <c r="G65" s="115" t="s">
        <v>65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118"/>
      <c r="AA65" s="118"/>
      <c r="AB65" s="118"/>
      <c r="AC65" s="118"/>
      <c r="AD65" s="118"/>
      <c r="AE65" s="119"/>
      <c r="AF65" s="119"/>
      <c r="AG65" s="119"/>
      <c r="AH65" s="119"/>
      <c r="AI65" s="119"/>
      <c r="AJ65" s="119"/>
      <c r="AK65" s="119"/>
      <c r="AL65" s="119"/>
      <c r="AM65" s="119"/>
      <c r="AN65" s="111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CA65" s="30" t="s">
        <v>18</v>
      </c>
    </row>
    <row r="66" spans="1:79" ht="30" customHeight="1" x14ac:dyDescent="0.2">
      <c r="A66" s="44"/>
      <c r="B66" s="44"/>
      <c r="C66" s="44"/>
      <c r="D66" s="44"/>
      <c r="E66" s="44"/>
      <c r="F66" s="44"/>
      <c r="G66" s="45" t="s">
        <v>67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68</v>
      </c>
      <c r="AA66" s="48"/>
      <c r="AB66" s="48"/>
      <c r="AC66" s="48"/>
      <c r="AD66" s="48"/>
      <c r="AE66" s="68" t="s">
        <v>232</v>
      </c>
      <c r="AF66" s="68"/>
      <c r="AG66" s="68"/>
      <c r="AH66" s="68"/>
      <c r="AI66" s="68"/>
      <c r="AJ66" s="68"/>
      <c r="AK66" s="68"/>
      <c r="AL66" s="68"/>
      <c r="AM66" s="68"/>
      <c r="AN66" s="69"/>
      <c r="AO66" s="52">
        <v>1163849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f t="shared" ref="BE66:BE82" si="2">AO66+AW66</f>
        <v>1163849</v>
      </c>
      <c r="BF66" s="52"/>
      <c r="BG66" s="52"/>
      <c r="BH66" s="52"/>
      <c r="BI66" s="52"/>
      <c r="BJ66" s="52"/>
      <c r="BK66" s="52"/>
      <c r="BL66" s="52"/>
    </row>
    <row r="67" spans="1:79" ht="12.75" customHeight="1" x14ac:dyDescent="0.2">
      <c r="A67" s="44"/>
      <c r="B67" s="44"/>
      <c r="C67" s="44"/>
      <c r="D67" s="44"/>
      <c r="E67" s="44"/>
      <c r="F67" s="44"/>
      <c r="G67" s="45" t="s">
        <v>127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66</v>
      </c>
      <c r="AA67" s="48"/>
      <c r="AB67" s="48"/>
      <c r="AC67" s="48"/>
      <c r="AD67" s="48"/>
      <c r="AE67" s="68" t="s">
        <v>96</v>
      </c>
      <c r="AF67" s="68"/>
      <c r="AG67" s="68"/>
      <c r="AH67" s="68"/>
      <c r="AI67" s="68"/>
      <c r="AJ67" s="68"/>
      <c r="AK67" s="68"/>
      <c r="AL67" s="68"/>
      <c r="AM67" s="68"/>
      <c r="AN67" s="69"/>
      <c r="AO67" s="52">
        <v>9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f t="shared" si="2"/>
        <v>9</v>
      </c>
      <c r="BF67" s="52"/>
      <c r="BG67" s="52"/>
      <c r="BH67" s="52"/>
      <c r="BI67" s="52"/>
      <c r="BJ67" s="52"/>
      <c r="BK67" s="52"/>
      <c r="BL67" s="52"/>
    </row>
    <row r="68" spans="1:79" ht="25.5" customHeight="1" x14ac:dyDescent="0.2">
      <c r="A68" s="44"/>
      <c r="B68" s="44"/>
      <c r="C68" s="44"/>
      <c r="D68" s="44"/>
      <c r="E68" s="44"/>
      <c r="F68" s="44"/>
      <c r="G68" s="45" t="s">
        <v>128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66</v>
      </c>
      <c r="AA68" s="48"/>
      <c r="AB68" s="48"/>
      <c r="AC68" s="48"/>
      <c r="AD68" s="48"/>
      <c r="AE68" s="68" t="s">
        <v>96</v>
      </c>
      <c r="AF68" s="68"/>
      <c r="AG68" s="68"/>
      <c r="AH68" s="68"/>
      <c r="AI68" s="68"/>
      <c r="AJ68" s="68"/>
      <c r="AK68" s="68"/>
      <c r="AL68" s="68"/>
      <c r="AM68" s="68"/>
      <c r="AN68" s="69"/>
      <c r="AO68" s="52">
        <v>10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f t="shared" si="2"/>
        <v>10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129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66</v>
      </c>
      <c r="AA69" s="48"/>
      <c r="AB69" s="48"/>
      <c r="AC69" s="48"/>
      <c r="AD69" s="48"/>
      <c r="AE69" s="68" t="s">
        <v>96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2">
        <v>2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f t="shared" si="2"/>
        <v>2</v>
      </c>
      <c r="BF69" s="52"/>
      <c r="BG69" s="52"/>
      <c r="BH69" s="52"/>
      <c r="BI69" s="52"/>
      <c r="BJ69" s="52"/>
      <c r="BK69" s="52"/>
      <c r="BL69" s="52"/>
    </row>
    <row r="70" spans="1:79" s="30" customFormat="1" ht="12.75" customHeight="1" x14ac:dyDescent="0.2">
      <c r="A70" s="106">
        <v>2</v>
      </c>
      <c r="B70" s="106"/>
      <c r="C70" s="106"/>
      <c r="D70" s="106"/>
      <c r="E70" s="106"/>
      <c r="F70" s="106"/>
      <c r="G70" s="120" t="s">
        <v>70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8"/>
      <c r="AA70" s="118"/>
      <c r="AB70" s="118"/>
      <c r="AC70" s="118"/>
      <c r="AD70" s="118"/>
      <c r="AE70" s="119"/>
      <c r="AF70" s="119"/>
      <c r="AG70" s="119"/>
      <c r="AH70" s="119"/>
      <c r="AI70" s="119"/>
      <c r="AJ70" s="119"/>
      <c r="AK70" s="119"/>
      <c r="AL70" s="119"/>
      <c r="AM70" s="119"/>
      <c r="AN70" s="111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79" s="30" customFormat="1" ht="28.5" customHeight="1" x14ac:dyDescent="0.2">
      <c r="A71" s="106"/>
      <c r="B71" s="106"/>
      <c r="C71" s="106"/>
      <c r="D71" s="106"/>
      <c r="E71" s="106"/>
      <c r="F71" s="106"/>
      <c r="G71" s="45" t="s">
        <v>236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66</v>
      </c>
      <c r="AA71" s="48"/>
      <c r="AB71" s="48"/>
      <c r="AC71" s="48"/>
      <c r="AD71" s="48"/>
      <c r="AE71" s="68" t="s">
        <v>272</v>
      </c>
      <c r="AF71" s="68"/>
      <c r="AG71" s="68"/>
      <c r="AH71" s="68"/>
      <c r="AI71" s="68"/>
      <c r="AJ71" s="68"/>
      <c r="AK71" s="68"/>
      <c r="AL71" s="68"/>
      <c r="AM71" s="68"/>
      <c r="AN71" s="69"/>
      <c r="AO71" s="52">
        <f>1+5</f>
        <v>6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f t="shared" ref="BE71" si="3">AO71+AW71</f>
        <v>6</v>
      </c>
      <c r="BF71" s="52"/>
      <c r="BG71" s="52"/>
      <c r="BH71" s="52"/>
      <c r="BI71" s="52"/>
      <c r="BJ71" s="52"/>
      <c r="BK71" s="52"/>
      <c r="BL71" s="52"/>
    </row>
    <row r="72" spans="1:79" s="30" customFormat="1" ht="28.5" customHeight="1" x14ac:dyDescent="0.2">
      <c r="A72" s="106"/>
      <c r="B72" s="106"/>
      <c r="C72" s="106"/>
      <c r="D72" s="106"/>
      <c r="E72" s="106"/>
      <c r="F72" s="106"/>
      <c r="G72" s="45" t="s">
        <v>237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66</v>
      </c>
      <c r="AA72" s="48"/>
      <c r="AB72" s="48"/>
      <c r="AC72" s="48"/>
      <c r="AD72" s="48"/>
      <c r="AE72" s="68" t="s">
        <v>272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52">
        <v>19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 t="shared" ref="BE72" si="4">AO72+AW72</f>
        <v>19</v>
      </c>
      <c r="BF72" s="52"/>
      <c r="BG72" s="52"/>
      <c r="BH72" s="52"/>
      <c r="BI72" s="52"/>
      <c r="BJ72" s="52"/>
      <c r="BK72" s="52"/>
      <c r="BL72" s="52"/>
    </row>
    <row r="73" spans="1:79" s="30" customFormat="1" ht="12.75" customHeight="1" x14ac:dyDescent="0.2">
      <c r="A73" s="106"/>
      <c r="B73" s="106"/>
      <c r="C73" s="106"/>
      <c r="D73" s="106"/>
      <c r="E73" s="106"/>
      <c r="F73" s="106"/>
      <c r="G73" s="120" t="s">
        <v>135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18"/>
      <c r="AA73" s="118"/>
      <c r="AB73" s="118"/>
      <c r="AC73" s="118"/>
      <c r="AD73" s="118"/>
      <c r="AE73" s="119"/>
      <c r="AF73" s="119"/>
      <c r="AG73" s="119"/>
      <c r="AH73" s="119"/>
      <c r="AI73" s="119"/>
      <c r="AJ73" s="119"/>
      <c r="AK73" s="119"/>
      <c r="AL73" s="119"/>
      <c r="AM73" s="119"/>
      <c r="AN73" s="111"/>
      <c r="AO73" s="110">
        <v>4744</v>
      </c>
      <c r="AP73" s="110"/>
      <c r="AQ73" s="110"/>
      <c r="AR73" s="110"/>
      <c r="AS73" s="110"/>
      <c r="AT73" s="110"/>
      <c r="AU73" s="110"/>
      <c r="AV73" s="110"/>
      <c r="AW73" s="110">
        <v>0</v>
      </c>
      <c r="AX73" s="110"/>
      <c r="AY73" s="110"/>
      <c r="AZ73" s="110"/>
      <c r="BA73" s="110"/>
      <c r="BB73" s="110"/>
      <c r="BC73" s="110"/>
      <c r="BD73" s="110"/>
      <c r="BE73" s="110">
        <f t="shared" si="2"/>
        <v>4744</v>
      </c>
      <c r="BF73" s="110"/>
      <c r="BG73" s="110"/>
      <c r="BH73" s="110"/>
      <c r="BI73" s="110"/>
      <c r="BJ73" s="110"/>
      <c r="BK73" s="110"/>
      <c r="BL73" s="110"/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137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104</v>
      </c>
      <c r="AA74" s="48"/>
      <c r="AB74" s="48"/>
      <c r="AC74" s="48"/>
      <c r="AD74" s="48"/>
      <c r="AE74" s="68" t="s">
        <v>221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52">
        <v>2297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 t="shared" si="2"/>
        <v>2297</v>
      </c>
      <c r="BF74" s="52"/>
      <c r="BG74" s="52"/>
      <c r="BH74" s="52"/>
      <c r="BI74" s="52"/>
      <c r="BJ74" s="52"/>
      <c r="BK74" s="52"/>
      <c r="BL74" s="52"/>
    </row>
    <row r="75" spans="1:79" ht="12.75" customHeight="1" x14ac:dyDescent="0.2">
      <c r="A75" s="44"/>
      <c r="B75" s="44"/>
      <c r="C75" s="44"/>
      <c r="D75" s="44"/>
      <c r="E75" s="44"/>
      <c r="F75" s="44"/>
      <c r="G75" s="45" t="s">
        <v>106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104</v>
      </c>
      <c r="AA75" s="48"/>
      <c r="AB75" s="48"/>
      <c r="AC75" s="48"/>
      <c r="AD75" s="48"/>
      <c r="AE75" s="68" t="s">
        <v>221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52">
        <v>2447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si="2"/>
        <v>2447</v>
      </c>
      <c r="BF75" s="52"/>
      <c r="BG75" s="52"/>
      <c r="BH75" s="52"/>
      <c r="BI75" s="52"/>
      <c r="BJ75" s="52"/>
      <c r="BK75" s="52"/>
      <c r="BL75" s="52"/>
    </row>
    <row r="76" spans="1:79" s="30" customFormat="1" ht="12.75" customHeight="1" x14ac:dyDescent="0.2">
      <c r="A76" s="106"/>
      <c r="B76" s="106"/>
      <c r="C76" s="106"/>
      <c r="D76" s="106"/>
      <c r="E76" s="106"/>
      <c r="F76" s="106"/>
      <c r="G76" s="120" t="s">
        <v>136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18"/>
      <c r="AA76" s="118"/>
      <c r="AB76" s="118"/>
      <c r="AC76" s="118"/>
      <c r="AD76" s="118"/>
      <c r="AE76" s="119"/>
      <c r="AF76" s="119"/>
      <c r="AG76" s="119"/>
      <c r="AH76" s="119"/>
      <c r="AI76" s="119"/>
      <c r="AJ76" s="119"/>
      <c r="AK76" s="119"/>
      <c r="AL76" s="119"/>
      <c r="AM76" s="119"/>
      <c r="AN76" s="111"/>
      <c r="AO76" s="110">
        <v>150</v>
      </c>
      <c r="AP76" s="110"/>
      <c r="AQ76" s="110"/>
      <c r="AR76" s="110"/>
      <c r="AS76" s="110"/>
      <c r="AT76" s="110"/>
      <c r="AU76" s="110"/>
      <c r="AV76" s="110"/>
      <c r="AW76" s="110">
        <v>0</v>
      </c>
      <c r="AX76" s="110"/>
      <c r="AY76" s="110"/>
      <c r="AZ76" s="110"/>
      <c r="BA76" s="110"/>
      <c r="BB76" s="110"/>
      <c r="BC76" s="110"/>
      <c r="BD76" s="110"/>
      <c r="BE76" s="110">
        <f t="shared" si="2"/>
        <v>150</v>
      </c>
      <c r="BF76" s="110"/>
      <c r="BG76" s="110"/>
      <c r="BH76" s="110"/>
      <c r="BI76" s="110"/>
      <c r="BJ76" s="110"/>
      <c r="BK76" s="110"/>
      <c r="BL76" s="110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138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104</v>
      </c>
      <c r="AA77" s="48"/>
      <c r="AB77" s="48"/>
      <c r="AC77" s="48"/>
      <c r="AD77" s="48"/>
      <c r="AE77" s="68" t="s">
        <v>96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52">
        <v>77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2"/>
        <v>77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139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104</v>
      </c>
      <c r="AA78" s="48"/>
      <c r="AB78" s="48"/>
      <c r="AC78" s="48"/>
      <c r="AD78" s="48"/>
      <c r="AE78" s="68" t="s">
        <v>96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52">
        <v>73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f t="shared" si="2"/>
        <v>73</v>
      </c>
      <c r="BF78" s="52"/>
      <c r="BG78" s="52"/>
      <c r="BH78" s="52"/>
      <c r="BI78" s="52"/>
      <c r="BJ78" s="52"/>
      <c r="BK78" s="52"/>
      <c r="BL78" s="52"/>
    </row>
    <row r="79" spans="1:79" s="30" customFormat="1" ht="12.75" customHeight="1" x14ac:dyDescent="0.2">
      <c r="A79" s="106">
        <v>3</v>
      </c>
      <c r="B79" s="106"/>
      <c r="C79" s="106"/>
      <c r="D79" s="106"/>
      <c r="E79" s="106"/>
      <c r="F79" s="106"/>
      <c r="G79" s="120" t="s">
        <v>71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18"/>
      <c r="AA79" s="118"/>
      <c r="AB79" s="118"/>
      <c r="AC79" s="118"/>
      <c r="AD79" s="118"/>
      <c r="AE79" s="120"/>
      <c r="AF79" s="121"/>
      <c r="AG79" s="121"/>
      <c r="AH79" s="121"/>
      <c r="AI79" s="121"/>
      <c r="AJ79" s="121"/>
      <c r="AK79" s="121"/>
      <c r="AL79" s="121"/>
      <c r="AM79" s="121"/>
      <c r="AN79" s="122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</row>
    <row r="80" spans="1:79" ht="12.75" customHeight="1" x14ac:dyDescent="0.2">
      <c r="A80" s="44"/>
      <c r="B80" s="44"/>
      <c r="C80" s="44"/>
      <c r="D80" s="44"/>
      <c r="E80" s="44"/>
      <c r="F80" s="44"/>
      <c r="G80" s="45" t="s">
        <v>142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68</v>
      </c>
      <c r="AA80" s="48"/>
      <c r="AB80" s="48"/>
      <c r="AC80" s="48"/>
      <c r="AD80" s="48"/>
      <c r="AE80" s="45" t="s">
        <v>72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52">
        <v>237.81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 t="shared" si="2"/>
        <v>237.81</v>
      </c>
      <c r="BF80" s="52"/>
      <c r="BG80" s="52"/>
      <c r="BH80" s="52"/>
      <c r="BI80" s="52"/>
      <c r="BJ80" s="52"/>
      <c r="BK80" s="52"/>
      <c r="BL80" s="52"/>
    </row>
    <row r="81" spans="1:79" ht="25.5" customHeight="1" x14ac:dyDescent="0.2">
      <c r="A81" s="44"/>
      <c r="B81" s="44"/>
      <c r="C81" s="44"/>
      <c r="D81" s="44"/>
      <c r="E81" s="44"/>
      <c r="F81" s="44"/>
      <c r="G81" s="45" t="s">
        <v>238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68</v>
      </c>
      <c r="AA81" s="48"/>
      <c r="AB81" s="48"/>
      <c r="AC81" s="48"/>
      <c r="AD81" s="48"/>
      <c r="AE81" s="45" t="s">
        <v>72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52">
        <v>193974.83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f t="shared" si="2"/>
        <v>193974.83</v>
      </c>
      <c r="BF81" s="52"/>
      <c r="BG81" s="52"/>
      <c r="BH81" s="52"/>
      <c r="BI81" s="52"/>
      <c r="BJ81" s="52"/>
      <c r="BK81" s="52"/>
      <c r="BL81" s="52"/>
    </row>
    <row r="82" spans="1:79" ht="29.25" customHeight="1" x14ac:dyDescent="0.2">
      <c r="A82" s="44"/>
      <c r="B82" s="44"/>
      <c r="C82" s="44"/>
      <c r="D82" s="44"/>
      <c r="E82" s="44"/>
      <c r="F82" s="44"/>
      <c r="G82" s="45" t="s">
        <v>239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68</v>
      </c>
      <c r="AA82" s="48"/>
      <c r="AB82" s="48"/>
      <c r="AC82" s="48"/>
      <c r="AD82" s="48"/>
      <c r="AE82" s="45" t="s">
        <v>72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52">
        <v>61255.21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f t="shared" si="2"/>
        <v>61255.21</v>
      </c>
      <c r="BF82" s="52"/>
      <c r="BG82" s="52"/>
      <c r="BH82" s="52"/>
      <c r="BI82" s="52"/>
      <c r="BJ82" s="52"/>
      <c r="BK82" s="52"/>
      <c r="BL82" s="52"/>
    </row>
    <row r="83" spans="1:79" ht="12.75" customHeight="1" x14ac:dyDescent="0.2">
      <c r="A83" s="102" t="s">
        <v>88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4"/>
      <c r="CA83" s="1" t="s">
        <v>17</v>
      </c>
    </row>
    <row r="84" spans="1:79" s="30" customFormat="1" ht="12.75" customHeight="1" x14ac:dyDescent="0.2">
      <c r="A84" s="106">
        <v>1</v>
      </c>
      <c r="B84" s="106"/>
      <c r="C84" s="106"/>
      <c r="D84" s="106"/>
      <c r="E84" s="106"/>
      <c r="F84" s="106"/>
      <c r="G84" s="115" t="s">
        <v>65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18"/>
      <c r="AA84" s="118"/>
      <c r="AB84" s="118"/>
      <c r="AC84" s="118"/>
      <c r="AD84" s="118"/>
      <c r="AE84" s="119"/>
      <c r="AF84" s="119"/>
      <c r="AG84" s="119"/>
      <c r="AH84" s="119"/>
      <c r="AI84" s="119"/>
      <c r="AJ84" s="119"/>
      <c r="AK84" s="119"/>
      <c r="AL84" s="119"/>
      <c r="AM84" s="119"/>
      <c r="AN84" s="111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CA84" s="30" t="s">
        <v>18</v>
      </c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220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68</v>
      </c>
      <c r="AA85" s="48"/>
      <c r="AB85" s="48"/>
      <c r="AC85" s="48"/>
      <c r="AD85" s="48"/>
      <c r="AE85" s="129" t="s">
        <v>69</v>
      </c>
      <c r="AF85" s="129"/>
      <c r="AG85" s="129"/>
      <c r="AH85" s="129"/>
      <c r="AI85" s="129"/>
      <c r="AJ85" s="129"/>
      <c r="AK85" s="129"/>
      <c r="AL85" s="129"/>
      <c r="AM85" s="129"/>
      <c r="AN85" s="130"/>
      <c r="AO85" s="52">
        <v>0</v>
      </c>
      <c r="AP85" s="52"/>
      <c r="AQ85" s="52"/>
      <c r="AR85" s="52"/>
      <c r="AS85" s="52"/>
      <c r="AT85" s="52"/>
      <c r="AU85" s="52"/>
      <c r="AV85" s="52"/>
      <c r="AW85" s="52">
        <v>1006992</v>
      </c>
      <c r="AX85" s="52"/>
      <c r="AY85" s="52"/>
      <c r="AZ85" s="52"/>
      <c r="BA85" s="52"/>
      <c r="BB85" s="52"/>
      <c r="BC85" s="52"/>
      <c r="BD85" s="52"/>
      <c r="BE85" s="52">
        <f t="shared" ref="BE85:BE91" si="5">AO85+AW85</f>
        <v>1006992</v>
      </c>
      <c r="BF85" s="52"/>
      <c r="BG85" s="52"/>
      <c r="BH85" s="52"/>
      <c r="BI85" s="52"/>
      <c r="BJ85" s="52"/>
      <c r="BK85" s="52"/>
      <c r="BL85" s="52"/>
    </row>
    <row r="86" spans="1:79" s="30" customFormat="1" ht="12.75" customHeight="1" x14ac:dyDescent="0.2">
      <c r="A86" s="106">
        <v>2</v>
      </c>
      <c r="B86" s="106"/>
      <c r="C86" s="106"/>
      <c r="D86" s="106"/>
      <c r="E86" s="106"/>
      <c r="F86" s="106"/>
      <c r="G86" s="120" t="s">
        <v>70</v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2"/>
      <c r="Z86" s="118"/>
      <c r="AA86" s="118"/>
      <c r="AB86" s="118"/>
      <c r="AC86" s="118"/>
      <c r="AD86" s="11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9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</row>
    <row r="87" spans="1:79" ht="25.5" customHeight="1" x14ac:dyDescent="0.2">
      <c r="A87" s="44"/>
      <c r="B87" s="44"/>
      <c r="C87" s="44"/>
      <c r="D87" s="44"/>
      <c r="E87" s="44"/>
      <c r="F87" s="44"/>
      <c r="G87" s="45" t="s">
        <v>241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66</v>
      </c>
      <c r="AA87" s="48"/>
      <c r="AB87" s="48"/>
      <c r="AC87" s="48"/>
      <c r="AD87" s="48"/>
      <c r="AE87" s="131" t="s">
        <v>203</v>
      </c>
      <c r="AF87" s="132"/>
      <c r="AG87" s="132"/>
      <c r="AH87" s="132"/>
      <c r="AI87" s="132"/>
      <c r="AJ87" s="132"/>
      <c r="AK87" s="132"/>
      <c r="AL87" s="132"/>
      <c r="AM87" s="132"/>
      <c r="AN87" s="133"/>
      <c r="AO87" s="52">
        <v>0</v>
      </c>
      <c r="AP87" s="52"/>
      <c r="AQ87" s="52"/>
      <c r="AR87" s="52"/>
      <c r="AS87" s="52"/>
      <c r="AT87" s="52"/>
      <c r="AU87" s="52"/>
      <c r="AV87" s="52"/>
      <c r="AW87" s="52">
        <v>7</v>
      </c>
      <c r="AX87" s="52"/>
      <c r="AY87" s="52"/>
      <c r="AZ87" s="52"/>
      <c r="BA87" s="52"/>
      <c r="BB87" s="52"/>
      <c r="BC87" s="52"/>
      <c r="BD87" s="52"/>
      <c r="BE87" s="52">
        <f t="shared" si="5"/>
        <v>7</v>
      </c>
      <c r="BF87" s="52"/>
      <c r="BG87" s="52"/>
      <c r="BH87" s="52"/>
      <c r="BI87" s="52"/>
      <c r="BJ87" s="52"/>
      <c r="BK87" s="52"/>
      <c r="BL87" s="52"/>
    </row>
    <row r="88" spans="1:79" ht="25.5" customHeight="1" x14ac:dyDescent="0.2">
      <c r="A88" s="44"/>
      <c r="B88" s="44"/>
      <c r="C88" s="44"/>
      <c r="D88" s="44"/>
      <c r="E88" s="44"/>
      <c r="F88" s="44"/>
      <c r="G88" s="45" t="s">
        <v>141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66</v>
      </c>
      <c r="AA88" s="48"/>
      <c r="AB88" s="48"/>
      <c r="AC88" s="48"/>
      <c r="AD88" s="48"/>
      <c r="AE88" s="131" t="s">
        <v>203</v>
      </c>
      <c r="AF88" s="132"/>
      <c r="AG88" s="132"/>
      <c r="AH88" s="132"/>
      <c r="AI88" s="132"/>
      <c r="AJ88" s="132"/>
      <c r="AK88" s="132"/>
      <c r="AL88" s="132"/>
      <c r="AM88" s="132"/>
      <c r="AN88" s="133"/>
      <c r="AO88" s="52">
        <v>0</v>
      </c>
      <c r="AP88" s="52"/>
      <c r="AQ88" s="52"/>
      <c r="AR88" s="52"/>
      <c r="AS88" s="52"/>
      <c r="AT88" s="52"/>
      <c r="AU88" s="52"/>
      <c r="AV88" s="52"/>
      <c r="AW88" s="52">
        <v>7</v>
      </c>
      <c r="AX88" s="52"/>
      <c r="AY88" s="52"/>
      <c r="AZ88" s="52"/>
      <c r="BA88" s="52"/>
      <c r="BB88" s="52"/>
      <c r="BC88" s="52"/>
      <c r="BD88" s="52"/>
      <c r="BE88" s="52">
        <f t="shared" si="5"/>
        <v>7</v>
      </c>
      <c r="BF88" s="52"/>
      <c r="BG88" s="52"/>
      <c r="BH88" s="52"/>
      <c r="BI88" s="52"/>
      <c r="BJ88" s="52"/>
      <c r="BK88" s="52"/>
      <c r="BL88" s="52"/>
    </row>
    <row r="89" spans="1:79" s="30" customFormat="1" ht="12.75" customHeight="1" x14ac:dyDescent="0.2">
      <c r="A89" s="106">
        <v>3</v>
      </c>
      <c r="B89" s="106"/>
      <c r="C89" s="106"/>
      <c r="D89" s="106"/>
      <c r="E89" s="106"/>
      <c r="F89" s="106"/>
      <c r="G89" s="120" t="s">
        <v>71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118"/>
      <c r="AA89" s="118"/>
      <c r="AB89" s="118"/>
      <c r="AC89" s="118"/>
      <c r="AD89" s="118"/>
      <c r="AE89" s="160"/>
      <c r="AF89" s="161"/>
      <c r="AG89" s="161"/>
      <c r="AH89" s="161"/>
      <c r="AI89" s="161"/>
      <c r="AJ89" s="161"/>
      <c r="AK89" s="161"/>
      <c r="AL89" s="161"/>
      <c r="AM89" s="161"/>
      <c r="AN89" s="162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</row>
    <row r="90" spans="1:79" ht="36.75" customHeight="1" x14ac:dyDescent="0.2">
      <c r="A90" s="44"/>
      <c r="B90" s="44"/>
      <c r="C90" s="44"/>
      <c r="D90" s="44"/>
      <c r="E90" s="44"/>
      <c r="F90" s="44"/>
      <c r="G90" s="45" t="s">
        <v>242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68</v>
      </c>
      <c r="AA90" s="48"/>
      <c r="AB90" s="48"/>
      <c r="AC90" s="48"/>
      <c r="AD90" s="48"/>
      <c r="AE90" s="49" t="s">
        <v>72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52">
        <v>0</v>
      </c>
      <c r="AP90" s="52"/>
      <c r="AQ90" s="52"/>
      <c r="AR90" s="52"/>
      <c r="AS90" s="52"/>
      <c r="AT90" s="52"/>
      <c r="AU90" s="52"/>
      <c r="AV90" s="52"/>
      <c r="AW90" s="52">
        <v>143856</v>
      </c>
      <c r="AX90" s="52"/>
      <c r="AY90" s="52"/>
      <c r="AZ90" s="52"/>
      <c r="BA90" s="52"/>
      <c r="BB90" s="52"/>
      <c r="BC90" s="52"/>
      <c r="BD90" s="52"/>
      <c r="BE90" s="52">
        <f t="shared" si="5"/>
        <v>143856</v>
      </c>
      <c r="BF90" s="52"/>
      <c r="BG90" s="52"/>
      <c r="BH90" s="52"/>
      <c r="BI90" s="52"/>
      <c r="BJ90" s="52"/>
      <c r="BK90" s="52"/>
      <c r="BL90" s="52"/>
    </row>
    <row r="91" spans="1:79" ht="35.25" customHeight="1" x14ac:dyDescent="0.2">
      <c r="A91" s="44"/>
      <c r="B91" s="44"/>
      <c r="C91" s="44"/>
      <c r="D91" s="44"/>
      <c r="E91" s="44"/>
      <c r="F91" s="44"/>
      <c r="G91" s="45" t="s">
        <v>243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68</v>
      </c>
      <c r="AA91" s="48"/>
      <c r="AB91" s="48"/>
      <c r="AC91" s="48"/>
      <c r="AD91" s="48"/>
      <c r="AE91" s="49" t="s">
        <v>72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52">
        <v>0</v>
      </c>
      <c r="AP91" s="52"/>
      <c r="AQ91" s="52"/>
      <c r="AR91" s="52"/>
      <c r="AS91" s="52"/>
      <c r="AT91" s="52"/>
      <c r="AU91" s="52"/>
      <c r="AV91" s="52"/>
      <c r="AW91" s="52">
        <v>143856</v>
      </c>
      <c r="AX91" s="52"/>
      <c r="AY91" s="52"/>
      <c r="AZ91" s="52"/>
      <c r="BA91" s="52"/>
      <c r="BB91" s="52"/>
      <c r="BC91" s="52"/>
      <c r="BD91" s="52"/>
      <c r="BE91" s="52">
        <f t="shared" si="5"/>
        <v>143856</v>
      </c>
      <c r="BF91" s="52"/>
      <c r="BG91" s="52"/>
      <c r="BH91" s="52"/>
      <c r="BI91" s="52"/>
      <c r="BJ91" s="52"/>
      <c r="BK91" s="52"/>
      <c r="BL91" s="52"/>
    </row>
    <row r="92" spans="1:79" ht="15.75" customHeight="1" x14ac:dyDescent="0.2">
      <c r="A92" s="99" t="s">
        <v>244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1"/>
    </row>
    <row r="93" spans="1:79" s="30" customFormat="1" ht="12.75" customHeight="1" x14ac:dyDescent="0.2">
      <c r="A93" s="106">
        <v>1</v>
      </c>
      <c r="B93" s="106"/>
      <c r="C93" s="106"/>
      <c r="D93" s="106"/>
      <c r="E93" s="106"/>
      <c r="F93" s="106"/>
      <c r="G93" s="115" t="s">
        <v>65</v>
      </c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  <c r="Z93" s="118"/>
      <c r="AA93" s="118"/>
      <c r="AB93" s="118"/>
      <c r="AC93" s="118"/>
      <c r="AD93" s="118"/>
      <c r="AE93" s="119"/>
      <c r="AF93" s="119"/>
      <c r="AG93" s="119"/>
      <c r="AH93" s="119"/>
      <c r="AI93" s="119"/>
      <c r="AJ93" s="119"/>
      <c r="AK93" s="119"/>
      <c r="AL93" s="119"/>
      <c r="AM93" s="119"/>
      <c r="AN93" s="111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CA93" s="30" t="s">
        <v>18</v>
      </c>
    </row>
    <row r="94" spans="1:79" ht="30" customHeight="1" x14ac:dyDescent="0.2">
      <c r="A94" s="44"/>
      <c r="B94" s="44"/>
      <c r="C94" s="44"/>
      <c r="D94" s="44"/>
      <c r="E94" s="44"/>
      <c r="F94" s="44"/>
      <c r="G94" s="45" t="s">
        <v>67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68</v>
      </c>
      <c r="AA94" s="48"/>
      <c r="AB94" s="48"/>
      <c r="AC94" s="48"/>
      <c r="AD94" s="48"/>
      <c r="AE94" s="68" t="s">
        <v>232</v>
      </c>
      <c r="AF94" s="68"/>
      <c r="AG94" s="68"/>
      <c r="AH94" s="68"/>
      <c r="AI94" s="68"/>
      <c r="AJ94" s="68"/>
      <c r="AK94" s="68"/>
      <c r="AL94" s="68"/>
      <c r="AM94" s="68"/>
      <c r="AN94" s="69"/>
      <c r="AO94" s="52">
        <v>397954</v>
      </c>
      <c r="AP94" s="52"/>
      <c r="AQ94" s="52"/>
      <c r="AR94" s="52"/>
      <c r="AS94" s="52"/>
      <c r="AT94" s="52"/>
      <c r="AU94" s="52"/>
      <c r="AV94" s="52"/>
      <c r="AW94" s="52">
        <v>0</v>
      </c>
      <c r="AX94" s="52"/>
      <c r="AY94" s="52"/>
      <c r="AZ94" s="52"/>
      <c r="BA94" s="52"/>
      <c r="BB94" s="52"/>
      <c r="BC94" s="52"/>
      <c r="BD94" s="52"/>
      <c r="BE94" s="52">
        <f t="shared" ref="BE94:BE97" si="6">AO94+AW94</f>
        <v>397954</v>
      </c>
      <c r="BF94" s="52"/>
      <c r="BG94" s="52"/>
      <c r="BH94" s="52"/>
      <c r="BI94" s="52"/>
      <c r="BJ94" s="52"/>
      <c r="BK94" s="52"/>
      <c r="BL94" s="52"/>
    </row>
    <row r="95" spans="1:79" ht="44.25" customHeight="1" x14ac:dyDescent="0.2">
      <c r="A95" s="44"/>
      <c r="B95" s="44"/>
      <c r="C95" s="44"/>
      <c r="D95" s="44"/>
      <c r="E95" s="44"/>
      <c r="F95" s="44"/>
      <c r="G95" s="45" t="s">
        <v>245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66</v>
      </c>
      <c r="AA95" s="48"/>
      <c r="AB95" s="48"/>
      <c r="AC95" s="48"/>
      <c r="AD95" s="48"/>
      <c r="AE95" s="68" t="s">
        <v>96</v>
      </c>
      <c r="AF95" s="68"/>
      <c r="AG95" s="68"/>
      <c r="AH95" s="68"/>
      <c r="AI95" s="68"/>
      <c r="AJ95" s="68"/>
      <c r="AK95" s="68"/>
      <c r="AL95" s="68"/>
      <c r="AM95" s="68"/>
      <c r="AN95" s="69"/>
      <c r="AO95" s="52">
        <v>9</v>
      </c>
      <c r="AP95" s="52"/>
      <c r="AQ95" s="52"/>
      <c r="AR95" s="52"/>
      <c r="AS95" s="52"/>
      <c r="AT95" s="52"/>
      <c r="AU95" s="52"/>
      <c r="AV95" s="52"/>
      <c r="AW95" s="52">
        <v>0</v>
      </c>
      <c r="AX95" s="52"/>
      <c r="AY95" s="52"/>
      <c r="AZ95" s="52"/>
      <c r="BA95" s="52"/>
      <c r="BB95" s="52"/>
      <c r="BC95" s="52"/>
      <c r="BD95" s="52"/>
      <c r="BE95" s="52">
        <f t="shared" si="6"/>
        <v>9</v>
      </c>
      <c r="BF95" s="52"/>
      <c r="BG95" s="52"/>
      <c r="BH95" s="52"/>
      <c r="BI95" s="52"/>
      <c r="BJ95" s="52"/>
      <c r="BK95" s="52"/>
      <c r="BL95" s="52"/>
    </row>
    <row r="96" spans="1:79" ht="58.5" customHeight="1" x14ac:dyDescent="0.2">
      <c r="A96" s="44"/>
      <c r="B96" s="44"/>
      <c r="C96" s="44"/>
      <c r="D96" s="44"/>
      <c r="E96" s="44"/>
      <c r="F96" s="44"/>
      <c r="G96" s="45" t="s">
        <v>246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66</v>
      </c>
      <c r="AA96" s="48"/>
      <c r="AB96" s="48"/>
      <c r="AC96" s="48"/>
      <c r="AD96" s="48"/>
      <c r="AE96" s="68" t="s">
        <v>96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52">
        <v>7</v>
      </c>
      <c r="AP96" s="52"/>
      <c r="AQ96" s="52"/>
      <c r="AR96" s="52"/>
      <c r="AS96" s="52"/>
      <c r="AT96" s="52"/>
      <c r="AU96" s="52"/>
      <c r="AV96" s="52"/>
      <c r="AW96" s="52">
        <v>0</v>
      </c>
      <c r="AX96" s="52"/>
      <c r="AY96" s="52"/>
      <c r="AZ96" s="52"/>
      <c r="BA96" s="52"/>
      <c r="BB96" s="52"/>
      <c r="BC96" s="52"/>
      <c r="BD96" s="52"/>
      <c r="BE96" s="52">
        <f t="shared" si="6"/>
        <v>7</v>
      </c>
      <c r="BF96" s="52"/>
      <c r="BG96" s="52"/>
      <c r="BH96" s="52"/>
      <c r="BI96" s="52"/>
      <c r="BJ96" s="52"/>
      <c r="BK96" s="52"/>
      <c r="BL96" s="52"/>
    </row>
    <row r="97" spans="1:64" ht="35.25" customHeight="1" x14ac:dyDescent="0.2">
      <c r="A97" s="44"/>
      <c r="B97" s="44"/>
      <c r="C97" s="44"/>
      <c r="D97" s="44"/>
      <c r="E97" s="44"/>
      <c r="F97" s="44"/>
      <c r="G97" s="45" t="s">
        <v>247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66</v>
      </c>
      <c r="AA97" s="48"/>
      <c r="AB97" s="48"/>
      <c r="AC97" s="48"/>
      <c r="AD97" s="48"/>
      <c r="AE97" s="68" t="s">
        <v>96</v>
      </c>
      <c r="AF97" s="68"/>
      <c r="AG97" s="68"/>
      <c r="AH97" s="68"/>
      <c r="AI97" s="68"/>
      <c r="AJ97" s="68"/>
      <c r="AK97" s="68"/>
      <c r="AL97" s="68"/>
      <c r="AM97" s="68"/>
      <c r="AN97" s="69"/>
      <c r="AO97" s="52">
        <v>1</v>
      </c>
      <c r="AP97" s="52"/>
      <c r="AQ97" s="52"/>
      <c r="AR97" s="52"/>
      <c r="AS97" s="52"/>
      <c r="AT97" s="52"/>
      <c r="AU97" s="52"/>
      <c r="AV97" s="52"/>
      <c r="AW97" s="52">
        <v>0</v>
      </c>
      <c r="AX97" s="52"/>
      <c r="AY97" s="52"/>
      <c r="AZ97" s="52"/>
      <c r="BA97" s="52"/>
      <c r="BB97" s="52"/>
      <c r="BC97" s="52"/>
      <c r="BD97" s="52"/>
      <c r="BE97" s="52">
        <f t="shared" si="6"/>
        <v>1</v>
      </c>
      <c r="BF97" s="52"/>
      <c r="BG97" s="52"/>
      <c r="BH97" s="52"/>
      <c r="BI97" s="52"/>
      <c r="BJ97" s="52"/>
      <c r="BK97" s="52"/>
      <c r="BL97" s="52"/>
    </row>
    <row r="98" spans="1:64" s="30" customFormat="1" ht="12.75" customHeight="1" x14ac:dyDescent="0.2">
      <c r="A98" s="106">
        <v>2</v>
      </c>
      <c r="B98" s="106"/>
      <c r="C98" s="106"/>
      <c r="D98" s="106"/>
      <c r="E98" s="106"/>
      <c r="F98" s="106"/>
      <c r="G98" s="120" t="s">
        <v>70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2"/>
      <c r="Z98" s="118"/>
      <c r="AA98" s="118"/>
      <c r="AB98" s="118"/>
      <c r="AC98" s="118"/>
      <c r="AD98" s="118"/>
      <c r="AE98" s="119"/>
      <c r="AF98" s="119"/>
      <c r="AG98" s="119"/>
      <c r="AH98" s="119"/>
      <c r="AI98" s="119"/>
      <c r="AJ98" s="119"/>
      <c r="AK98" s="119"/>
      <c r="AL98" s="119"/>
      <c r="AM98" s="119"/>
      <c r="AN98" s="111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</row>
    <row r="99" spans="1:64" s="30" customFormat="1" ht="28.5" customHeight="1" x14ac:dyDescent="0.2">
      <c r="A99" s="106"/>
      <c r="B99" s="106"/>
      <c r="C99" s="106"/>
      <c r="D99" s="106"/>
      <c r="E99" s="106"/>
      <c r="F99" s="106"/>
      <c r="G99" s="45" t="s">
        <v>248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118"/>
      <c r="AA99" s="118"/>
      <c r="AB99" s="118"/>
      <c r="AC99" s="118"/>
      <c r="AD99" s="118"/>
      <c r="AE99" s="68" t="s">
        <v>165</v>
      </c>
      <c r="AF99" s="68"/>
      <c r="AG99" s="68"/>
      <c r="AH99" s="68"/>
      <c r="AI99" s="68"/>
      <c r="AJ99" s="68"/>
      <c r="AK99" s="68"/>
      <c r="AL99" s="68"/>
      <c r="AM99" s="68"/>
      <c r="AN99" s="69"/>
      <c r="AO99" s="52">
        <v>1</v>
      </c>
      <c r="AP99" s="52"/>
      <c r="AQ99" s="52"/>
      <c r="AR99" s="52"/>
      <c r="AS99" s="52"/>
      <c r="AT99" s="52"/>
      <c r="AU99" s="52"/>
      <c r="AV99" s="52"/>
      <c r="AW99" s="52">
        <v>0</v>
      </c>
      <c r="AX99" s="52"/>
      <c r="AY99" s="52"/>
      <c r="AZ99" s="52"/>
      <c r="BA99" s="52"/>
      <c r="BB99" s="52"/>
      <c r="BC99" s="52"/>
      <c r="BD99" s="52"/>
      <c r="BE99" s="52">
        <f t="shared" ref="BE99:BE100" si="7">AO99+AW99</f>
        <v>1</v>
      </c>
      <c r="BF99" s="52"/>
      <c r="BG99" s="52"/>
      <c r="BH99" s="52"/>
      <c r="BI99" s="52"/>
      <c r="BJ99" s="52"/>
      <c r="BK99" s="52"/>
      <c r="BL99" s="52"/>
    </row>
    <row r="100" spans="1:64" s="30" customFormat="1" ht="31.5" customHeight="1" x14ac:dyDescent="0.2">
      <c r="A100" s="106"/>
      <c r="B100" s="106"/>
      <c r="C100" s="106"/>
      <c r="D100" s="106"/>
      <c r="E100" s="106"/>
      <c r="F100" s="106"/>
      <c r="G100" s="45" t="s">
        <v>249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118"/>
      <c r="AA100" s="118"/>
      <c r="AB100" s="118"/>
      <c r="AC100" s="118"/>
      <c r="AD100" s="118"/>
      <c r="AE100" s="68" t="s">
        <v>96</v>
      </c>
      <c r="AF100" s="68"/>
      <c r="AG100" s="68"/>
      <c r="AH100" s="68"/>
      <c r="AI100" s="68"/>
      <c r="AJ100" s="68"/>
      <c r="AK100" s="68"/>
      <c r="AL100" s="68"/>
      <c r="AM100" s="68"/>
      <c r="AN100" s="69"/>
      <c r="AO100" s="52">
        <v>411</v>
      </c>
      <c r="AP100" s="52"/>
      <c r="AQ100" s="52"/>
      <c r="AR100" s="52"/>
      <c r="AS100" s="52"/>
      <c r="AT100" s="52"/>
      <c r="AU100" s="52"/>
      <c r="AV100" s="52"/>
      <c r="AW100" s="52">
        <v>0</v>
      </c>
      <c r="AX100" s="52"/>
      <c r="AY100" s="52"/>
      <c r="AZ100" s="52"/>
      <c r="BA100" s="52"/>
      <c r="BB100" s="52"/>
      <c r="BC100" s="52"/>
      <c r="BD100" s="52"/>
      <c r="BE100" s="52">
        <f t="shared" si="7"/>
        <v>411</v>
      </c>
      <c r="BF100" s="52"/>
      <c r="BG100" s="52"/>
      <c r="BH100" s="52"/>
      <c r="BI100" s="52"/>
      <c r="BJ100" s="52"/>
      <c r="BK100" s="52"/>
      <c r="BL100" s="52"/>
    </row>
    <row r="101" spans="1:64" s="30" customFormat="1" ht="12.75" customHeight="1" x14ac:dyDescent="0.2">
      <c r="A101" s="106">
        <v>3</v>
      </c>
      <c r="B101" s="106"/>
      <c r="C101" s="106"/>
      <c r="D101" s="106"/>
      <c r="E101" s="106"/>
      <c r="F101" s="106"/>
      <c r="G101" s="120" t="s">
        <v>71</v>
      </c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2"/>
      <c r="Z101" s="118"/>
      <c r="AA101" s="118"/>
      <c r="AB101" s="118"/>
      <c r="AC101" s="118"/>
      <c r="AD101" s="118"/>
      <c r="AE101" s="120"/>
      <c r="AF101" s="121"/>
      <c r="AG101" s="121"/>
      <c r="AH101" s="121"/>
      <c r="AI101" s="121"/>
      <c r="AJ101" s="121"/>
      <c r="AK101" s="121"/>
      <c r="AL101" s="121"/>
      <c r="AM101" s="121"/>
      <c r="AN101" s="122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</row>
    <row r="102" spans="1:64" ht="30.75" customHeight="1" x14ac:dyDescent="0.2">
      <c r="A102" s="44"/>
      <c r="B102" s="44"/>
      <c r="C102" s="44"/>
      <c r="D102" s="44"/>
      <c r="E102" s="44"/>
      <c r="F102" s="44"/>
      <c r="G102" s="45" t="s">
        <v>251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68</v>
      </c>
      <c r="AA102" s="48"/>
      <c r="AB102" s="48"/>
      <c r="AC102" s="48"/>
      <c r="AD102" s="48"/>
      <c r="AE102" s="45" t="s">
        <v>72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2">
        <v>968.26</v>
      </c>
      <c r="AP102" s="52"/>
      <c r="AQ102" s="52"/>
      <c r="AR102" s="52"/>
      <c r="AS102" s="52"/>
      <c r="AT102" s="52"/>
      <c r="AU102" s="52"/>
      <c r="AV102" s="52"/>
      <c r="AW102" s="52">
        <v>0</v>
      </c>
      <c r="AX102" s="52"/>
      <c r="AY102" s="52"/>
      <c r="AZ102" s="52"/>
      <c r="BA102" s="52"/>
      <c r="BB102" s="52"/>
      <c r="BC102" s="52"/>
      <c r="BD102" s="52"/>
      <c r="BE102" s="52">
        <f t="shared" ref="BE102:BE103" si="8">AO102+AW102</f>
        <v>968.26</v>
      </c>
      <c r="BF102" s="52"/>
      <c r="BG102" s="52"/>
      <c r="BH102" s="52"/>
      <c r="BI102" s="52"/>
      <c r="BJ102" s="52"/>
      <c r="BK102" s="52"/>
      <c r="BL102" s="52"/>
    </row>
    <row r="103" spans="1:64" ht="29.25" customHeight="1" x14ac:dyDescent="0.2">
      <c r="A103" s="44"/>
      <c r="B103" s="44"/>
      <c r="C103" s="44"/>
      <c r="D103" s="44"/>
      <c r="E103" s="44"/>
      <c r="F103" s="44"/>
      <c r="G103" s="45" t="s">
        <v>250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68</v>
      </c>
      <c r="AA103" s="48"/>
      <c r="AB103" s="48"/>
      <c r="AC103" s="48"/>
      <c r="AD103" s="48"/>
      <c r="AE103" s="45" t="s">
        <v>72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52">
        <v>397954</v>
      </c>
      <c r="AP103" s="52"/>
      <c r="AQ103" s="52"/>
      <c r="AR103" s="52"/>
      <c r="AS103" s="52"/>
      <c r="AT103" s="52"/>
      <c r="AU103" s="52"/>
      <c r="AV103" s="52"/>
      <c r="AW103" s="52">
        <v>0</v>
      </c>
      <c r="AX103" s="52"/>
      <c r="AY103" s="52"/>
      <c r="AZ103" s="52"/>
      <c r="BA103" s="52"/>
      <c r="BB103" s="52"/>
      <c r="BC103" s="52"/>
      <c r="BD103" s="52"/>
      <c r="BE103" s="52">
        <f t="shared" si="8"/>
        <v>397954</v>
      </c>
      <c r="BF103" s="52"/>
      <c r="BG103" s="52"/>
      <c r="BH103" s="52"/>
      <c r="BI103" s="52"/>
      <c r="BJ103" s="52"/>
      <c r="BK103" s="52"/>
      <c r="BL103" s="52"/>
    </row>
    <row r="104" spans="1:64" x14ac:dyDescent="0.2"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</row>
    <row r="105" spans="1:64" ht="16.5" customHeight="1" x14ac:dyDescent="0.2">
      <c r="A105" s="53" t="s">
        <v>79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34"/>
      <c r="AO105" s="60" t="s">
        <v>240</v>
      </c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</row>
    <row r="106" spans="1:64" x14ac:dyDescent="0.2">
      <c r="W106" s="43" t="s">
        <v>5</v>
      </c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O106" s="43" t="s">
        <v>52</v>
      </c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</row>
    <row r="107" spans="1:64" ht="15.75" customHeight="1" x14ac:dyDescent="0.2">
      <c r="A107" s="61" t="s">
        <v>3</v>
      </c>
      <c r="B107" s="61"/>
      <c r="C107" s="61"/>
      <c r="D107" s="61"/>
      <c r="E107" s="61"/>
      <c r="F107" s="61"/>
      <c r="G107" s="61"/>
    </row>
    <row r="108" spans="1:64" ht="13.15" customHeight="1" x14ac:dyDescent="0.2">
      <c r="A108" s="55" t="s">
        <v>78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</row>
    <row r="109" spans="1:64" x14ac:dyDescent="0.2">
      <c r="A109" s="57" t="s">
        <v>47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64" ht="10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64" ht="15.75" customHeight="1" x14ac:dyDescent="0.2">
      <c r="A111" s="53" t="s">
        <v>80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4"/>
      <c r="AO111" s="36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</row>
    <row r="112" spans="1:64" ht="15.75" customHeight="1" x14ac:dyDescent="0.2">
      <c r="A112" s="53" t="s">
        <v>219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34"/>
      <c r="AO112" s="60" t="s">
        <v>224</v>
      </c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</row>
    <row r="113" spans="1:59" x14ac:dyDescent="0.2">
      <c r="W113" s="43" t="s">
        <v>5</v>
      </c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O113" s="43" t="s">
        <v>52</v>
      </c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</row>
    <row r="114" spans="1:59" x14ac:dyDescent="0.2">
      <c r="A114" s="54"/>
      <c r="B114" s="54"/>
      <c r="C114" s="54"/>
      <c r="D114" s="54"/>
      <c r="E114" s="54"/>
      <c r="F114" s="54"/>
      <c r="G114" s="54"/>
      <c r="H114" s="54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43" t="s">
        <v>45</v>
      </c>
      <c r="B115" s="43"/>
      <c r="C115" s="43"/>
      <c r="D115" s="43"/>
      <c r="E115" s="43"/>
      <c r="F115" s="43"/>
      <c r="G115" s="43"/>
      <c r="H115" s="43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1:59" x14ac:dyDescent="0.2">
      <c r="A116" s="38" t="s">
        <v>46</v>
      </c>
    </row>
  </sheetData>
  <mergeCells count="409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3:BL33"/>
    <mergeCell ref="A34:BL34"/>
    <mergeCell ref="A25:BL25"/>
    <mergeCell ref="A26:BL26"/>
    <mergeCell ref="A28:BL28"/>
    <mergeCell ref="A29:F29"/>
    <mergeCell ref="G29:BL29"/>
    <mergeCell ref="A30:F30"/>
    <mergeCell ref="G30:BL30"/>
    <mergeCell ref="A39:F39"/>
    <mergeCell ref="G39:BL39"/>
    <mergeCell ref="A43:AZ43"/>
    <mergeCell ref="A44:AZ44"/>
    <mergeCell ref="A36:BL36"/>
    <mergeCell ref="A37:F37"/>
    <mergeCell ref="G37:BL37"/>
    <mergeCell ref="A38:F38"/>
    <mergeCell ref="G38:BL38"/>
    <mergeCell ref="A40:F40"/>
    <mergeCell ref="G40:BL40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5:F65"/>
    <mergeCell ref="G65:Y65"/>
    <mergeCell ref="Z65:AD65"/>
    <mergeCell ref="AE65:AN65"/>
    <mergeCell ref="AO65:AV65"/>
    <mergeCell ref="AW65:BD65"/>
    <mergeCell ref="BE65:BL6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4:BL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0:F70"/>
    <mergeCell ref="G70:Y70"/>
    <mergeCell ref="Z70:AD70"/>
    <mergeCell ref="AE70:AN70"/>
    <mergeCell ref="AO70:AV70"/>
    <mergeCell ref="AW70:BD70"/>
    <mergeCell ref="BE70:BL70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107:G107"/>
    <mergeCell ref="A105:V105"/>
    <mergeCell ref="W105:AM105"/>
    <mergeCell ref="AO105:BG105"/>
    <mergeCell ref="W106:AM106"/>
    <mergeCell ref="AO106:BG106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3:BL83"/>
    <mergeCell ref="A84:F84"/>
    <mergeCell ref="G84:Y84"/>
    <mergeCell ref="Z84:AD84"/>
    <mergeCell ref="W113:AM113"/>
    <mergeCell ref="AO113:BG113"/>
    <mergeCell ref="A114:H114"/>
    <mergeCell ref="A115:H115"/>
    <mergeCell ref="A108:AS108"/>
    <mergeCell ref="A109:AS109"/>
    <mergeCell ref="A111:V111"/>
    <mergeCell ref="A112:V112"/>
    <mergeCell ref="W112:AM112"/>
    <mergeCell ref="AO112:BG112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E84:AN84"/>
    <mergeCell ref="A88:F88"/>
    <mergeCell ref="G88:Y88"/>
    <mergeCell ref="Z88:AD88"/>
    <mergeCell ref="AE88:AN88"/>
    <mergeCell ref="AO88:AV88"/>
    <mergeCell ref="AW88:BD88"/>
    <mergeCell ref="BE88:BL88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91:AD91"/>
    <mergeCell ref="AE91:AN91"/>
    <mergeCell ref="AO91:AV91"/>
    <mergeCell ref="AW91:BD91"/>
    <mergeCell ref="BE91:BL91"/>
    <mergeCell ref="A89:F89"/>
    <mergeCell ref="G89:Y89"/>
    <mergeCell ref="Z89:AD89"/>
    <mergeCell ref="AE89:AN89"/>
    <mergeCell ref="AO89:AV89"/>
    <mergeCell ref="AW89:BD89"/>
    <mergeCell ref="BE89:BL89"/>
    <mergeCell ref="A50:C50"/>
    <mergeCell ref="A41:F41"/>
    <mergeCell ref="G41:BL41"/>
    <mergeCell ref="D50:AB50"/>
    <mergeCell ref="AC50:AJ50"/>
    <mergeCell ref="AK50:AR50"/>
    <mergeCell ref="AS50:AZ50"/>
    <mergeCell ref="A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8:F98"/>
    <mergeCell ref="G98:Y98"/>
    <mergeCell ref="Z98:AD98"/>
    <mergeCell ref="AE98:AN98"/>
    <mergeCell ref="AO98:AV98"/>
    <mergeCell ref="AW98:BD98"/>
    <mergeCell ref="BE98:BL98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2:BL102"/>
  </mergeCells>
  <conditionalFormatting sqref="G65:L65">
    <cfRule type="cellIs" dxfId="88" priority="141" stopIfTrue="1" operator="equal">
      <formula>#REF!</formula>
    </cfRule>
  </conditionalFormatting>
  <conditionalFormatting sqref="D48:D50">
    <cfRule type="cellIs" dxfId="87" priority="142" stopIfTrue="1" operator="equal">
      <formula>#REF!</formula>
    </cfRule>
  </conditionalFormatting>
  <conditionalFormatting sqref="A65:F65 A99:F100">
    <cfRule type="cellIs" dxfId="86" priority="143" stopIfTrue="1" operator="equal">
      <formula>0</formula>
    </cfRule>
  </conditionalFormatting>
  <conditionalFormatting sqref="D51">
    <cfRule type="cellIs" dxfId="85" priority="139" stopIfTrue="1" operator="equal">
      <formula>#REF!</formula>
    </cfRule>
  </conditionalFormatting>
  <conditionalFormatting sqref="A70:F70">
    <cfRule type="cellIs" dxfId="84" priority="126" stopIfTrue="1" operator="equal">
      <formula>0</formula>
    </cfRule>
  </conditionalFormatting>
  <conditionalFormatting sqref="G70">
    <cfRule type="cellIs" dxfId="83" priority="125" stopIfTrue="1" operator="equal">
      <formula>#REF!</formula>
    </cfRule>
  </conditionalFormatting>
  <conditionalFormatting sqref="G71:G72 G100">
    <cfRule type="cellIs" dxfId="82" priority="123" stopIfTrue="1" operator="equal">
      <formula>$G69</formula>
    </cfRule>
  </conditionalFormatting>
  <conditionalFormatting sqref="A71:F73">
    <cfRule type="cellIs" dxfId="81" priority="124" stopIfTrue="1" operator="equal">
      <formula>0</formula>
    </cfRule>
  </conditionalFormatting>
  <conditionalFormatting sqref="G76 G73">
    <cfRule type="cellIs" dxfId="80" priority="121" stopIfTrue="1" operator="equal">
      <formula>$G70</formula>
    </cfRule>
  </conditionalFormatting>
  <conditionalFormatting sqref="A76:F76">
    <cfRule type="cellIs" dxfId="79" priority="122" stopIfTrue="1" operator="equal">
      <formula>0</formula>
    </cfRule>
  </conditionalFormatting>
  <conditionalFormatting sqref="G77">
    <cfRule type="cellIs" dxfId="78" priority="119" stopIfTrue="1" operator="equal">
      <formula>#REF!</formula>
    </cfRule>
  </conditionalFormatting>
  <conditionalFormatting sqref="A77:F77">
    <cfRule type="cellIs" dxfId="77" priority="120" stopIfTrue="1" operator="equal">
      <formula>0</formula>
    </cfRule>
  </conditionalFormatting>
  <conditionalFormatting sqref="G78 G99">
    <cfRule type="cellIs" dxfId="76" priority="117" stopIfTrue="1" operator="equal">
      <formula>$G77</formula>
    </cfRule>
  </conditionalFormatting>
  <conditionalFormatting sqref="A78:F78">
    <cfRule type="cellIs" dxfId="75" priority="118" stopIfTrue="1" operator="equal">
      <formula>0</formula>
    </cfRule>
  </conditionalFormatting>
  <conditionalFormatting sqref="G79">
    <cfRule type="cellIs" dxfId="74" priority="115" stopIfTrue="1" operator="equal">
      <formula>#REF!</formula>
    </cfRule>
  </conditionalFormatting>
  <conditionalFormatting sqref="A79:F79">
    <cfRule type="cellIs" dxfId="73" priority="116" stopIfTrue="1" operator="equal">
      <formula>0</formula>
    </cfRule>
  </conditionalFormatting>
  <conditionalFormatting sqref="G80">
    <cfRule type="cellIs" dxfId="72" priority="113" stopIfTrue="1" operator="equal">
      <formula>$G79</formula>
    </cfRule>
  </conditionalFormatting>
  <conditionalFormatting sqref="A80:F80">
    <cfRule type="cellIs" dxfId="71" priority="114" stopIfTrue="1" operator="equal">
      <formula>0</formula>
    </cfRule>
  </conditionalFormatting>
  <conditionalFormatting sqref="A81:F81">
    <cfRule type="cellIs" dxfId="70" priority="112" stopIfTrue="1" operator="equal">
      <formula>0</formula>
    </cfRule>
  </conditionalFormatting>
  <conditionalFormatting sqref="A82:F82">
    <cfRule type="cellIs" dxfId="69" priority="110" stopIfTrue="1" operator="equal">
      <formula>0</formula>
    </cfRule>
  </conditionalFormatting>
  <conditionalFormatting sqref="G66">
    <cfRule type="cellIs" dxfId="68" priority="101" stopIfTrue="1" operator="equal">
      <formula>$G65</formula>
    </cfRule>
  </conditionalFormatting>
  <conditionalFormatting sqref="A66:F66">
    <cfRule type="cellIs" dxfId="67" priority="102" stopIfTrue="1" operator="equal">
      <formula>0</formula>
    </cfRule>
  </conditionalFormatting>
  <conditionalFormatting sqref="G67">
    <cfRule type="cellIs" dxfId="66" priority="99" stopIfTrue="1" operator="equal">
      <formula>#REF!</formula>
    </cfRule>
  </conditionalFormatting>
  <conditionalFormatting sqref="A67:F67">
    <cfRule type="cellIs" dxfId="65" priority="100" stopIfTrue="1" operator="equal">
      <formula>0</formula>
    </cfRule>
  </conditionalFormatting>
  <conditionalFormatting sqref="G68">
    <cfRule type="cellIs" dxfId="64" priority="97" stopIfTrue="1" operator="equal">
      <formula>$G67</formula>
    </cfRule>
  </conditionalFormatting>
  <conditionalFormatting sqref="A68:F68">
    <cfRule type="cellIs" dxfId="63" priority="98" stopIfTrue="1" operator="equal">
      <formula>0</formula>
    </cfRule>
  </conditionalFormatting>
  <conditionalFormatting sqref="G69">
    <cfRule type="cellIs" dxfId="62" priority="95" stopIfTrue="1" operator="equal">
      <formula>$G68</formula>
    </cfRule>
  </conditionalFormatting>
  <conditionalFormatting sqref="A69:F69">
    <cfRule type="cellIs" dxfId="61" priority="96" stopIfTrue="1" operator="equal">
      <formula>0</formula>
    </cfRule>
  </conditionalFormatting>
  <conditionalFormatting sqref="G74">
    <cfRule type="cellIs" dxfId="60" priority="75" stopIfTrue="1" operator="equal">
      <formula>$G73</formula>
    </cfRule>
  </conditionalFormatting>
  <conditionalFormatting sqref="A74:F74">
    <cfRule type="cellIs" dxfId="59" priority="76" stopIfTrue="1" operator="equal">
      <formula>0</formula>
    </cfRule>
  </conditionalFormatting>
  <conditionalFormatting sqref="G75">
    <cfRule type="cellIs" dxfId="58" priority="73" stopIfTrue="1" operator="equal">
      <formula>$G74</formula>
    </cfRule>
  </conditionalFormatting>
  <conditionalFormatting sqref="A75:F75">
    <cfRule type="cellIs" dxfId="57" priority="74" stopIfTrue="1" operator="equal">
      <formula>0</formula>
    </cfRule>
  </conditionalFormatting>
  <conditionalFormatting sqref="G81:G82">
    <cfRule type="cellIs" dxfId="56" priority="52" stopIfTrue="1" operator="equal">
      <formula>$G80</formula>
    </cfRule>
  </conditionalFormatting>
  <conditionalFormatting sqref="A84:F84">
    <cfRule type="cellIs" dxfId="55" priority="51" stopIfTrue="1" operator="equal">
      <formula>0</formula>
    </cfRule>
  </conditionalFormatting>
  <conditionalFormatting sqref="A85:F85">
    <cfRule type="cellIs" dxfId="54" priority="49" stopIfTrue="1" operator="equal">
      <formula>0</formula>
    </cfRule>
  </conditionalFormatting>
  <conditionalFormatting sqref="A86:F86">
    <cfRule type="cellIs" dxfId="53" priority="47" stopIfTrue="1" operator="equal">
      <formula>0</formula>
    </cfRule>
  </conditionalFormatting>
  <conditionalFormatting sqref="A87:F87">
    <cfRule type="cellIs" dxfId="52" priority="45" stopIfTrue="1" operator="equal">
      <formula>0</formula>
    </cfRule>
  </conditionalFormatting>
  <conditionalFormatting sqref="A88:F88">
    <cfRule type="cellIs" dxfId="51" priority="43" stopIfTrue="1" operator="equal">
      <formula>0</formula>
    </cfRule>
  </conditionalFormatting>
  <conditionalFormatting sqref="A89:F89">
    <cfRule type="cellIs" dxfId="50" priority="41" stopIfTrue="1" operator="equal">
      <formula>0</formula>
    </cfRule>
  </conditionalFormatting>
  <conditionalFormatting sqref="A90:F90">
    <cfRule type="cellIs" dxfId="49" priority="39" stopIfTrue="1" operator="equal">
      <formula>0</formula>
    </cfRule>
  </conditionalFormatting>
  <conditionalFormatting sqref="A91:F91">
    <cfRule type="cellIs" dxfId="48" priority="37" stopIfTrue="1" operator="equal">
      <formula>0</formula>
    </cfRule>
  </conditionalFormatting>
  <conditionalFormatting sqref="G93:L93">
    <cfRule type="cellIs" dxfId="47" priority="30" stopIfTrue="1" operator="equal">
      <formula>#REF!</formula>
    </cfRule>
  </conditionalFormatting>
  <conditionalFormatting sqref="A93:F93">
    <cfRule type="cellIs" dxfId="46" priority="31" stopIfTrue="1" operator="equal">
      <formula>0</formula>
    </cfRule>
  </conditionalFormatting>
  <conditionalFormatting sqref="A98:F98">
    <cfRule type="cellIs" dxfId="45" priority="29" stopIfTrue="1" operator="equal">
      <formula>0</formula>
    </cfRule>
  </conditionalFormatting>
  <conditionalFormatting sqref="G98">
    <cfRule type="cellIs" dxfId="44" priority="28" stopIfTrue="1" operator="equal">
      <formula>#REF!</formula>
    </cfRule>
  </conditionalFormatting>
  <conditionalFormatting sqref="G101">
    <cfRule type="cellIs" dxfId="43" priority="18" stopIfTrue="1" operator="equal">
      <formula>#REF!</formula>
    </cfRule>
  </conditionalFormatting>
  <conditionalFormatting sqref="A101:F101">
    <cfRule type="cellIs" dxfId="42" priority="19" stopIfTrue="1" operator="equal">
      <formula>0</formula>
    </cfRule>
  </conditionalFormatting>
  <conditionalFormatting sqref="G102">
    <cfRule type="cellIs" dxfId="41" priority="16" stopIfTrue="1" operator="equal">
      <formula>$G101</formula>
    </cfRule>
  </conditionalFormatting>
  <conditionalFormatting sqref="A102:F102">
    <cfRule type="cellIs" dxfId="40" priority="17" stopIfTrue="1" operator="equal">
      <formula>0</formula>
    </cfRule>
  </conditionalFormatting>
  <conditionalFormatting sqref="A103:F103">
    <cfRule type="cellIs" dxfId="39" priority="14" stopIfTrue="1" operator="equal">
      <formula>0</formula>
    </cfRule>
  </conditionalFormatting>
  <conditionalFormatting sqref="G94">
    <cfRule type="cellIs" dxfId="38" priority="12" stopIfTrue="1" operator="equal">
      <formula>$G93</formula>
    </cfRule>
  </conditionalFormatting>
  <conditionalFormatting sqref="A94:F94">
    <cfRule type="cellIs" dxfId="37" priority="13" stopIfTrue="1" operator="equal">
      <formula>0</formula>
    </cfRule>
  </conditionalFormatting>
  <conditionalFormatting sqref="G95">
    <cfRule type="cellIs" dxfId="36" priority="10" stopIfTrue="1" operator="equal">
      <formula>#REF!</formula>
    </cfRule>
  </conditionalFormatting>
  <conditionalFormatting sqref="A95:F95">
    <cfRule type="cellIs" dxfId="35" priority="11" stopIfTrue="1" operator="equal">
      <formula>0</formula>
    </cfRule>
  </conditionalFormatting>
  <conditionalFormatting sqref="G96">
    <cfRule type="cellIs" dxfId="34" priority="8" stopIfTrue="1" operator="equal">
      <formula>$G95</formula>
    </cfRule>
  </conditionalFormatting>
  <conditionalFormatting sqref="A96:F96">
    <cfRule type="cellIs" dxfId="33" priority="9" stopIfTrue="1" operator="equal">
      <formula>0</formula>
    </cfRule>
  </conditionalFormatting>
  <conditionalFormatting sqref="G97">
    <cfRule type="cellIs" dxfId="32" priority="6" stopIfTrue="1" operator="equal">
      <formula>$G96</formula>
    </cfRule>
  </conditionalFormatting>
  <conditionalFormatting sqref="A97:F97">
    <cfRule type="cellIs" dxfId="31" priority="7" stopIfTrue="1" operator="equal">
      <formula>0</formula>
    </cfRule>
  </conditionalFormatting>
  <conditionalFormatting sqref="G103">
    <cfRule type="cellIs" dxfId="30" priority="224" stopIfTrue="1" operator="equal">
      <formula>#REF!</formula>
    </cfRule>
  </conditionalFormatting>
  <pageMargins left="0.78740157480314965" right="0.78740157480314965" top="1.1811023622047245" bottom="0.39370078740157483" header="0.31496062992125984" footer="0.31496062992125984"/>
  <pageSetup paperSize="9" scale="69" orientation="landscape" blackAndWhite="1" r:id="rId1"/>
  <rowBreaks count="3" manualBreakCount="3">
    <brk id="32" max="16383" man="1"/>
    <brk id="74" max="66" man="1"/>
    <brk id="10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stopIfTrue="1" operator="equal" id="{A1A9A099-07C8-45EA-A746-D0C9827A1154}">
            <xm:f>КПК0611021!$G86</xm:f>
            <x14:dxf>
              <font>
                <condense val="0"/>
                <extend val="0"/>
                <color indexed="9"/>
              </font>
            </x14:dxf>
          </x14:cfRule>
          <xm:sqref>G84:L84 G86</xm:sqref>
        </x14:conditionalFormatting>
        <x14:conditionalFormatting xmlns:xm="http://schemas.microsoft.com/office/excel/2006/main">
          <x14:cfRule type="cellIs" priority="48" stopIfTrue="1" operator="equal" id="{BE565B10-30E8-4D42-9A77-FCCF52204B6C}">
            <xm:f>КПК0611021!#REF!</xm:f>
            <x14:dxf>
              <font>
                <condense val="0"/>
                <extend val="0"/>
                <color indexed="9"/>
              </font>
            </x14:dxf>
          </x14:cfRule>
          <xm:sqref>G85</xm:sqref>
        </x14:conditionalFormatting>
        <x14:conditionalFormatting xmlns:xm="http://schemas.microsoft.com/office/excel/2006/main">
          <x14:cfRule type="cellIs" priority="44" stopIfTrue="1" operator="equal" id="{EDA2882B-1C22-4B13-BFDD-2F41DDD1B07A}">
            <xm:f>КПК0611021!#REF!</xm:f>
            <x14:dxf>
              <font>
                <condense val="0"/>
                <extend val="0"/>
                <color indexed="9"/>
              </font>
            </x14:dxf>
          </x14:cfRule>
          <xm:sqref>G87</xm:sqref>
        </x14:conditionalFormatting>
        <x14:conditionalFormatting xmlns:xm="http://schemas.microsoft.com/office/excel/2006/main">
          <x14:cfRule type="cellIs" priority="42" stopIfTrue="1" operator="equal" id="{3BDE93D3-BA66-48D5-93D7-E91926726CA3}">
            <xm:f>КПК0611021!$G92</xm:f>
            <x14:dxf>
              <font>
                <condense val="0"/>
                <extend val="0"/>
                <color indexed="9"/>
              </font>
            </x14:dxf>
          </x14:cfRule>
          <xm:sqref>G88:G89</xm:sqref>
        </x14:conditionalFormatting>
        <x14:conditionalFormatting xmlns:xm="http://schemas.microsoft.com/office/excel/2006/main">
          <x14:cfRule type="cellIs" priority="38" stopIfTrue="1" operator="equal" id="{5F6D02EC-3608-480A-AB11-ED1D6463F685}">
            <xm:f>КПК0611021!#REF!</xm:f>
            <x14:dxf>
              <font>
                <condense val="0"/>
                <extend val="0"/>
                <color indexed="9"/>
              </font>
            </x14:dxf>
          </x14:cfRule>
          <xm:sqref>G90</xm:sqref>
        </x14:conditionalFormatting>
        <x14:conditionalFormatting xmlns:xm="http://schemas.microsoft.com/office/excel/2006/main">
          <x14:cfRule type="cellIs" priority="36" stopIfTrue="1" operator="equal" id="{D1EF1CB5-F70E-4CDA-B2E4-2DA8C6F321CC}">
            <xm:f>КПК0611021!$G97</xm:f>
            <x14:dxf>
              <font>
                <condense val="0"/>
                <extend val="0"/>
                <color indexed="9"/>
              </font>
            </x14:dxf>
          </x14:cfRule>
          <xm:sqref>G91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84"/>
  <sheetViews>
    <sheetView tabSelected="1" view="pageBreakPreview" zoomScale="60" zoomScaleNormal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75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x14ac:dyDescent="0.2">
      <c r="AO3" s="55" t="s">
        <v>218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x14ac:dyDescent="0.2">
      <c r="AO4" s="64" t="s">
        <v>77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x14ac:dyDescent="0.2">
      <c r="AO7" s="60" t="s">
        <v>300</v>
      </c>
      <c r="AP7" s="56"/>
      <c r="AQ7" s="56"/>
      <c r="AR7" s="56"/>
      <c r="AS7" s="56"/>
      <c r="AT7" s="56"/>
      <c r="AU7" s="56"/>
      <c r="AV7" s="1" t="s">
        <v>63</v>
      </c>
      <c r="AW7" s="60">
        <v>489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x14ac:dyDescent="0.2">
      <c r="A11" s="75" t="s">
        <v>83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15.75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s="7" customFormat="1" ht="14.25" x14ac:dyDescent="0.2">
      <c r="A13" s="4" t="s">
        <v>53</v>
      </c>
      <c r="B13" s="72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5"/>
      <c r="N13" s="74" t="s">
        <v>77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6"/>
      <c r="AU13" s="72" t="s">
        <v>81</v>
      </c>
      <c r="AV13" s="73"/>
      <c r="AW13" s="73"/>
      <c r="AX13" s="73"/>
      <c r="AY13" s="73"/>
      <c r="AZ13" s="73"/>
      <c r="BA13" s="73"/>
      <c r="BB13" s="7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x14ac:dyDescent="0.2">
      <c r="A14" s="8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"/>
      <c r="AU14" s="70" t="s">
        <v>55</v>
      </c>
      <c r="AV14" s="70"/>
      <c r="AW14" s="70"/>
      <c r="AX14" s="70"/>
      <c r="AY14" s="70"/>
      <c r="AZ14" s="70"/>
      <c r="BA14" s="70"/>
      <c r="BB14" s="70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x14ac:dyDescent="0.2">
      <c r="A16" s="10" t="s">
        <v>4</v>
      </c>
      <c r="B16" s="72" t="s">
        <v>84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/>
      <c r="N16" s="74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6"/>
      <c r="AU16" s="72" t="s">
        <v>81</v>
      </c>
      <c r="AV16" s="73"/>
      <c r="AW16" s="73"/>
      <c r="AX16" s="73"/>
      <c r="AY16" s="73"/>
      <c r="AZ16" s="73"/>
      <c r="BA16" s="73"/>
      <c r="BB16" s="7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8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8"/>
      <c r="AU17" s="70" t="s">
        <v>55</v>
      </c>
      <c r="AV17" s="70"/>
      <c r="AW17" s="70"/>
      <c r="AX17" s="70"/>
      <c r="AY17" s="70"/>
      <c r="AZ17" s="70"/>
      <c r="BA17" s="70"/>
      <c r="BB17" s="70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64.5" customHeight="1" x14ac:dyDescent="0.2">
      <c r="A19" s="4" t="s">
        <v>54</v>
      </c>
      <c r="B19" s="72" t="s">
        <v>280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>
        <v>1182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"/>
      <c r="AA19" s="72" t="s">
        <v>158</v>
      </c>
      <c r="AB19" s="73"/>
      <c r="AC19" s="73"/>
      <c r="AD19" s="73"/>
      <c r="AE19" s="73"/>
      <c r="AF19" s="73"/>
      <c r="AG19" s="73"/>
      <c r="AH19" s="73"/>
      <c r="AI19" s="73"/>
      <c r="AJ19" s="11"/>
      <c r="AK19" s="78" t="s">
        <v>281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1"/>
      <c r="BE19" s="72" t="s">
        <v>82</v>
      </c>
      <c r="BF19" s="73"/>
      <c r="BG19" s="73"/>
      <c r="BH19" s="73"/>
      <c r="BI19" s="73"/>
      <c r="BJ19" s="73"/>
      <c r="BK19" s="73"/>
      <c r="BL19" s="7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5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15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0" t="s">
        <v>60</v>
      </c>
      <c r="BF20" s="70"/>
      <c r="BG20" s="70"/>
      <c r="BH20" s="70"/>
      <c r="BI20" s="70"/>
      <c r="BJ20" s="70"/>
      <c r="BK20" s="70"/>
      <c r="BL20" s="7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SUM(AS22+I23)</f>
        <v>1301100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667950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87">
        <v>633150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9"/>
      <c r="U24" s="39"/>
      <c r="V24" s="39"/>
      <c r="W24" s="39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79.25" customHeight="1" x14ac:dyDescent="0.2">
      <c r="A26" s="79" t="s">
        <v>282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1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x14ac:dyDescent="0.2">
      <c r="A30" s="85">
        <v>1</v>
      </c>
      <c r="B30" s="85"/>
      <c r="C30" s="85"/>
      <c r="D30" s="85"/>
      <c r="E30" s="85"/>
      <c r="F30" s="8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7.25" customHeight="1" x14ac:dyDescent="0.2">
      <c r="A31" s="44">
        <v>1</v>
      </c>
      <c r="B31" s="44"/>
      <c r="C31" s="44"/>
      <c r="D31" s="44"/>
      <c r="E31" s="44"/>
      <c r="F31" s="44"/>
      <c r="G31" s="134" t="s">
        <v>261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6"/>
      <c r="CA31" s="1" t="s">
        <v>48</v>
      </c>
    </row>
    <row r="32" spans="1:79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.95" customHeight="1" x14ac:dyDescent="0.2">
      <c r="A33" s="80" t="s">
        <v>38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15.95" customHeight="1" x14ac:dyDescent="0.2">
      <c r="A34" s="79" t="s">
        <v>263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2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.75" customHeight="1" x14ac:dyDescent="0.2">
      <c r="A36" s="80" t="s">
        <v>39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6.5" customHeight="1" x14ac:dyDescent="0.2">
      <c r="A37" s="81" t="s">
        <v>28</v>
      </c>
      <c r="B37" s="81"/>
      <c r="C37" s="81"/>
      <c r="D37" s="81"/>
      <c r="E37" s="81"/>
      <c r="F37" s="81"/>
      <c r="G37" s="82" t="s">
        <v>25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5.75" x14ac:dyDescent="0.2">
      <c r="A38" s="85">
        <v>1</v>
      </c>
      <c r="B38" s="85"/>
      <c r="C38" s="85"/>
      <c r="D38" s="85"/>
      <c r="E38" s="85"/>
      <c r="F38" s="85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2.75" customHeight="1" x14ac:dyDescent="0.2">
      <c r="A39" s="44">
        <v>1</v>
      </c>
      <c r="B39" s="44"/>
      <c r="C39" s="44"/>
      <c r="D39" s="44"/>
      <c r="E39" s="44"/>
      <c r="F39" s="44"/>
      <c r="G39" s="49" t="s">
        <v>262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  <c r="CA39" s="1" t="s">
        <v>12</v>
      </c>
    </row>
    <row r="40" spans="1:79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</row>
    <row r="41" spans="1:79" ht="15.75" customHeight="1" x14ac:dyDescent="0.2">
      <c r="A41" s="80" t="s">
        <v>41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79" ht="15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25"/>
      <c r="BB42" s="25"/>
      <c r="BC42" s="25"/>
      <c r="BD42" s="25"/>
      <c r="BE42" s="25"/>
      <c r="BF42" s="25"/>
      <c r="BG42" s="25"/>
      <c r="BH42" s="25"/>
      <c r="BI42" s="26"/>
      <c r="BJ42" s="26"/>
      <c r="BK42" s="26"/>
      <c r="BL42" s="26"/>
    </row>
    <row r="43" spans="1:79" ht="15.95" customHeight="1" x14ac:dyDescent="0.2">
      <c r="A43" s="85" t="s">
        <v>28</v>
      </c>
      <c r="B43" s="85"/>
      <c r="C43" s="85"/>
      <c r="D43" s="93" t="s">
        <v>26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85" t="s">
        <v>29</v>
      </c>
      <c r="AD43" s="85"/>
      <c r="AE43" s="85"/>
      <c r="AF43" s="85"/>
      <c r="AG43" s="85"/>
      <c r="AH43" s="85"/>
      <c r="AI43" s="85"/>
      <c r="AJ43" s="85"/>
      <c r="AK43" s="85" t="s">
        <v>30</v>
      </c>
      <c r="AL43" s="85"/>
      <c r="AM43" s="85"/>
      <c r="AN43" s="85"/>
      <c r="AO43" s="85"/>
      <c r="AP43" s="85"/>
      <c r="AQ43" s="85"/>
      <c r="AR43" s="85"/>
      <c r="AS43" s="85" t="s">
        <v>27</v>
      </c>
      <c r="AT43" s="85"/>
      <c r="AU43" s="85"/>
      <c r="AV43" s="85"/>
      <c r="AW43" s="85"/>
      <c r="AX43" s="85"/>
      <c r="AY43" s="85"/>
      <c r="AZ43" s="85"/>
      <c r="BA43" s="27"/>
      <c r="BB43" s="27"/>
      <c r="BC43" s="27"/>
      <c r="BD43" s="27"/>
      <c r="BE43" s="27"/>
      <c r="BF43" s="27"/>
      <c r="BG43" s="27"/>
      <c r="BH43" s="27"/>
    </row>
    <row r="44" spans="1:79" ht="11.25" customHeight="1" x14ac:dyDescent="0.2">
      <c r="A44" s="85"/>
      <c r="B44" s="85"/>
      <c r="C44" s="85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7"/>
      <c r="BB44" s="27"/>
      <c r="BC44" s="27"/>
      <c r="BD44" s="27"/>
      <c r="BE44" s="27"/>
      <c r="BF44" s="27"/>
      <c r="BG44" s="27"/>
      <c r="BH44" s="27"/>
    </row>
    <row r="45" spans="1:79" ht="15.75" x14ac:dyDescent="0.2">
      <c r="A45" s="85">
        <v>1</v>
      </c>
      <c r="B45" s="85"/>
      <c r="C45" s="85"/>
      <c r="D45" s="99"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85">
        <v>3</v>
      </c>
      <c r="AD45" s="85"/>
      <c r="AE45" s="85"/>
      <c r="AF45" s="85"/>
      <c r="AG45" s="85"/>
      <c r="AH45" s="85"/>
      <c r="AI45" s="85"/>
      <c r="AJ45" s="85"/>
      <c r="AK45" s="85">
        <v>4</v>
      </c>
      <c r="AL45" s="85"/>
      <c r="AM45" s="85"/>
      <c r="AN45" s="85"/>
      <c r="AO45" s="85"/>
      <c r="AP45" s="85"/>
      <c r="AQ45" s="85"/>
      <c r="AR45" s="85"/>
      <c r="AS45" s="85">
        <v>5</v>
      </c>
      <c r="AT45" s="85"/>
      <c r="AU45" s="85"/>
      <c r="AV45" s="85"/>
      <c r="AW45" s="85"/>
      <c r="AX45" s="85"/>
      <c r="AY45" s="85"/>
      <c r="AZ45" s="85"/>
      <c r="BA45" s="27"/>
      <c r="BB45" s="27"/>
      <c r="BC45" s="27"/>
      <c r="BD45" s="27"/>
      <c r="BE45" s="27"/>
      <c r="BF45" s="27"/>
      <c r="BG45" s="27"/>
      <c r="BH45" s="27"/>
    </row>
    <row r="46" spans="1:79" ht="32.25" customHeight="1" x14ac:dyDescent="0.2">
      <c r="A46" s="137">
        <v>1</v>
      </c>
      <c r="B46" s="137"/>
      <c r="C46" s="137"/>
      <c r="D46" s="134" t="s">
        <v>264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138">
        <v>667950</v>
      </c>
      <c r="AD46" s="138"/>
      <c r="AE46" s="138"/>
      <c r="AF46" s="138"/>
      <c r="AG46" s="138"/>
      <c r="AH46" s="138"/>
      <c r="AI46" s="138"/>
      <c r="AJ46" s="138"/>
      <c r="AK46" s="138">
        <v>633150</v>
      </c>
      <c r="AL46" s="138"/>
      <c r="AM46" s="138"/>
      <c r="AN46" s="138"/>
      <c r="AO46" s="138"/>
      <c r="AP46" s="138"/>
      <c r="AQ46" s="138"/>
      <c r="AR46" s="138"/>
      <c r="AS46" s="138">
        <f>AC46+AK46</f>
        <v>1301100</v>
      </c>
      <c r="AT46" s="138"/>
      <c r="AU46" s="138"/>
      <c r="AV46" s="138"/>
      <c r="AW46" s="138"/>
      <c r="AX46" s="138"/>
      <c r="AY46" s="138"/>
      <c r="AZ46" s="138"/>
      <c r="BA46" s="31"/>
      <c r="BB46" s="31"/>
      <c r="BC46" s="31"/>
      <c r="BD46" s="31"/>
      <c r="BE46" s="31"/>
      <c r="BF46" s="31"/>
      <c r="BG46" s="31"/>
      <c r="BH46" s="31"/>
      <c r="CA46" s="1" t="s">
        <v>14</v>
      </c>
    </row>
    <row r="47" spans="1:79" s="30" customFormat="1" x14ac:dyDescent="0.2">
      <c r="A47" s="139"/>
      <c r="B47" s="139"/>
      <c r="C47" s="139"/>
      <c r="D47" s="140" t="s">
        <v>64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2"/>
      <c r="AC47" s="143">
        <f>SUM(AC46)</f>
        <v>667950</v>
      </c>
      <c r="AD47" s="143"/>
      <c r="AE47" s="143"/>
      <c r="AF47" s="143"/>
      <c r="AG47" s="143"/>
      <c r="AH47" s="143"/>
      <c r="AI47" s="143"/>
      <c r="AJ47" s="143"/>
      <c r="AK47" s="143">
        <f>SUM(AK46)</f>
        <v>633150</v>
      </c>
      <c r="AL47" s="143"/>
      <c r="AM47" s="143"/>
      <c r="AN47" s="143"/>
      <c r="AO47" s="143"/>
      <c r="AP47" s="143"/>
      <c r="AQ47" s="143"/>
      <c r="AR47" s="143"/>
      <c r="AS47" s="143">
        <f>AC47+AK47</f>
        <v>1301100</v>
      </c>
      <c r="AT47" s="143"/>
      <c r="AU47" s="143"/>
      <c r="AV47" s="143"/>
      <c r="AW47" s="143"/>
      <c r="AX47" s="143"/>
      <c r="AY47" s="143"/>
      <c r="AZ47" s="143"/>
      <c r="BA47" s="32"/>
      <c r="BB47" s="32"/>
      <c r="BC47" s="32"/>
      <c r="BD47" s="32"/>
      <c r="BE47" s="32"/>
      <c r="BF47" s="32"/>
      <c r="BG47" s="32"/>
      <c r="BH47" s="32"/>
    </row>
    <row r="49" spans="1:79" ht="15.75" customHeight="1" x14ac:dyDescent="0.2">
      <c r="A49" s="63" t="s">
        <v>42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1:79" ht="15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5.95" customHeight="1" x14ac:dyDescent="0.2">
      <c r="A51" s="85" t="s">
        <v>28</v>
      </c>
      <c r="B51" s="85"/>
      <c r="C51" s="85"/>
      <c r="D51" s="93" t="s">
        <v>34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85" t="s">
        <v>29</v>
      </c>
      <c r="AC51" s="85"/>
      <c r="AD51" s="85"/>
      <c r="AE51" s="85"/>
      <c r="AF51" s="85"/>
      <c r="AG51" s="85"/>
      <c r="AH51" s="85"/>
      <c r="AI51" s="85"/>
      <c r="AJ51" s="85" t="s">
        <v>30</v>
      </c>
      <c r="AK51" s="85"/>
      <c r="AL51" s="85"/>
      <c r="AM51" s="85"/>
      <c r="AN51" s="85"/>
      <c r="AO51" s="85"/>
      <c r="AP51" s="85"/>
      <c r="AQ51" s="85"/>
      <c r="AR51" s="85" t="s">
        <v>27</v>
      </c>
      <c r="AS51" s="85"/>
      <c r="AT51" s="85"/>
      <c r="AU51" s="85"/>
      <c r="AV51" s="85"/>
      <c r="AW51" s="85"/>
      <c r="AX51" s="85"/>
      <c r="AY51" s="85"/>
    </row>
    <row r="52" spans="1:79" ht="12" customHeight="1" x14ac:dyDescent="0.2">
      <c r="A52" s="85"/>
      <c r="B52" s="85"/>
      <c r="C52" s="85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8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</row>
    <row r="53" spans="1:79" ht="12.75" customHeight="1" x14ac:dyDescent="0.2">
      <c r="A53" s="85">
        <v>1</v>
      </c>
      <c r="B53" s="85"/>
      <c r="C53" s="85"/>
      <c r="D53" s="99">
        <v>2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85">
        <v>3</v>
      </c>
      <c r="AC53" s="85"/>
      <c r="AD53" s="85"/>
      <c r="AE53" s="85"/>
      <c r="AF53" s="85"/>
      <c r="AG53" s="85"/>
      <c r="AH53" s="85"/>
      <c r="AI53" s="85"/>
      <c r="AJ53" s="85">
        <v>4</v>
      </c>
      <c r="AK53" s="85"/>
      <c r="AL53" s="85"/>
      <c r="AM53" s="85"/>
      <c r="AN53" s="85"/>
      <c r="AO53" s="85"/>
      <c r="AP53" s="85"/>
      <c r="AQ53" s="85"/>
      <c r="AR53" s="85">
        <v>5</v>
      </c>
      <c r="AS53" s="85"/>
      <c r="AT53" s="85"/>
      <c r="AU53" s="85"/>
      <c r="AV53" s="85"/>
      <c r="AW53" s="85"/>
      <c r="AX53" s="85"/>
      <c r="AY53" s="85"/>
    </row>
    <row r="54" spans="1:79" ht="29.25" customHeight="1" x14ac:dyDescent="0.2">
      <c r="A54" s="44">
        <v>1</v>
      </c>
      <c r="B54" s="44"/>
      <c r="C54" s="44"/>
      <c r="D54" s="89" t="s">
        <v>89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138">
        <v>667950</v>
      </c>
      <c r="AC54" s="138"/>
      <c r="AD54" s="138"/>
      <c r="AE54" s="138"/>
      <c r="AF54" s="138"/>
      <c r="AG54" s="138"/>
      <c r="AH54" s="138"/>
      <c r="AI54" s="138"/>
      <c r="AJ54" s="138">
        <v>633150</v>
      </c>
      <c r="AK54" s="138"/>
      <c r="AL54" s="138"/>
      <c r="AM54" s="138"/>
      <c r="AN54" s="138"/>
      <c r="AO54" s="138"/>
      <c r="AP54" s="138"/>
      <c r="AQ54" s="138"/>
      <c r="AR54" s="138">
        <f>AB54+AJ54</f>
        <v>1301100</v>
      </c>
      <c r="AS54" s="138"/>
      <c r="AT54" s="138"/>
      <c r="AU54" s="138"/>
      <c r="AV54" s="138"/>
      <c r="AW54" s="138"/>
      <c r="AX54" s="138"/>
      <c r="AY54" s="138"/>
      <c r="CA54" s="1" t="s">
        <v>15</v>
      </c>
    </row>
    <row r="55" spans="1:79" s="30" customFormat="1" ht="12.75" customHeight="1" x14ac:dyDescent="0.2">
      <c r="A55" s="106"/>
      <c r="B55" s="106"/>
      <c r="C55" s="106"/>
      <c r="D55" s="107" t="s">
        <v>27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110">
        <f>SUM(AB54)</f>
        <v>667950</v>
      </c>
      <c r="AC55" s="110"/>
      <c r="AD55" s="110"/>
      <c r="AE55" s="110"/>
      <c r="AF55" s="110"/>
      <c r="AG55" s="110"/>
      <c r="AH55" s="110"/>
      <c r="AI55" s="110"/>
      <c r="AJ55" s="110">
        <f t="shared" ref="AJ55" si="0">SUM(AJ54)</f>
        <v>633150</v>
      </c>
      <c r="AK55" s="110"/>
      <c r="AL55" s="110"/>
      <c r="AM55" s="110"/>
      <c r="AN55" s="110"/>
      <c r="AO55" s="110"/>
      <c r="AP55" s="110"/>
      <c r="AQ55" s="110"/>
      <c r="AR55" s="143">
        <f t="shared" ref="AR55" si="1">SUM(AR54)</f>
        <v>1301100</v>
      </c>
      <c r="AS55" s="143"/>
      <c r="AT55" s="143"/>
      <c r="AU55" s="143"/>
      <c r="AV55" s="143"/>
      <c r="AW55" s="143"/>
      <c r="AX55" s="143"/>
      <c r="AY55" s="143"/>
    </row>
    <row r="57" spans="1:79" ht="15.75" customHeight="1" x14ac:dyDescent="0.2">
      <c r="A57" s="80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ht="34.5" customHeight="1" x14ac:dyDescent="0.2">
      <c r="A58" s="85" t="s">
        <v>28</v>
      </c>
      <c r="B58" s="85"/>
      <c r="C58" s="85"/>
      <c r="D58" s="85"/>
      <c r="E58" s="85"/>
      <c r="F58" s="85"/>
      <c r="G58" s="99" t="s">
        <v>44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85" t="s">
        <v>2</v>
      </c>
      <c r="AA58" s="85"/>
      <c r="AB58" s="85"/>
      <c r="AC58" s="85"/>
      <c r="AD58" s="85"/>
      <c r="AE58" s="85" t="s">
        <v>1</v>
      </c>
      <c r="AF58" s="85"/>
      <c r="AG58" s="85"/>
      <c r="AH58" s="85"/>
      <c r="AI58" s="85"/>
      <c r="AJ58" s="85"/>
      <c r="AK58" s="85"/>
      <c r="AL58" s="85"/>
      <c r="AM58" s="85"/>
      <c r="AN58" s="85"/>
      <c r="AO58" s="99" t="s">
        <v>29</v>
      </c>
      <c r="AP58" s="100"/>
      <c r="AQ58" s="100"/>
      <c r="AR58" s="100"/>
      <c r="AS58" s="100"/>
      <c r="AT58" s="100"/>
      <c r="AU58" s="100"/>
      <c r="AV58" s="101"/>
      <c r="AW58" s="99" t="s">
        <v>30</v>
      </c>
      <c r="AX58" s="100"/>
      <c r="AY58" s="100"/>
      <c r="AZ58" s="100"/>
      <c r="BA58" s="100"/>
      <c r="BB58" s="100"/>
      <c r="BC58" s="100"/>
      <c r="BD58" s="101"/>
      <c r="BE58" s="99" t="s">
        <v>27</v>
      </c>
      <c r="BF58" s="100"/>
      <c r="BG58" s="100"/>
      <c r="BH58" s="100"/>
      <c r="BI58" s="100"/>
      <c r="BJ58" s="100"/>
      <c r="BK58" s="100"/>
      <c r="BL58" s="101"/>
    </row>
    <row r="59" spans="1:79" ht="15.75" customHeight="1" x14ac:dyDescent="0.2">
      <c r="A59" s="85">
        <v>1</v>
      </c>
      <c r="B59" s="85"/>
      <c r="C59" s="85"/>
      <c r="D59" s="85"/>
      <c r="E59" s="85"/>
      <c r="F59" s="85"/>
      <c r="G59" s="99">
        <v>2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85">
        <v>3</v>
      </c>
      <c r="AA59" s="85"/>
      <c r="AB59" s="85"/>
      <c r="AC59" s="85"/>
      <c r="AD59" s="85"/>
      <c r="AE59" s="85">
        <v>4</v>
      </c>
      <c r="AF59" s="85"/>
      <c r="AG59" s="85"/>
      <c r="AH59" s="85"/>
      <c r="AI59" s="85"/>
      <c r="AJ59" s="85"/>
      <c r="AK59" s="85"/>
      <c r="AL59" s="85"/>
      <c r="AM59" s="85"/>
      <c r="AN59" s="85"/>
      <c r="AO59" s="85">
        <v>5</v>
      </c>
      <c r="AP59" s="85"/>
      <c r="AQ59" s="85"/>
      <c r="AR59" s="85"/>
      <c r="AS59" s="85"/>
      <c r="AT59" s="85"/>
      <c r="AU59" s="85"/>
      <c r="AV59" s="85"/>
      <c r="AW59" s="85">
        <v>6</v>
      </c>
      <c r="AX59" s="85"/>
      <c r="AY59" s="85"/>
      <c r="AZ59" s="85"/>
      <c r="BA59" s="85"/>
      <c r="BB59" s="85"/>
      <c r="BC59" s="85"/>
      <c r="BD59" s="85"/>
      <c r="BE59" s="85">
        <v>7</v>
      </c>
      <c r="BF59" s="85"/>
      <c r="BG59" s="85"/>
      <c r="BH59" s="85"/>
      <c r="BI59" s="85"/>
      <c r="BJ59" s="85"/>
      <c r="BK59" s="85"/>
      <c r="BL59" s="85"/>
    </row>
    <row r="60" spans="1:79" s="30" customFormat="1" ht="12.75" customHeight="1" x14ac:dyDescent="0.2">
      <c r="A60" s="106">
        <v>1</v>
      </c>
      <c r="B60" s="106"/>
      <c r="C60" s="106"/>
      <c r="D60" s="106"/>
      <c r="E60" s="106"/>
      <c r="F60" s="106"/>
      <c r="G60" s="115" t="s">
        <v>65</v>
      </c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7"/>
      <c r="Z60" s="118"/>
      <c r="AA60" s="118"/>
      <c r="AB60" s="118"/>
      <c r="AC60" s="118"/>
      <c r="AD60" s="118"/>
      <c r="AE60" s="119"/>
      <c r="AF60" s="119"/>
      <c r="AG60" s="119"/>
      <c r="AH60" s="119"/>
      <c r="AI60" s="119"/>
      <c r="AJ60" s="119"/>
      <c r="AK60" s="119"/>
      <c r="AL60" s="119"/>
      <c r="AM60" s="119"/>
      <c r="AN60" s="111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CA60" s="30" t="s">
        <v>18</v>
      </c>
    </row>
    <row r="61" spans="1:79" ht="27" customHeight="1" x14ac:dyDescent="0.2">
      <c r="A61" s="44"/>
      <c r="B61" s="44"/>
      <c r="C61" s="44"/>
      <c r="D61" s="44"/>
      <c r="E61" s="44"/>
      <c r="F61" s="44"/>
      <c r="G61" s="144" t="s">
        <v>67</v>
      </c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6"/>
      <c r="Z61" s="147" t="s">
        <v>68</v>
      </c>
      <c r="AA61" s="147"/>
      <c r="AB61" s="147"/>
      <c r="AC61" s="147"/>
      <c r="AD61" s="147"/>
      <c r="AE61" s="148" t="s">
        <v>232</v>
      </c>
      <c r="AF61" s="148"/>
      <c r="AG61" s="148"/>
      <c r="AH61" s="148"/>
      <c r="AI61" s="148"/>
      <c r="AJ61" s="148"/>
      <c r="AK61" s="148"/>
      <c r="AL61" s="148"/>
      <c r="AM61" s="148"/>
      <c r="AN61" s="134"/>
      <c r="AO61" s="138">
        <v>667950</v>
      </c>
      <c r="AP61" s="138"/>
      <c r="AQ61" s="138"/>
      <c r="AR61" s="138"/>
      <c r="AS61" s="138"/>
      <c r="AT61" s="138"/>
      <c r="AU61" s="138"/>
      <c r="AV61" s="138"/>
      <c r="AW61" s="138">
        <v>633150</v>
      </c>
      <c r="AX61" s="138"/>
      <c r="AY61" s="138"/>
      <c r="AZ61" s="138"/>
      <c r="BA61" s="138"/>
      <c r="BB61" s="138"/>
      <c r="BC61" s="138"/>
      <c r="BD61" s="138"/>
      <c r="BE61" s="138">
        <f t="shared" ref="BE61:BE69" si="2">AO61+AW61</f>
        <v>1301100</v>
      </c>
      <c r="BF61" s="138"/>
      <c r="BG61" s="138"/>
      <c r="BH61" s="138"/>
      <c r="BI61" s="138"/>
      <c r="BJ61" s="138"/>
      <c r="BK61" s="138"/>
      <c r="BL61" s="138"/>
    </row>
    <row r="62" spans="1:79" s="30" customFormat="1" ht="12.75" customHeight="1" x14ac:dyDescent="0.2">
      <c r="A62" s="106">
        <v>2</v>
      </c>
      <c r="B62" s="106"/>
      <c r="C62" s="106"/>
      <c r="D62" s="106"/>
      <c r="E62" s="106"/>
      <c r="F62" s="106"/>
      <c r="G62" s="153" t="s">
        <v>70</v>
      </c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5"/>
      <c r="Z62" s="156"/>
      <c r="AA62" s="156"/>
      <c r="AB62" s="156"/>
      <c r="AC62" s="156"/>
      <c r="AD62" s="156"/>
      <c r="AE62" s="157"/>
      <c r="AF62" s="157"/>
      <c r="AG62" s="157"/>
      <c r="AH62" s="157"/>
      <c r="AI62" s="157"/>
      <c r="AJ62" s="157"/>
      <c r="AK62" s="157"/>
      <c r="AL62" s="157"/>
      <c r="AM62" s="157"/>
      <c r="AN62" s="140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</row>
    <row r="63" spans="1:79" s="30" customFormat="1" x14ac:dyDescent="0.2">
      <c r="A63" s="106"/>
      <c r="B63" s="106"/>
      <c r="C63" s="106"/>
      <c r="D63" s="106"/>
      <c r="E63" s="106"/>
      <c r="F63" s="106"/>
      <c r="G63" s="144" t="s">
        <v>265</v>
      </c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6"/>
      <c r="Z63" s="144" t="s">
        <v>66</v>
      </c>
      <c r="AA63" s="149"/>
      <c r="AB63" s="149"/>
      <c r="AC63" s="149"/>
      <c r="AD63" s="150"/>
      <c r="AE63" s="134" t="s">
        <v>96</v>
      </c>
      <c r="AF63" s="151"/>
      <c r="AG63" s="151"/>
      <c r="AH63" s="151"/>
      <c r="AI63" s="151"/>
      <c r="AJ63" s="151"/>
      <c r="AK63" s="151"/>
      <c r="AL63" s="151"/>
      <c r="AM63" s="151"/>
      <c r="AN63" s="152"/>
      <c r="AO63" s="138">
        <v>20</v>
      </c>
      <c r="AP63" s="138"/>
      <c r="AQ63" s="138"/>
      <c r="AR63" s="138"/>
      <c r="AS63" s="138"/>
      <c r="AT63" s="138"/>
      <c r="AU63" s="138"/>
      <c r="AV63" s="138"/>
      <c r="AW63" s="138">
        <v>0</v>
      </c>
      <c r="AX63" s="138"/>
      <c r="AY63" s="138"/>
      <c r="AZ63" s="138"/>
      <c r="BA63" s="138"/>
      <c r="BB63" s="138"/>
      <c r="BC63" s="138"/>
      <c r="BD63" s="138"/>
      <c r="BE63" s="138">
        <f t="shared" ref="BE63:BE64" si="3">AO63+AW63</f>
        <v>20</v>
      </c>
      <c r="BF63" s="138"/>
      <c r="BG63" s="138"/>
      <c r="BH63" s="138"/>
      <c r="BI63" s="138"/>
      <c r="BJ63" s="138"/>
      <c r="BK63" s="138"/>
      <c r="BL63" s="138"/>
    </row>
    <row r="64" spans="1:79" s="30" customFormat="1" x14ac:dyDescent="0.2">
      <c r="A64" s="106"/>
      <c r="B64" s="106"/>
      <c r="C64" s="106"/>
      <c r="D64" s="106"/>
      <c r="E64" s="106"/>
      <c r="F64" s="106"/>
      <c r="G64" s="144" t="s">
        <v>266</v>
      </c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6"/>
      <c r="Z64" s="144" t="s">
        <v>66</v>
      </c>
      <c r="AA64" s="149"/>
      <c r="AB64" s="149"/>
      <c r="AC64" s="149"/>
      <c r="AD64" s="150"/>
      <c r="AE64" s="134" t="s">
        <v>96</v>
      </c>
      <c r="AF64" s="151"/>
      <c r="AG64" s="151"/>
      <c r="AH64" s="151"/>
      <c r="AI64" s="151"/>
      <c r="AJ64" s="151"/>
      <c r="AK64" s="151"/>
      <c r="AL64" s="151"/>
      <c r="AM64" s="151"/>
      <c r="AN64" s="152"/>
      <c r="AO64" s="138">
        <v>103</v>
      </c>
      <c r="AP64" s="138"/>
      <c r="AQ64" s="138"/>
      <c r="AR64" s="138"/>
      <c r="AS64" s="138"/>
      <c r="AT64" s="138"/>
      <c r="AU64" s="138"/>
      <c r="AV64" s="138"/>
      <c r="AW64" s="138">
        <v>0</v>
      </c>
      <c r="AX64" s="138"/>
      <c r="AY64" s="138"/>
      <c r="AZ64" s="138"/>
      <c r="BA64" s="138"/>
      <c r="BB64" s="138"/>
      <c r="BC64" s="138"/>
      <c r="BD64" s="138"/>
      <c r="BE64" s="138">
        <f t="shared" si="3"/>
        <v>103</v>
      </c>
      <c r="BF64" s="138"/>
      <c r="BG64" s="138"/>
      <c r="BH64" s="138"/>
      <c r="BI64" s="138"/>
      <c r="BJ64" s="138"/>
      <c r="BK64" s="138"/>
      <c r="BL64" s="138"/>
    </row>
    <row r="65" spans="1:79" s="30" customFormat="1" ht="12.75" customHeight="1" x14ac:dyDescent="0.2">
      <c r="A65" s="106"/>
      <c r="B65" s="106"/>
      <c r="C65" s="106"/>
      <c r="D65" s="106"/>
      <c r="E65" s="106"/>
      <c r="F65" s="106"/>
      <c r="G65" s="144" t="s">
        <v>267</v>
      </c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6"/>
      <c r="Z65" s="144" t="s">
        <v>66</v>
      </c>
      <c r="AA65" s="149"/>
      <c r="AB65" s="149"/>
      <c r="AC65" s="149"/>
      <c r="AD65" s="150"/>
      <c r="AE65" s="134" t="s">
        <v>96</v>
      </c>
      <c r="AF65" s="151"/>
      <c r="AG65" s="151"/>
      <c r="AH65" s="151"/>
      <c r="AI65" s="151"/>
      <c r="AJ65" s="151"/>
      <c r="AK65" s="151"/>
      <c r="AL65" s="151"/>
      <c r="AM65" s="151"/>
      <c r="AN65" s="152"/>
      <c r="AO65" s="138">
        <v>1944</v>
      </c>
      <c r="AP65" s="138"/>
      <c r="AQ65" s="138"/>
      <c r="AR65" s="138"/>
      <c r="AS65" s="138"/>
      <c r="AT65" s="138"/>
      <c r="AU65" s="138"/>
      <c r="AV65" s="138"/>
      <c r="AW65" s="138">
        <v>0</v>
      </c>
      <c r="AX65" s="138"/>
      <c r="AY65" s="138"/>
      <c r="AZ65" s="138"/>
      <c r="BA65" s="138"/>
      <c r="BB65" s="138"/>
      <c r="BC65" s="138"/>
      <c r="BD65" s="138"/>
      <c r="BE65" s="138">
        <f t="shared" si="2"/>
        <v>1944</v>
      </c>
      <c r="BF65" s="138"/>
      <c r="BG65" s="138"/>
      <c r="BH65" s="138"/>
      <c r="BI65" s="138"/>
      <c r="BJ65" s="138"/>
      <c r="BK65" s="138"/>
      <c r="BL65" s="138"/>
    </row>
    <row r="66" spans="1:79" s="30" customFormat="1" ht="12.75" customHeight="1" x14ac:dyDescent="0.2">
      <c r="A66" s="106">
        <v>3</v>
      </c>
      <c r="B66" s="106"/>
      <c r="C66" s="106"/>
      <c r="D66" s="106"/>
      <c r="E66" s="106"/>
      <c r="F66" s="106"/>
      <c r="G66" s="153" t="s">
        <v>71</v>
      </c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5"/>
      <c r="Z66" s="156"/>
      <c r="AA66" s="156"/>
      <c r="AB66" s="156"/>
      <c r="AC66" s="156"/>
      <c r="AD66" s="156"/>
      <c r="AE66" s="153"/>
      <c r="AF66" s="154"/>
      <c r="AG66" s="154"/>
      <c r="AH66" s="154"/>
      <c r="AI66" s="154"/>
      <c r="AJ66" s="154"/>
      <c r="AK66" s="154"/>
      <c r="AL66" s="154"/>
      <c r="AM66" s="154"/>
      <c r="AN66" s="155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</row>
    <row r="67" spans="1:79" ht="12.75" customHeight="1" x14ac:dyDescent="0.2">
      <c r="A67" s="44"/>
      <c r="B67" s="44"/>
      <c r="C67" s="44"/>
      <c r="D67" s="44"/>
      <c r="E67" s="44"/>
      <c r="F67" s="44"/>
      <c r="G67" s="144" t="s">
        <v>268</v>
      </c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6"/>
      <c r="Z67" s="147" t="s">
        <v>68</v>
      </c>
      <c r="AA67" s="147"/>
      <c r="AB67" s="147"/>
      <c r="AC67" s="147"/>
      <c r="AD67" s="147"/>
      <c r="AE67" s="134" t="s">
        <v>72</v>
      </c>
      <c r="AF67" s="135"/>
      <c r="AG67" s="135"/>
      <c r="AH67" s="135"/>
      <c r="AI67" s="135"/>
      <c r="AJ67" s="135"/>
      <c r="AK67" s="135"/>
      <c r="AL67" s="135"/>
      <c r="AM67" s="135"/>
      <c r="AN67" s="136"/>
      <c r="AO67" s="138">
        <v>343.6</v>
      </c>
      <c r="AP67" s="138"/>
      <c r="AQ67" s="138"/>
      <c r="AR67" s="138"/>
      <c r="AS67" s="138"/>
      <c r="AT67" s="138"/>
      <c r="AU67" s="138"/>
      <c r="AV67" s="138"/>
      <c r="AW67" s="138">
        <v>325.69</v>
      </c>
      <c r="AX67" s="138"/>
      <c r="AY67" s="138"/>
      <c r="AZ67" s="138"/>
      <c r="BA67" s="138"/>
      <c r="BB67" s="138"/>
      <c r="BC67" s="138"/>
      <c r="BD67" s="138"/>
      <c r="BE67" s="138">
        <f t="shared" si="2"/>
        <v>669.29</v>
      </c>
      <c r="BF67" s="138"/>
      <c r="BG67" s="138"/>
      <c r="BH67" s="138"/>
      <c r="BI67" s="138"/>
      <c r="BJ67" s="138"/>
      <c r="BK67" s="138"/>
      <c r="BL67" s="138"/>
    </row>
    <row r="68" spans="1:79" ht="15.75" customHeight="1" x14ac:dyDescent="0.2">
      <c r="A68" s="44"/>
      <c r="B68" s="44"/>
      <c r="C68" s="44"/>
      <c r="D68" s="44"/>
      <c r="E68" s="44"/>
      <c r="F68" s="44"/>
      <c r="G68" s="144" t="s">
        <v>269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6"/>
      <c r="Z68" s="147" t="s">
        <v>68</v>
      </c>
      <c r="AA68" s="147"/>
      <c r="AB68" s="147"/>
      <c r="AC68" s="147"/>
      <c r="AD68" s="147"/>
      <c r="AE68" s="134" t="s">
        <v>72</v>
      </c>
      <c r="AF68" s="135"/>
      <c r="AG68" s="135"/>
      <c r="AH68" s="135"/>
      <c r="AI68" s="135"/>
      <c r="AJ68" s="135"/>
      <c r="AK68" s="135"/>
      <c r="AL68" s="135"/>
      <c r="AM68" s="135"/>
      <c r="AN68" s="136"/>
      <c r="AO68" s="138">
        <v>33397.5</v>
      </c>
      <c r="AP68" s="138"/>
      <c r="AQ68" s="138"/>
      <c r="AR68" s="138"/>
      <c r="AS68" s="138"/>
      <c r="AT68" s="138"/>
      <c r="AU68" s="138"/>
      <c r="AV68" s="138"/>
      <c r="AW68" s="138">
        <v>31657.5</v>
      </c>
      <c r="AX68" s="138"/>
      <c r="AY68" s="138"/>
      <c r="AZ68" s="138"/>
      <c r="BA68" s="138"/>
      <c r="BB68" s="138"/>
      <c r="BC68" s="138"/>
      <c r="BD68" s="138"/>
      <c r="BE68" s="138">
        <f t="shared" si="2"/>
        <v>65055</v>
      </c>
      <c r="BF68" s="138"/>
      <c r="BG68" s="138"/>
      <c r="BH68" s="138"/>
      <c r="BI68" s="138"/>
      <c r="BJ68" s="138"/>
      <c r="BK68" s="138"/>
      <c r="BL68" s="138"/>
    </row>
    <row r="69" spans="1:79" ht="15" customHeight="1" x14ac:dyDescent="0.2">
      <c r="A69" s="44"/>
      <c r="B69" s="44"/>
      <c r="C69" s="44"/>
      <c r="D69" s="44"/>
      <c r="E69" s="44"/>
      <c r="F69" s="44"/>
      <c r="G69" s="144" t="s">
        <v>270</v>
      </c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6"/>
      <c r="Z69" s="147" t="s">
        <v>68</v>
      </c>
      <c r="AA69" s="147"/>
      <c r="AB69" s="147"/>
      <c r="AC69" s="147"/>
      <c r="AD69" s="147"/>
      <c r="AE69" s="134" t="s">
        <v>72</v>
      </c>
      <c r="AF69" s="135"/>
      <c r="AG69" s="135"/>
      <c r="AH69" s="135"/>
      <c r="AI69" s="135"/>
      <c r="AJ69" s="135"/>
      <c r="AK69" s="135"/>
      <c r="AL69" s="135"/>
      <c r="AM69" s="135"/>
      <c r="AN69" s="136"/>
      <c r="AO69" s="138">
        <v>6484.95</v>
      </c>
      <c r="AP69" s="138"/>
      <c r="AQ69" s="138"/>
      <c r="AR69" s="138"/>
      <c r="AS69" s="138"/>
      <c r="AT69" s="138"/>
      <c r="AU69" s="138"/>
      <c r="AV69" s="138"/>
      <c r="AW69" s="138">
        <v>6147.09</v>
      </c>
      <c r="AX69" s="138"/>
      <c r="AY69" s="138"/>
      <c r="AZ69" s="138"/>
      <c r="BA69" s="138"/>
      <c r="BB69" s="138"/>
      <c r="BC69" s="138"/>
      <c r="BD69" s="138"/>
      <c r="BE69" s="138">
        <f t="shared" si="2"/>
        <v>12632.04</v>
      </c>
      <c r="BF69" s="138"/>
      <c r="BG69" s="138"/>
      <c r="BH69" s="138"/>
      <c r="BI69" s="138"/>
      <c r="BJ69" s="138"/>
      <c r="BK69" s="138"/>
      <c r="BL69" s="138"/>
    </row>
    <row r="70" spans="1:79" s="30" customFormat="1" ht="12.75" customHeight="1" x14ac:dyDescent="0.2">
      <c r="A70" s="106">
        <v>4</v>
      </c>
      <c r="B70" s="106"/>
      <c r="C70" s="106"/>
      <c r="D70" s="106"/>
      <c r="E70" s="106"/>
      <c r="F70" s="106"/>
      <c r="G70" s="115" t="s">
        <v>74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18"/>
      <c r="AA70" s="118"/>
      <c r="AB70" s="118"/>
      <c r="AC70" s="118"/>
      <c r="AD70" s="118"/>
      <c r="AE70" s="119"/>
      <c r="AF70" s="119"/>
      <c r="AG70" s="119"/>
      <c r="AH70" s="119"/>
      <c r="AI70" s="119"/>
      <c r="AJ70" s="119"/>
      <c r="AK70" s="119"/>
      <c r="AL70" s="119"/>
      <c r="AM70" s="119"/>
      <c r="AN70" s="111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CA70" s="30" t="s">
        <v>18</v>
      </c>
    </row>
    <row r="71" spans="1:79" ht="31.5" customHeight="1" x14ac:dyDescent="0.2">
      <c r="A71" s="137"/>
      <c r="B71" s="137"/>
      <c r="C71" s="137"/>
      <c r="D71" s="137"/>
      <c r="E71" s="137"/>
      <c r="F71" s="137"/>
      <c r="G71" s="144" t="s">
        <v>147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  <c r="Z71" s="147" t="s">
        <v>271</v>
      </c>
      <c r="AA71" s="147"/>
      <c r="AB71" s="147"/>
      <c r="AC71" s="147"/>
      <c r="AD71" s="147"/>
      <c r="AE71" s="134" t="s">
        <v>72</v>
      </c>
      <c r="AF71" s="135"/>
      <c r="AG71" s="135"/>
      <c r="AH71" s="135"/>
      <c r="AI71" s="135"/>
      <c r="AJ71" s="135"/>
      <c r="AK71" s="135"/>
      <c r="AL71" s="135"/>
      <c r="AM71" s="135"/>
      <c r="AN71" s="136"/>
      <c r="AO71" s="138">
        <v>100</v>
      </c>
      <c r="AP71" s="138"/>
      <c r="AQ71" s="138"/>
      <c r="AR71" s="138"/>
      <c r="AS71" s="138"/>
      <c r="AT71" s="138"/>
      <c r="AU71" s="138"/>
      <c r="AV71" s="138"/>
      <c r="AW71" s="138">
        <v>100</v>
      </c>
      <c r="AX71" s="138"/>
      <c r="AY71" s="138"/>
      <c r="AZ71" s="138"/>
      <c r="BA71" s="138"/>
      <c r="BB71" s="138"/>
      <c r="BC71" s="138"/>
      <c r="BD71" s="138"/>
      <c r="BE71" s="138">
        <v>100</v>
      </c>
      <c r="BF71" s="138"/>
      <c r="BG71" s="138"/>
      <c r="BH71" s="138"/>
      <c r="BI71" s="138"/>
      <c r="BJ71" s="138"/>
      <c r="BK71" s="138"/>
      <c r="BL71" s="138"/>
    </row>
    <row r="72" spans="1:79" x14ac:dyDescent="0.2"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79" ht="18.75" customHeight="1" x14ac:dyDescent="0.2">
      <c r="A73" s="53" t="s">
        <v>79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34"/>
      <c r="AO73" s="60" t="s">
        <v>240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79" x14ac:dyDescent="0.2">
      <c r="W74" s="43" t="s">
        <v>5</v>
      </c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O74" s="43" t="s">
        <v>52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1:79" ht="15.75" x14ac:dyDescent="0.2">
      <c r="A75" s="61" t="s">
        <v>3</v>
      </c>
      <c r="B75" s="61"/>
      <c r="C75" s="61"/>
      <c r="D75" s="61"/>
      <c r="E75" s="61"/>
      <c r="F75" s="61"/>
      <c r="G75" s="61"/>
    </row>
    <row r="76" spans="1:79" x14ac:dyDescent="0.2">
      <c r="A76" s="55" t="s">
        <v>78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</row>
    <row r="77" spans="1:79" x14ac:dyDescent="0.2">
      <c r="A77" s="57" t="s">
        <v>47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7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79" ht="15.75" customHeight="1" x14ac:dyDescent="0.2">
      <c r="A79" s="53" t="s">
        <v>80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4"/>
      <c r="AO79" s="36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</row>
    <row r="80" spans="1:79" ht="15.75" customHeight="1" x14ac:dyDescent="0.2">
      <c r="A80" s="53" t="s">
        <v>219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34"/>
      <c r="AO80" s="60" t="s">
        <v>224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x14ac:dyDescent="0.2">
      <c r="W81" s="43" t="s">
        <v>5</v>
      </c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O81" s="43" t="s">
        <v>52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x14ac:dyDescent="0.2">
      <c r="A82" s="54"/>
      <c r="B82" s="54"/>
      <c r="C82" s="54"/>
      <c r="D82" s="54"/>
      <c r="E82" s="54"/>
      <c r="F82" s="54"/>
      <c r="G82" s="54"/>
      <c r="H82" s="54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3" t="s">
        <v>45</v>
      </c>
      <c r="B83" s="43"/>
      <c r="C83" s="43"/>
      <c r="D83" s="43"/>
      <c r="E83" s="43"/>
      <c r="F83" s="43"/>
      <c r="G83" s="43"/>
      <c r="H83" s="43"/>
      <c r="I83" s="42"/>
      <c r="J83" s="42"/>
      <c r="K83" s="42"/>
      <c r="L83" s="42"/>
      <c r="M83" s="42"/>
      <c r="N83" s="42"/>
      <c r="O83" s="42"/>
      <c r="P83" s="42"/>
      <c r="Q83" s="42"/>
    </row>
    <row r="84" spans="1:59" x14ac:dyDescent="0.2">
      <c r="A84" s="38" t="s">
        <v>46</v>
      </c>
    </row>
  </sheetData>
  <mergeCells count="21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41:AZ41"/>
    <mergeCell ref="A42:AZ42"/>
    <mergeCell ref="A31:F31"/>
    <mergeCell ref="G31:BL31"/>
    <mergeCell ref="A33:BL33"/>
    <mergeCell ref="A34:BL34"/>
    <mergeCell ref="A36:BL36"/>
    <mergeCell ref="A37:F37"/>
    <mergeCell ref="G37:BL37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49:BL49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3:V73"/>
    <mergeCell ref="W73:AM73"/>
    <mergeCell ref="AO73:BG73"/>
    <mergeCell ref="W74:AM74"/>
    <mergeCell ref="AO74:BG74"/>
    <mergeCell ref="A75:G7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W81:AM81"/>
    <mergeCell ref="AO81:BG81"/>
    <mergeCell ref="A82:H82"/>
    <mergeCell ref="A83:H83"/>
    <mergeCell ref="A76:AS76"/>
    <mergeCell ref="A77:AS77"/>
    <mergeCell ref="A79:V79"/>
    <mergeCell ref="A80:V80"/>
    <mergeCell ref="W80:AM80"/>
    <mergeCell ref="AO80:BG80"/>
  </mergeCells>
  <conditionalFormatting sqref="G60:L60">
    <cfRule type="cellIs" dxfId="23" priority="21" stopIfTrue="1" operator="equal">
      <formula>#REF!</formula>
    </cfRule>
  </conditionalFormatting>
  <conditionalFormatting sqref="D46">
    <cfRule type="cellIs" dxfId="22" priority="22" stopIfTrue="1" operator="equal">
      <formula>#REF!</formula>
    </cfRule>
  </conditionalFormatting>
  <conditionalFormatting sqref="A60:F60">
    <cfRule type="cellIs" dxfId="21" priority="23" stopIfTrue="1" operator="equal">
      <formula>0</formula>
    </cfRule>
  </conditionalFormatting>
  <conditionalFormatting sqref="D47">
    <cfRule type="cellIs" dxfId="20" priority="20" stopIfTrue="1" operator="equal">
      <formula>#REF!</formula>
    </cfRule>
  </conditionalFormatting>
  <conditionalFormatting sqref="A62:F62">
    <cfRule type="cellIs" dxfId="19" priority="19" stopIfTrue="1" operator="equal">
      <formula>0</formula>
    </cfRule>
  </conditionalFormatting>
  <conditionalFormatting sqref="G62">
    <cfRule type="cellIs" dxfId="18" priority="18" stopIfTrue="1" operator="equal">
      <formula>#REF!</formula>
    </cfRule>
  </conditionalFormatting>
  <conditionalFormatting sqref="G64">
    <cfRule type="cellIs" dxfId="17" priority="16" stopIfTrue="1" operator="equal">
      <formula>$G62</formula>
    </cfRule>
  </conditionalFormatting>
  <conditionalFormatting sqref="A63:F65">
    <cfRule type="cellIs" dxfId="16" priority="17" stopIfTrue="1" operator="equal">
      <formula>0</formula>
    </cfRule>
  </conditionalFormatting>
  <conditionalFormatting sqref="G65">
    <cfRule type="cellIs" dxfId="15" priority="15" stopIfTrue="1" operator="equal">
      <formula>$G62</formula>
    </cfRule>
  </conditionalFormatting>
  <conditionalFormatting sqref="G66">
    <cfRule type="cellIs" dxfId="14" priority="13" stopIfTrue="1" operator="equal">
      <formula>#REF!</formula>
    </cfRule>
  </conditionalFormatting>
  <conditionalFormatting sqref="A66:F66">
    <cfRule type="cellIs" dxfId="13" priority="14" stopIfTrue="1" operator="equal">
      <formula>0</formula>
    </cfRule>
  </conditionalFormatting>
  <conditionalFormatting sqref="G67">
    <cfRule type="cellIs" dxfId="12" priority="11" stopIfTrue="1" operator="equal">
      <formula>$G66</formula>
    </cfRule>
  </conditionalFormatting>
  <conditionalFormatting sqref="A67:F67">
    <cfRule type="cellIs" dxfId="11" priority="12" stopIfTrue="1" operator="equal">
      <formula>0</formula>
    </cfRule>
  </conditionalFormatting>
  <conditionalFormatting sqref="A68:F68">
    <cfRule type="cellIs" dxfId="10" priority="10" stopIfTrue="1" operator="equal">
      <formula>0</formula>
    </cfRule>
  </conditionalFormatting>
  <conditionalFormatting sqref="A69:F69">
    <cfRule type="cellIs" dxfId="9" priority="9" stopIfTrue="1" operator="equal">
      <formula>0</formula>
    </cfRule>
  </conditionalFormatting>
  <conditionalFormatting sqref="G61">
    <cfRule type="cellIs" dxfId="8" priority="7" stopIfTrue="1" operator="equal">
      <formula>$G60</formula>
    </cfRule>
  </conditionalFormatting>
  <conditionalFormatting sqref="A61:F61">
    <cfRule type="cellIs" dxfId="7" priority="8" stopIfTrue="1" operator="equal">
      <formula>0</formula>
    </cfRule>
  </conditionalFormatting>
  <conditionalFormatting sqref="G68">
    <cfRule type="cellIs" dxfId="6" priority="6" stopIfTrue="1" operator="equal">
      <formula>$G67</formula>
    </cfRule>
  </conditionalFormatting>
  <conditionalFormatting sqref="A70:F70">
    <cfRule type="cellIs" dxfId="5" priority="5" stopIfTrue="1" operator="equal">
      <formula>0</formula>
    </cfRule>
  </conditionalFormatting>
  <conditionalFormatting sqref="A71:F71">
    <cfRule type="cellIs" dxfId="4" priority="3" stopIfTrue="1" operator="equal">
      <formula>0</formula>
    </cfRule>
  </conditionalFormatting>
  <conditionalFormatting sqref="G63">
    <cfRule type="cellIs" dxfId="3" priority="24" stopIfTrue="1" operator="equal">
      <formula>#REF!</formula>
    </cfRule>
  </conditionalFormatting>
  <conditionalFormatting sqref="G69">
    <cfRule type="cellIs" dxfId="2" priority="2" stopIfTrue="1" operator="equal">
      <formula>$G68</formula>
    </cfRule>
  </conditionalFormatting>
  <conditionalFormatting sqref="G71">
    <cfRule type="cellIs" dxfId="1" priority="1" stopIfTrue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equal" id="{0BA85371-CA6A-445A-AFBD-191E5819B536}">
            <xm:f>КПК0611021!$G86</xm:f>
            <x14:dxf>
              <font>
                <condense val="0"/>
                <extend val="0"/>
                <color indexed="9"/>
              </font>
            </x14:dxf>
          </x14:cfRule>
          <xm:sqref>G70:L70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КПК0611010</vt:lpstr>
      <vt:lpstr>КПК0611021</vt:lpstr>
      <vt:lpstr>КПК0611142</vt:lpstr>
      <vt:lpstr>КПК0611151</vt:lpstr>
      <vt:lpstr>КПК0613133</vt:lpstr>
      <vt:lpstr>КПК0611061</vt:lpstr>
      <vt:lpstr>КПК0611182</vt:lpstr>
      <vt:lpstr>КПК0611010!Область_печати</vt:lpstr>
      <vt:lpstr>КПК0611021!Область_печати</vt:lpstr>
      <vt:lpstr>КПК0611061!Область_печати</vt:lpstr>
      <vt:lpstr>КПК0611142!Область_печати</vt:lpstr>
      <vt:lpstr>КПК0611151!Область_печати</vt:lpstr>
      <vt:lpstr>КПК0611182!Область_печати</vt:lpstr>
      <vt:lpstr>КПК0613133!Область_печати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2021-08-27T13:21:19Z</cp:lastPrinted>
  <dcterms:created xsi:type="dcterms:W3CDTF">2016-08-15T09:54:21Z</dcterms:created>
  <dcterms:modified xsi:type="dcterms:W3CDTF">2021-08-30T08:05:35Z</dcterms:modified>
</cp:coreProperties>
</file>