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8" windowWidth="14808" windowHeight="7392"/>
  </bookViews>
  <sheets>
    <sheet name="форма 1" sheetId="1" r:id="rId1"/>
    <sheet name="0610160" sheetId="7" r:id="rId2"/>
    <sheet name="0611010" sheetId="17" r:id="rId3"/>
    <sheet name="0611021" sheetId="25" r:id="rId4"/>
    <sheet name="0611031" sheetId="35" r:id="rId5"/>
    <sheet name="0611061" sheetId="37" r:id="rId6"/>
    <sheet name="0611070" sheetId="3" r:id="rId7"/>
    <sheet name="0611120" sheetId="8" r:id="rId8"/>
    <sheet name="0611141" sheetId="5" r:id="rId9"/>
    <sheet name="0611142" sheetId="27" r:id="rId10"/>
    <sheet name="0611151" sheetId="28" r:id="rId11"/>
    <sheet name="0611152" sheetId="38" r:id="rId12"/>
    <sheet name="0611210" sheetId="43" r:id="rId13"/>
    <sheet name="0613133" sheetId="10" r:id="rId14"/>
    <sheet name="0615011" sheetId="9" r:id="rId15"/>
    <sheet name="0615012" sheetId="29" r:id="rId16"/>
    <sheet name="0615031" sheetId="30" r:id="rId17"/>
    <sheet name="0615062" sheetId="13" r:id="rId18"/>
    <sheet name="0617321" sheetId="15" r:id="rId19"/>
    <sheet name="0618110" sheetId="44" r:id="rId20"/>
    <sheet name="0613242" sheetId="45" r:id="rId21"/>
  </sheets>
  <externalReferences>
    <externalReference r:id="rId22"/>
  </externalReferences>
  <definedNames>
    <definedName name="_xlnm.Print_Area" localSheetId="2">'0611010'!$A$1:$M$41</definedName>
    <definedName name="_xlnm.Print_Area" localSheetId="3">'0611021'!$A$1:$N$51</definedName>
    <definedName name="_xlnm.Print_Area" localSheetId="4">'0611031'!$A$1:$N$51</definedName>
    <definedName name="_xlnm.Print_Area" localSheetId="5">'0611061'!$A$1:$N$49</definedName>
    <definedName name="_xlnm.Print_Area" localSheetId="8">'0611141'!$A$1:$M$53</definedName>
    <definedName name="_xlnm.Print_Area" localSheetId="9">'0611142'!$A$1:$U$41</definedName>
    <definedName name="_xlnm.Print_Area" localSheetId="10">'0611151'!$A$1:$N$31</definedName>
    <definedName name="_xlnm.Print_Area" localSheetId="12">'0611210'!$A$1:$N$36</definedName>
    <definedName name="_xlnm.Print_Area" localSheetId="13">'0613133'!$A$1:$M$51</definedName>
    <definedName name="_xlnm.Print_Area" localSheetId="0">'форма 1'!$A$1:$AL$469</definedName>
  </definedNames>
  <calcPr calcId="145621"/>
</workbook>
</file>

<file path=xl/calcChain.xml><?xml version="1.0" encoding="utf-8"?>
<calcChain xmlns="http://schemas.openxmlformats.org/spreadsheetml/2006/main">
  <c r="M17" i="1" l="1"/>
  <c r="M18" i="1"/>
  <c r="M19" i="1"/>
  <c r="M20" i="1"/>
  <c r="M21" i="1"/>
  <c r="M22" i="1"/>
  <c r="M23" i="1"/>
  <c r="M24" i="1"/>
  <c r="M25" i="1"/>
  <c r="M26" i="1"/>
  <c r="M27" i="1"/>
  <c r="M28" i="1"/>
  <c r="M29" i="1"/>
  <c r="M30" i="1"/>
  <c r="M31" i="1"/>
  <c r="M32" i="1"/>
  <c r="M33" i="1"/>
  <c r="M34" i="1"/>
  <c r="M35" i="1"/>
  <c r="M36" i="1"/>
  <c r="M37" i="1"/>
  <c r="M38" i="1"/>
  <c r="M39" i="1"/>
  <c r="M40" i="1"/>
  <c r="M41" i="1"/>
  <c r="M42" i="1"/>
  <c r="M43" i="1"/>
  <c r="M44" i="1"/>
  <c r="M45" i="1"/>
  <c r="M46" i="1"/>
  <c r="M47"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16" i="1"/>
  <c r="K20" i="1"/>
  <c r="K19" i="1" s="1"/>
  <c r="K18" i="1" s="1"/>
  <c r="K21" i="1"/>
  <c r="K23" i="1"/>
  <c r="K22" i="1" s="1"/>
  <c r="K24" i="1"/>
  <c r="K25" i="1"/>
  <c r="K26" i="1"/>
  <c r="K27" i="1"/>
  <c r="K29" i="1"/>
  <c r="K28" i="1" s="1"/>
  <c r="K30" i="1"/>
  <c r="K31" i="1"/>
  <c r="K32" i="1"/>
  <c r="K33" i="1"/>
  <c r="K35" i="1"/>
  <c r="K34" i="1" s="1"/>
  <c r="K37" i="1"/>
  <c r="K36" i="1" s="1"/>
  <c r="K38" i="1"/>
  <c r="K41" i="1"/>
  <c r="K43" i="1"/>
  <c r="K42" i="1" s="1"/>
  <c r="K45" i="1"/>
  <c r="K44" i="1" s="1"/>
  <c r="K47" i="1"/>
  <c r="K46" i="1" s="1"/>
  <c r="K56" i="1"/>
  <c r="K51" i="1" s="1"/>
  <c r="K410" i="1"/>
  <c r="K411" i="1"/>
  <c r="K414" i="1"/>
  <c r="L51" i="1"/>
  <c r="I51" i="1"/>
  <c r="J51" i="1"/>
  <c r="K409" i="1" l="1"/>
  <c r="K408" i="1" s="1"/>
  <c r="K40" i="1"/>
  <c r="K39" i="1" s="1"/>
  <c r="K17" i="1"/>
  <c r="K16" i="1" s="1"/>
  <c r="J410" i="1"/>
  <c r="J411" i="1"/>
  <c r="J414" i="1"/>
  <c r="J409" i="1" s="1"/>
  <c r="J408" i="1" s="1"/>
  <c r="J56" i="1"/>
  <c r="I43" i="1"/>
  <c r="I322" i="1"/>
  <c r="I321" i="1" s="1"/>
  <c r="I320" i="1" s="1"/>
  <c r="H324" i="1"/>
  <c r="I324" i="1"/>
  <c r="J418" i="1"/>
  <c r="K418" i="1"/>
  <c r="I418" i="1"/>
  <c r="I121" i="1"/>
  <c r="I120" i="1" s="1"/>
  <c r="I20" i="1"/>
  <c r="J20" i="1"/>
  <c r="I21" i="1"/>
  <c r="J21" i="1"/>
  <c r="I30" i="1"/>
  <c r="J30" i="1"/>
  <c r="I31" i="1"/>
  <c r="J31" i="1"/>
  <c r="H31" i="1"/>
  <c r="H30" i="1"/>
  <c r="H37" i="1"/>
  <c r="H20" i="1"/>
  <c r="H21" i="1"/>
  <c r="I33" i="1" l="1"/>
  <c r="J33" i="1"/>
  <c r="H33" i="1"/>
  <c r="H418" i="1"/>
  <c r="M421" i="1"/>
  <c r="L421" i="1"/>
  <c r="I35" i="1" l="1"/>
  <c r="H35" i="1"/>
  <c r="H298" i="1"/>
  <c r="H301" i="1"/>
  <c r="M307" i="1"/>
  <c r="L307" i="1"/>
  <c r="I306" i="1"/>
  <c r="M306" i="1" s="1"/>
  <c r="H306" i="1"/>
  <c r="L306" i="1" s="1"/>
  <c r="M305" i="1"/>
  <c r="L305" i="1"/>
  <c r="I38" i="1"/>
  <c r="J38" i="1"/>
  <c r="I27" i="1"/>
  <c r="H27" i="1"/>
  <c r="M248" i="1"/>
  <c r="L248" i="1"/>
  <c r="I241" i="1"/>
  <c r="H241" i="1"/>
  <c r="H38" i="1"/>
  <c r="H51" i="1"/>
  <c r="M66" i="1"/>
  <c r="L66" i="1"/>
  <c r="J36" i="45"/>
  <c r="L36" i="45"/>
  <c r="M36" i="45"/>
  <c r="K36" i="45"/>
  <c r="G36" i="45"/>
  <c r="L35" i="45"/>
  <c r="K35" i="45"/>
  <c r="M35" i="45" s="1"/>
  <c r="J35" i="45"/>
  <c r="G35" i="45"/>
  <c r="J33" i="45"/>
  <c r="L33" i="45"/>
  <c r="M33" i="45"/>
  <c r="K33" i="45"/>
  <c r="G33" i="45"/>
  <c r="J32" i="45"/>
  <c r="L32" i="45"/>
  <c r="M32" i="45" s="1"/>
  <c r="K32" i="45"/>
  <c r="G32" i="45"/>
  <c r="J31" i="45"/>
  <c r="L31" i="45"/>
  <c r="M31" i="45"/>
  <c r="K31" i="45"/>
  <c r="G31" i="45"/>
  <c r="J28" i="45"/>
  <c r="L28" i="45"/>
  <c r="M28" i="45" s="1"/>
  <c r="K28" i="45"/>
  <c r="G28" i="45"/>
  <c r="J27" i="45"/>
  <c r="L27" i="45"/>
  <c r="M27" i="45"/>
  <c r="K27" i="45"/>
  <c r="G27" i="45"/>
  <c r="G30" i="45"/>
  <c r="J30" i="45"/>
  <c r="K30" i="45"/>
  <c r="L30" i="45"/>
  <c r="J21" i="45"/>
  <c r="K21" i="45"/>
  <c r="L21" i="45"/>
  <c r="J22" i="45"/>
  <c r="K22" i="45"/>
  <c r="L22" i="45"/>
  <c r="J23" i="45"/>
  <c r="K23" i="45"/>
  <c r="L23" i="45"/>
  <c r="G21" i="45"/>
  <c r="G22" i="45"/>
  <c r="G23" i="45"/>
  <c r="M30" i="45" l="1"/>
  <c r="M21" i="45"/>
  <c r="M23" i="45"/>
  <c r="M22" i="45"/>
  <c r="L37" i="45" l="1"/>
  <c r="K37" i="45"/>
  <c r="M37" i="45" s="1"/>
  <c r="J37" i="45"/>
  <c r="G37" i="45"/>
  <c r="L26" i="45"/>
  <c r="K26" i="45"/>
  <c r="J26" i="45"/>
  <c r="G26" i="45"/>
  <c r="L25" i="45"/>
  <c r="K25" i="45"/>
  <c r="J25" i="45"/>
  <c r="G25" i="45"/>
  <c r="L20" i="45"/>
  <c r="K20" i="45"/>
  <c r="J20" i="45"/>
  <c r="G20" i="45"/>
  <c r="M26" i="45" l="1"/>
  <c r="M25" i="45"/>
  <c r="M20" i="45"/>
  <c r="L26" i="44"/>
  <c r="K26" i="44"/>
  <c r="J26" i="44"/>
  <c r="G26" i="44"/>
  <c r="L25" i="44"/>
  <c r="K25" i="44"/>
  <c r="J25" i="44"/>
  <c r="G25" i="44"/>
  <c r="L23" i="44"/>
  <c r="K23" i="44"/>
  <c r="J23" i="44"/>
  <c r="G23" i="44"/>
  <c r="L22" i="44"/>
  <c r="K22" i="44"/>
  <c r="J22" i="44"/>
  <c r="G22" i="44"/>
  <c r="L20" i="44"/>
  <c r="K20" i="44"/>
  <c r="J20" i="44"/>
  <c r="G20" i="44"/>
  <c r="G31" i="15"/>
  <c r="J31" i="15"/>
  <c r="K31" i="15"/>
  <c r="L31" i="15"/>
  <c r="M26" i="44" l="1"/>
  <c r="M25" i="44"/>
  <c r="M22" i="44"/>
  <c r="M23" i="44"/>
  <c r="M20" i="44"/>
  <c r="M31" i="15"/>
  <c r="J28" i="15"/>
  <c r="K28" i="15"/>
  <c r="M28" i="15" s="1"/>
  <c r="L28" i="15"/>
  <c r="G28" i="15"/>
  <c r="L27" i="15"/>
  <c r="K27" i="15"/>
  <c r="M27" i="15" s="1"/>
  <c r="J27" i="15"/>
  <c r="G27" i="15"/>
  <c r="J25" i="15"/>
  <c r="L25" i="15"/>
  <c r="K25" i="15"/>
  <c r="M25" i="15" s="1"/>
  <c r="G25" i="15"/>
  <c r="J22" i="15"/>
  <c r="K22" i="15"/>
  <c r="L22" i="15"/>
  <c r="G22" i="15"/>
  <c r="J21" i="15"/>
  <c r="K21" i="15"/>
  <c r="L21" i="15"/>
  <c r="G21" i="15"/>
  <c r="M21" i="15" l="1"/>
  <c r="M22" i="15"/>
  <c r="J32" i="13" l="1"/>
  <c r="L32" i="13"/>
  <c r="M32" i="13"/>
  <c r="K32" i="13"/>
  <c r="G32" i="13"/>
  <c r="J29" i="13"/>
  <c r="L29" i="13"/>
  <c r="M29" i="13" s="1"/>
  <c r="K29" i="13"/>
  <c r="G29" i="13"/>
  <c r="J28" i="13"/>
  <c r="L28" i="13"/>
  <c r="M28" i="13"/>
  <c r="K28" i="13"/>
  <c r="G28" i="13"/>
  <c r="J23" i="30" l="1"/>
  <c r="L23" i="30"/>
  <c r="K23" i="30"/>
  <c r="G23" i="30"/>
  <c r="J22" i="30"/>
  <c r="K22" i="30"/>
  <c r="L22" i="30"/>
  <c r="G22" i="30"/>
  <c r="J21" i="30"/>
  <c r="K21" i="30"/>
  <c r="L21" i="30"/>
  <c r="G21" i="30"/>
  <c r="M21" i="30" l="1"/>
  <c r="M22" i="30"/>
  <c r="M23" i="30"/>
  <c r="L37" i="10" l="1"/>
  <c r="K37" i="10"/>
  <c r="J37" i="10"/>
  <c r="G37" i="10"/>
  <c r="J36" i="10"/>
  <c r="L36" i="10"/>
  <c r="K36" i="10"/>
  <c r="G36" i="10"/>
  <c r="J35" i="10"/>
  <c r="L35" i="10"/>
  <c r="K35" i="10"/>
  <c r="G35" i="10"/>
  <c r="J22" i="10"/>
  <c r="K22" i="10"/>
  <c r="L22" i="10"/>
  <c r="G22" i="10"/>
  <c r="J21" i="10"/>
  <c r="K21" i="10"/>
  <c r="L21" i="10"/>
  <c r="G21" i="10"/>
  <c r="L30" i="10"/>
  <c r="K30" i="10"/>
  <c r="J30" i="10"/>
  <c r="G30" i="10"/>
  <c r="G24" i="10"/>
  <c r="J24" i="10"/>
  <c r="K24" i="10"/>
  <c r="L24" i="10"/>
  <c r="G25" i="10"/>
  <c r="J25" i="10"/>
  <c r="K25" i="10"/>
  <c r="L25" i="10"/>
  <c r="G26" i="10"/>
  <c r="J26" i="10"/>
  <c r="K26" i="10"/>
  <c r="L26" i="10"/>
  <c r="G27" i="10"/>
  <c r="J27" i="10"/>
  <c r="K27" i="10"/>
  <c r="L27" i="10"/>
  <c r="G28" i="10"/>
  <c r="J28" i="10"/>
  <c r="K28" i="10"/>
  <c r="L28" i="10"/>
  <c r="G29" i="10"/>
  <c r="J29" i="10"/>
  <c r="K29" i="10"/>
  <c r="L29" i="10"/>
  <c r="M30" i="10" l="1"/>
  <c r="M21" i="10"/>
  <c r="M22" i="10"/>
  <c r="M35" i="10"/>
  <c r="M36" i="10"/>
  <c r="M37" i="10"/>
  <c r="M25" i="10"/>
  <c r="M29" i="10"/>
  <c r="M26" i="10"/>
  <c r="M27" i="10"/>
  <c r="M28" i="10"/>
  <c r="M24" i="10"/>
  <c r="L20" i="43" l="1"/>
  <c r="M20" i="43" s="1"/>
  <c r="K20" i="43"/>
  <c r="J20" i="43"/>
  <c r="G20" i="43"/>
  <c r="G35" i="38" l="1"/>
  <c r="J35" i="38"/>
  <c r="K35" i="38"/>
  <c r="M35" i="38" s="1"/>
  <c r="L35" i="38"/>
  <c r="G32" i="38"/>
  <c r="J32" i="38"/>
  <c r="K32" i="38"/>
  <c r="M32" i="38" s="1"/>
  <c r="L32" i="38"/>
  <c r="G33" i="38"/>
  <c r="J33" i="38"/>
  <c r="K33" i="38"/>
  <c r="M33" i="38" s="1"/>
  <c r="L33" i="38"/>
  <c r="G28" i="38"/>
  <c r="J28" i="38"/>
  <c r="L28" i="38"/>
  <c r="M28" i="38"/>
  <c r="K28" i="38"/>
  <c r="J27" i="38"/>
  <c r="L27" i="38"/>
  <c r="M27" i="38"/>
  <c r="K27" i="38"/>
  <c r="G27" i="38"/>
  <c r="L26" i="38"/>
  <c r="K26" i="38"/>
  <c r="M26" i="38" s="1"/>
  <c r="J26" i="38"/>
  <c r="G26" i="38"/>
  <c r="L24" i="38"/>
  <c r="K24" i="38"/>
  <c r="J24" i="38"/>
  <c r="G24" i="38"/>
  <c r="L23" i="38"/>
  <c r="K23" i="38"/>
  <c r="J23" i="38"/>
  <c r="G23" i="38"/>
  <c r="L22" i="38"/>
  <c r="K22" i="38"/>
  <c r="J22" i="38"/>
  <c r="G22" i="38"/>
  <c r="M22" i="38" l="1"/>
  <c r="M23" i="38"/>
  <c r="M24" i="38"/>
  <c r="L23" i="28"/>
  <c r="K23" i="28"/>
  <c r="M23" i="28" s="1"/>
  <c r="J23" i="28"/>
  <c r="G23" i="28"/>
  <c r="L22" i="28"/>
  <c r="K22" i="28"/>
  <c r="M22" i="28" s="1"/>
  <c r="J22" i="28"/>
  <c r="G22" i="28"/>
  <c r="G37" i="27" l="1"/>
  <c r="J37" i="27"/>
  <c r="K37" i="27"/>
  <c r="M37" i="27" s="1"/>
  <c r="L37" i="27"/>
  <c r="J33" i="27"/>
  <c r="L33" i="27"/>
  <c r="M33" i="27" s="1"/>
  <c r="K33" i="27"/>
  <c r="G33" i="27"/>
  <c r="G28" i="27"/>
  <c r="J28" i="27"/>
  <c r="L28" i="27"/>
  <c r="M28" i="27"/>
  <c r="K28" i="27"/>
  <c r="J23" i="27"/>
  <c r="K23" i="27"/>
  <c r="M23" i="27" s="1"/>
  <c r="L23" i="27"/>
  <c r="G23" i="27"/>
  <c r="J42" i="5" l="1"/>
  <c r="K42" i="5"/>
  <c r="M42" i="5" s="1"/>
  <c r="L42" i="5"/>
  <c r="J43" i="5"/>
  <c r="K43" i="5"/>
  <c r="L43" i="5"/>
  <c r="J44" i="5"/>
  <c r="K44" i="5"/>
  <c r="L44" i="5"/>
  <c r="J45" i="5"/>
  <c r="K45" i="5"/>
  <c r="L45" i="5"/>
  <c r="J46" i="5"/>
  <c r="K46" i="5"/>
  <c r="M46" i="5" s="1"/>
  <c r="L46" i="5"/>
  <c r="J48" i="5"/>
  <c r="K48" i="5"/>
  <c r="L48" i="5"/>
  <c r="J49" i="5"/>
  <c r="K49" i="5"/>
  <c r="L49" i="5"/>
  <c r="J50" i="5"/>
  <c r="K50" i="5"/>
  <c r="M50" i="5" s="1"/>
  <c r="L50" i="5"/>
  <c r="G42" i="5"/>
  <c r="G43" i="5"/>
  <c r="G44" i="5"/>
  <c r="G45" i="5"/>
  <c r="G46" i="5"/>
  <c r="G48" i="5"/>
  <c r="G49" i="5"/>
  <c r="G50" i="5"/>
  <c r="K38" i="5"/>
  <c r="L38" i="5"/>
  <c r="K39" i="5"/>
  <c r="M39" i="5" s="1"/>
  <c r="L39" i="5"/>
  <c r="K40" i="5"/>
  <c r="L40" i="5"/>
  <c r="J38" i="5"/>
  <c r="J39" i="5"/>
  <c r="J40" i="5"/>
  <c r="G38" i="5"/>
  <c r="G39" i="5"/>
  <c r="G40" i="5"/>
  <c r="K19" i="5"/>
  <c r="G32" i="5"/>
  <c r="G31" i="5"/>
  <c r="K31" i="5"/>
  <c r="K32" i="5"/>
  <c r="K30" i="5"/>
  <c r="L30" i="5"/>
  <c r="L31" i="5"/>
  <c r="L32" i="5"/>
  <c r="J30" i="5"/>
  <c r="J31" i="5"/>
  <c r="J32" i="5"/>
  <c r="G30" i="5"/>
  <c r="L29" i="5"/>
  <c r="K29" i="5"/>
  <c r="J29" i="5"/>
  <c r="G29" i="5"/>
  <c r="G25" i="5"/>
  <c r="M40" i="5" l="1"/>
  <c r="M48" i="5"/>
  <c r="M49" i="5"/>
  <c r="M44" i="5"/>
  <c r="M38" i="5"/>
  <c r="M43" i="5"/>
  <c r="M45" i="5"/>
  <c r="M29" i="5"/>
  <c r="M32" i="5"/>
  <c r="M30" i="5"/>
  <c r="M31" i="5"/>
  <c r="G31" i="8" l="1"/>
  <c r="J31" i="8"/>
  <c r="K31" i="8"/>
  <c r="M31" i="8" s="1"/>
  <c r="L31" i="8"/>
  <c r="G32" i="8"/>
  <c r="J32" i="8"/>
  <c r="K32" i="8"/>
  <c r="L32" i="8"/>
  <c r="J28" i="8"/>
  <c r="L28" i="8"/>
  <c r="M28" i="8"/>
  <c r="K28" i="8"/>
  <c r="G28" i="8"/>
  <c r="J27" i="8"/>
  <c r="L27" i="8"/>
  <c r="M27" i="8"/>
  <c r="K27" i="8"/>
  <c r="G27" i="8"/>
  <c r="M32" i="8" l="1"/>
  <c r="L34" i="3" l="1"/>
  <c r="K34" i="3"/>
  <c r="J34" i="3"/>
  <c r="G34" i="3"/>
  <c r="L25" i="3"/>
  <c r="K25" i="3"/>
  <c r="M25" i="3" s="1"/>
  <c r="J25" i="3"/>
  <c r="G25" i="3"/>
  <c r="M34" i="3" l="1"/>
  <c r="L44" i="37" l="1"/>
  <c r="M44" i="37" s="1"/>
  <c r="K44" i="37"/>
  <c r="J44" i="37"/>
  <c r="G44" i="37"/>
  <c r="M43" i="37"/>
  <c r="L43" i="37"/>
  <c r="K43" i="37"/>
  <c r="J43" i="37"/>
  <c r="G43" i="37"/>
  <c r="L42" i="37"/>
  <c r="K42" i="37"/>
  <c r="M42" i="37" s="1"/>
  <c r="J42" i="37"/>
  <c r="G42" i="37"/>
  <c r="G39" i="37"/>
  <c r="J39" i="37"/>
  <c r="L39" i="37"/>
  <c r="K39" i="37"/>
  <c r="M39" i="37" s="1"/>
  <c r="L34" i="37"/>
  <c r="K34" i="37"/>
  <c r="J34" i="37"/>
  <c r="G34" i="37"/>
  <c r="L33" i="37"/>
  <c r="K33" i="37"/>
  <c r="J33" i="37"/>
  <c r="G33" i="37"/>
  <c r="L32" i="37"/>
  <c r="K32" i="37"/>
  <c r="J32" i="37"/>
  <c r="G32" i="37"/>
  <c r="L30" i="37"/>
  <c r="K30" i="37"/>
  <c r="J30" i="37"/>
  <c r="G30" i="37"/>
  <c r="L29" i="37"/>
  <c r="K29" i="37"/>
  <c r="J29" i="37"/>
  <c r="G29" i="37"/>
  <c r="L28" i="37"/>
  <c r="K28" i="37"/>
  <c r="J28" i="37"/>
  <c r="G28" i="37"/>
  <c r="L27" i="37"/>
  <c r="K27" i="37"/>
  <c r="J27" i="37"/>
  <c r="G27" i="37"/>
  <c r="L26" i="37"/>
  <c r="K26" i="37"/>
  <c r="J26" i="37"/>
  <c r="G26" i="37"/>
  <c r="L25" i="37"/>
  <c r="K25" i="37"/>
  <c r="J25" i="37"/>
  <c r="G25" i="37"/>
  <c r="L24" i="37"/>
  <c r="K24" i="37"/>
  <c r="J24" i="37"/>
  <c r="G24" i="37"/>
  <c r="L23" i="37"/>
  <c r="K23" i="37"/>
  <c r="J23" i="37"/>
  <c r="G23" i="37"/>
  <c r="L22" i="37"/>
  <c r="K22" i="37"/>
  <c r="J22" i="37"/>
  <c r="G22" i="37"/>
  <c r="L21" i="37"/>
  <c r="K21" i="37"/>
  <c r="J21" i="37"/>
  <c r="G21" i="37"/>
  <c r="L20" i="37"/>
  <c r="K20" i="37"/>
  <c r="M20" i="37" s="1"/>
  <c r="J20" i="37"/>
  <c r="G20" i="37"/>
  <c r="M21" i="37" l="1"/>
  <c r="M33" i="37"/>
  <c r="M22" i="37"/>
  <c r="M24" i="37"/>
  <c r="M25" i="37"/>
  <c r="M26" i="37"/>
  <c r="M28" i="37"/>
  <c r="M30" i="37"/>
  <c r="M32" i="37"/>
  <c r="M34" i="37"/>
  <c r="M23" i="37"/>
  <c r="M29" i="37"/>
  <c r="M27" i="37"/>
  <c r="L46" i="35" l="1"/>
  <c r="M46" i="35" s="1"/>
  <c r="J46" i="35"/>
  <c r="K46" i="35"/>
  <c r="G46" i="35"/>
  <c r="J45" i="35"/>
  <c r="L45" i="35"/>
  <c r="M45" i="35" s="1"/>
  <c r="K45" i="35"/>
  <c r="G45" i="35"/>
  <c r="L44" i="35"/>
  <c r="K44" i="35"/>
  <c r="J44" i="35"/>
  <c r="G44" i="35"/>
  <c r="J42" i="35"/>
  <c r="L42" i="35"/>
  <c r="K42" i="35"/>
  <c r="M42" i="35" s="1"/>
  <c r="G42" i="35"/>
  <c r="J41" i="35"/>
  <c r="L41" i="35"/>
  <c r="K41" i="35"/>
  <c r="M41" i="35" s="1"/>
  <c r="G41" i="35"/>
  <c r="J40" i="35"/>
  <c r="L40" i="35"/>
  <c r="K40" i="35"/>
  <c r="G40" i="35"/>
  <c r="J39" i="35"/>
  <c r="L39" i="35"/>
  <c r="K39" i="35"/>
  <c r="G39" i="35"/>
  <c r="J38" i="35"/>
  <c r="L38" i="35"/>
  <c r="M38" i="35"/>
  <c r="K38" i="35"/>
  <c r="G38" i="35"/>
  <c r="L34" i="35"/>
  <c r="K34" i="35"/>
  <c r="J34" i="35"/>
  <c r="G34" i="35"/>
  <c r="L33" i="35"/>
  <c r="M33" i="35" s="1"/>
  <c r="K33" i="35"/>
  <c r="J33" i="35"/>
  <c r="G33" i="35"/>
  <c r="L32" i="35"/>
  <c r="K32" i="35"/>
  <c r="J32" i="35"/>
  <c r="G32" i="35"/>
  <c r="L30" i="35"/>
  <c r="K30" i="35"/>
  <c r="J30" i="35"/>
  <c r="G30" i="35"/>
  <c r="L29" i="35"/>
  <c r="K29" i="35"/>
  <c r="J29" i="35"/>
  <c r="G29" i="35"/>
  <c r="L28" i="35"/>
  <c r="M40" i="35" l="1"/>
  <c r="M34" i="35"/>
  <c r="M39" i="35"/>
  <c r="M30" i="35"/>
  <c r="M32" i="35"/>
  <c r="M44" i="35"/>
  <c r="M29" i="35"/>
  <c r="J39" i="25" l="1"/>
  <c r="L39" i="25"/>
  <c r="M39" i="25" s="1"/>
  <c r="K39" i="25"/>
  <c r="G39" i="25"/>
  <c r="L28" i="25"/>
  <c r="K28" i="25"/>
  <c r="J28" i="25"/>
  <c r="G28" i="25"/>
  <c r="M28" i="25" l="1"/>
  <c r="J36" i="17" l="1"/>
  <c r="L36" i="17"/>
  <c r="K36" i="17"/>
  <c r="M36" i="17" s="1"/>
  <c r="G36" i="17"/>
  <c r="J35" i="17"/>
  <c r="L35" i="17"/>
  <c r="K35" i="17"/>
  <c r="G35" i="17"/>
  <c r="L32" i="17"/>
  <c r="K32" i="17"/>
  <c r="J32" i="17"/>
  <c r="G32" i="17"/>
  <c r="L27" i="17"/>
  <c r="K27" i="17"/>
  <c r="J27" i="17"/>
  <c r="G27" i="17"/>
  <c r="L21" i="17"/>
  <c r="K21" i="17"/>
  <c r="J21" i="17"/>
  <c r="G21" i="17"/>
  <c r="L20" i="17"/>
  <c r="K20" i="17"/>
  <c r="J20" i="17"/>
  <c r="G20" i="17"/>
  <c r="M35" i="17" l="1"/>
  <c r="M32" i="17"/>
  <c r="M27" i="17"/>
  <c r="M21" i="17"/>
  <c r="M20" i="17"/>
  <c r="G44" i="7" l="1"/>
  <c r="J44" i="7"/>
  <c r="K44" i="7"/>
  <c r="M44" i="7" s="1"/>
  <c r="G45" i="7"/>
  <c r="J45" i="7"/>
  <c r="K45" i="7"/>
  <c r="M45" i="7" s="1"/>
  <c r="G46" i="7"/>
  <c r="J46" i="7"/>
  <c r="K46" i="7"/>
  <c r="M46" i="7" s="1"/>
  <c r="J41" i="7"/>
  <c r="L41" i="7"/>
  <c r="K41" i="7"/>
  <c r="M41" i="7" s="1"/>
  <c r="G41" i="7"/>
  <c r="J40" i="7"/>
  <c r="L40" i="7"/>
  <c r="M40" i="7" s="1"/>
  <c r="K40" i="7"/>
  <c r="G40" i="7"/>
  <c r="J39" i="7"/>
  <c r="L39" i="7"/>
  <c r="M39" i="7" s="1"/>
  <c r="K39" i="7"/>
  <c r="G39" i="7"/>
  <c r="J38" i="7"/>
  <c r="L38" i="7"/>
  <c r="K38" i="7"/>
  <c r="M38" i="7" s="1"/>
  <c r="G38" i="7"/>
  <c r="J37" i="7"/>
  <c r="L37" i="7"/>
  <c r="K37" i="7"/>
  <c r="G37" i="7"/>
  <c r="J36" i="7"/>
  <c r="L36" i="7"/>
  <c r="K36" i="7"/>
  <c r="G36" i="7"/>
  <c r="J31" i="7"/>
  <c r="L31" i="7"/>
  <c r="K31" i="7"/>
  <c r="G31" i="7"/>
  <c r="L30" i="7"/>
  <c r="K30" i="7"/>
  <c r="M30" i="7" s="1"/>
  <c r="J30" i="7"/>
  <c r="G30" i="7"/>
  <c r="L29" i="7"/>
  <c r="J29" i="7"/>
  <c r="G29" i="7"/>
  <c r="K29" i="7"/>
  <c r="J25" i="7"/>
  <c r="L25" i="7"/>
  <c r="K25" i="7"/>
  <c r="G25" i="7"/>
  <c r="J24" i="7"/>
  <c r="L24" i="7"/>
  <c r="K24" i="7"/>
  <c r="M24" i="7" s="1"/>
  <c r="G24" i="7"/>
  <c r="J23" i="7"/>
  <c r="L23" i="7"/>
  <c r="K23" i="7"/>
  <c r="M23" i="7" s="1"/>
  <c r="G23" i="7"/>
  <c r="J22" i="7"/>
  <c r="L22" i="7"/>
  <c r="K22" i="7"/>
  <c r="M22" i="7" s="1"/>
  <c r="G22" i="7"/>
  <c r="L21" i="7"/>
  <c r="K21" i="7"/>
  <c r="J21" i="7"/>
  <c r="G21" i="7"/>
  <c r="M31" i="7" l="1"/>
  <c r="M36" i="7"/>
  <c r="M37" i="7"/>
  <c r="M29" i="7"/>
  <c r="M25" i="7"/>
  <c r="M21" i="7"/>
  <c r="L20" i="5" l="1"/>
  <c r="G20" i="5"/>
  <c r="H340" i="1" l="1"/>
  <c r="I340" i="1"/>
  <c r="J45" i="1" l="1"/>
  <c r="J37" i="1"/>
  <c r="J32" i="1"/>
  <c r="J29" i="1"/>
  <c r="J26" i="1"/>
  <c r="J24" i="1"/>
  <c r="I37" i="1"/>
  <c r="I32" i="1"/>
  <c r="I29" i="1"/>
  <c r="I26" i="1"/>
  <c r="I25" i="1"/>
  <c r="I24" i="1"/>
  <c r="I23" i="1"/>
  <c r="H34" i="1"/>
  <c r="H32" i="1"/>
  <c r="H29" i="1"/>
  <c r="H26" i="1"/>
  <c r="H23" i="1"/>
  <c r="M170" i="1"/>
  <c r="L170" i="1"/>
  <c r="K169" i="1"/>
  <c r="M169" i="1" s="1"/>
  <c r="J169" i="1"/>
  <c r="L169" i="1" s="1"/>
  <c r="M253" i="1"/>
  <c r="L253" i="1"/>
  <c r="K252" i="1"/>
  <c r="M252" i="1" s="1"/>
  <c r="J252" i="1"/>
  <c r="L252" i="1" s="1"/>
  <c r="K251" i="1"/>
  <c r="M251" i="1" s="1"/>
  <c r="M460" i="1"/>
  <c r="L460" i="1"/>
  <c r="K459" i="1"/>
  <c r="M459" i="1" s="1"/>
  <c r="J459" i="1"/>
  <c r="L459" i="1" s="1"/>
  <c r="M458" i="1"/>
  <c r="L458" i="1"/>
  <c r="M457" i="1"/>
  <c r="L457" i="1"/>
  <c r="J456" i="1"/>
  <c r="L456" i="1" s="1"/>
  <c r="I454" i="1"/>
  <c r="H454" i="1"/>
  <c r="L450" i="1"/>
  <c r="M450" i="1"/>
  <c r="J451" i="1"/>
  <c r="L451" i="1" s="1"/>
  <c r="K451" i="1"/>
  <c r="M451" i="1" s="1"/>
  <c r="L452" i="1"/>
  <c r="M452" i="1"/>
  <c r="M449" i="1"/>
  <c r="L449" i="1"/>
  <c r="I446" i="1"/>
  <c r="H446" i="1"/>
  <c r="M197" i="1"/>
  <c r="L197" i="1"/>
  <c r="K196" i="1"/>
  <c r="M196" i="1" s="1"/>
  <c r="J196" i="1"/>
  <c r="L196" i="1" s="1"/>
  <c r="J195" i="1"/>
  <c r="L195" i="1" s="1"/>
  <c r="M427" i="1"/>
  <c r="L427" i="1"/>
  <c r="K426" i="1"/>
  <c r="M426" i="1" s="1"/>
  <c r="J426" i="1"/>
  <c r="L426" i="1" s="1"/>
  <c r="M406" i="1"/>
  <c r="L406" i="1"/>
  <c r="K405" i="1"/>
  <c r="M405" i="1" s="1"/>
  <c r="J405" i="1"/>
  <c r="L405" i="1" s="1"/>
  <c r="M386" i="1"/>
  <c r="L386" i="1"/>
  <c r="K385" i="1"/>
  <c r="M385" i="1" s="1"/>
  <c r="J385" i="1"/>
  <c r="L385" i="1" s="1"/>
  <c r="M281" i="1"/>
  <c r="L281" i="1"/>
  <c r="K280" i="1"/>
  <c r="M280" i="1" s="1"/>
  <c r="J280" i="1"/>
  <c r="L280" i="1" s="1"/>
  <c r="J455" i="1" l="1"/>
  <c r="L455" i="1" s="1"/>
  <c r="J168" i="1"/>
  <c r="L168" i="1" s="1"/>
  <c r="J384" i="1"/>
  <c r="L384" i="1" s="1"/>
  <c r="J454" i="1"/>
  <c r="L454" i="1" s="1"/>
  <c r="J251" i="1"/>
  <c r="K456" i="1"/>
  <c r="M456" i="1" s="1"/>
  <c r="K238" i="1"/>
  <c r="K168" i="1"/>
  <c r="M168" i="1" s="1"/>
  <c r="J425" i="1"/>
  <c r="L425" i="1" s="1"/>
  <c r="J404" i="1"/>
  <c r="L404" i="1" s="1"/>
  <c r="J448" i="1"/>
  <c r="K448" i="1"/>
  <c r="K195" i="1"/>
  <c r="M195" i="1" s="1"/>
  <c r="K425" i="1"/>
  <c r="M425" i="1" s="1"/>
  <c r="K404" i="1"/>
  <c r="M404" i="1" s="1"/>
  <c r="J279" i="1"/>
  <c r="K384" i="1"/>
  <c r="M384" i="1" s="1"/>
  <c r="K279" i="1"/>
  <c r="J41" i="1"/>
  <c r="K270" i="1"/>
  <c r="M270" i="1" s="1"/>
  <c r="J270" i="1"/>
  <c r="L270" i="1" s="1"/>
  <c r="M262" i="1"/>
  <c r="M263" i="1"/>
  <c r="M265" i="1"/>
  <c r="M266" i="1"/>
  <c r="M267" i="1"/>
  <c r="M268" i="1"/>
  <c r="M271" i="1"/>
  <c r="L262" i="1"/>
  <c r="L263" i="1"/>
  <c r="L265" i="1"/>
  <c r="L266" i="1"/>
  <c r="L267" i="1"/>
  <c r="L268" i="1"/>
  <c r="L271" i="1"/>
  <c r="J134" i="1"/>
  <c r="M444" i="1"/>
  <c r="L444" i="1"/>
  <c r="K443" i="1"/>
  <c r="J443" i="1"/>
  <c r="J35" i="1" s="1"/>
  <c r="I442" i="1"/>
  <c r="H442" i="1"/>
  <c r="I439" i="1"/>
  <c r="H439" i="1"/>
  <c r="H435" i="1" s="1"/>
  <c r="M438" i="1"/>
  <c r="L438" i="1"/>
  <c r="M437" i="1"/>
  <c r="L437" i="1"/>
  <c r="M436" i="1"/>
  <c r="L436" i="1"/>
  <c r="I432" i="1"/>
  <c r="I431" i="1" s="1"/>
  <c r="H432" i="1"/>
  <c r="H431" i="1" s="1"/>
  <c r="M424" i="1"/>
  <c r="L424" i="1"/>
  <c r="K423" i="1"/>
  <c r="M423" i="1" s="1"/>
  <c r="J423" i="1"/>
  <c r="L423" i="1" s="1"/>
  <c r="I422" i="1"/>
  <c r="H422" i="1"/>
  <c r="M417" i="1"/>
  <c r="L417" i="1"/>
  <c r="M416" i="1"/>
  <c r="L416" i="1"/>
  <c r="M415" i="1"/>
  <c r="L415" i="1"/>
  <c r="I414" i="1"/>
  <c r="M414" i="1" s="1"/>
  <c r="I411" i="1"/>
  <c r="I410" i="1" s="1"/>
  <c r="H411" i="1"/>
  <c r="H410" i="1" s="1"/>
  <c r="M403" i="1"/>
  <c r="L403" i="1"/>
  <c r="K402" i="1"/>
  <c r="M402" i="1" s="1"/>
  <c r="J402" i="1"/>
  <c r="L402" i="1" s="1"/>
  <c r="K401" i="1"/>
  <c r="J401" i="1"/>
  <c r="J388" i="1" s="1"/>
  <c r="I401" i="1"/>
  <c r="H401" i="1"/>
  <c r="I398" i="1"/>
  <c r="I394" i="1" s="1"/>
  <c r="M394" i="1" s="1"/>
  <c r="H398" i="1"/>
  <c r="M397" i="1"/>
  <c r="L397" i="1"/>
  <c r="M396" i="1"/>
  <c r="L396" i="1"/>
  <c r="M395" i="1"/>
  <c r="L395" i="1"/>
  <c r="H394" i="1"/>
  <c r="L394" i="1" s="1"/>
  <c r="I391" i="1"/>
  <c r="H391" i="1"/>
  <c r="H390" i="1" s="1"/>
  <c r="I390" i="1"/>
  <c r="M383" i="1"/>
  <c r="L383" i="1"/>
  <c r="K382" i="1"/>
  <c r="M382" i="1" s="1"/>
  <c r="J382" i="1"/>
  <c r="L382" i="1" s="1"/>
  <c r="I381" i="1"/>
  <c r="H381" i="1"/>
  <c r="I378" i="1"/>
  <c r="H378" i="1"/>
  <c r="M377" i="1"/>
  <c r="L377" i="1"/>
  <c r="M376" i="1"/>
  <c r="L376" i="1"/>
  <c r="M375" i="1"/>
  <c r="L375" i="1"/>
  <c r="H374" i="1"/>
  <c r="L374" i="1" s="1"/>
  <c r="I371" i="1"/>
  <c r="I370" i="1" s="1"/>
  <c r="H371" i="1"/>
  <c r="H370" i="1" s="1"/>
  <c r="K422" i="1" l="1"/>
  <c r="I435" i="1"/>
  <c r="M435" i="1" s="1"/>
  <c r="H414" i="1"/>
  <c r="L414" i="1" s="1"/>
  <c r="I374" i="1"/>
  <c r="M374" i="1" s="1"/>
  <c r="H430" i="1"/>
  <c r="H429" i="1" s="1"/>
  <c r="I369" i="1"/>
  <c r="I368" i="1" s="1"/>
  <c r="K74" i="1"/>
  <c r="K69" i="1" s="1"/>
  <c r="M401" i="1"/>
  <c r="J422" i="1"/>
  <c r="J25" i="1"/>
  <c r="K455" i="1"/>
  <c r="M455" i="1" s="1"/>
  <c r="L251" i="1"/>
  <c r="J238" i="1"/>
  <c r="K388" i="1"/>
  <c r="L435" i="1"/>
  <c r="L443" i="1"/>
  <c r="L401" i="1"/>
  <c r="M422" i="1"/>
  <c r="M443" i="1"/>
  <c r="H369" i="1"/>
  <c r="L369" i="1" s="1"/>
  <c r="M279" i="1"/>
  <c r="K273" i="1"/>
  <c r="L279" i="1"/>
  <c r="J273" i="1"/>
  <c r="L448" i="1"/>
  <c r="J447" i="1"/>
  <c r="M448" i="1"/>
  <c r="K447" i="1"/>
  <c r="K442" i="1"/>
  <c r="K429" i="1" s="1"/>
  <c r="J442" i="1"/>
  <c r="J429" i="1" s="1"/>
  <c r="L429" i="1" s="1"/>
  <c r="J381" i="1"/>
  <c r="J368" i="1" s="1"/>
  <c r="H389" i="1"/>
  <c r="L389" i="1" s="1"/>
  <c r="K269" i="1"/>
  <c r="M269" i="1" s="1"/>
  <c r="J269" i="1"/>
  <c r="L269" i="1" s="1"/>
  <c r="K381" i="1"/>
  <c r="K368" i="1" s="1"/>
  <c r="I409" i="1"/>
  <c r="I389" i="1"/>
  <c r="M389" i="1" s="1"/>
  <c r="I364" i="1"/>
  <c r="H364" i="1"/>
  <c r="I361" i="1"/>
  <c r="H361" i="1"/>
  <c r="M366" i="1"/>
  <c r="L366" i="1"/>
  <c r="K365" i="1"/>
  <c r="M365" i="1" s="1"/>
  <c r="J365" i="1"/>
  <c r="L365" i="1" s="1"/>
  <c r="J364" i="1"/>
  <c r="M360" i="1"/>
  <c r="L360" i="1"/>
  <c r="M359" i="1"/>
  <c r="L359" i="1"/>
  <c r="M358" i="1"/>
  <c r="L358" i="1"/>
  <c r="I354" i="1"/>
  <c r="I353" i="1" s="1"/>
  <c r="H354" i="1"/>
  <c r="H353" i="1" s="1"/>
  <c r="H409" i="1" l="1"/>
  <c r="L409" i="1" s="1"/>
  <c r="K454" i="1"/>
  <c r="M454" i="1" s="1"/>
  <c r="I430" i="1"/>
  <c r="M430" i="1" s="1"/>
  <c r="L430" i="1"/>
  <c r="H388" i="1"/>
  <c r="L388" i="1" s="1"/>
  <c r="L364" i="1"/>
  <c r="I357" i="1"/>
  <c r="M357" i="1" s="1"/>
  <c r="M368" i="1"/>
  <c r="H368" i="1"/>
  <c r="L368" i="1" s="1"/>
  <c r="J351" i="1"/>
  <c r="H357" i="1"/>
  <c r="L357" i="1" s="1"/>
  <c r="I429" i="1"/>
  <c r="M429" i="1" s="1"/>
  <c r="K364" i="1"/>
  <c r="M369" i="1"/>
  <c r="H408" i="1"/>
  <c r="L408" i="1" s="1"/>
  <c r="L422" i="1"/>
  <c r="L442" i="1"/>
  <c r="L447" i="1"/>
  <c r="J446" i="1"/>
  <c r="L446" i="1" s="1"/>
  <c r="M447" i="1"/>
  <c r="K446" i="1"/>
  <c r="M446" i="1" s="1"/>
  <c r="M442" i="1"/>
  <c r="M381" i="1"/>
  <c r="L381" i="1"/>
  <c r="M409" i="1"/>
  <c r="I408" i="1"/>
  <c r="M408" i="1" s="1"/>
  <c r="I388" i="1"/>
  <c r="M388" i="1" s="1"/>
  <c r="M349" i="1"/>
  <c r="L349" i="1"/>
  <c r="K348" i="1"/>
  <c r="M348" i="1" s="1"/>
  <c r="J348" i="1"/>
  <c r="L348" i="1" s="1"/>
  <c r="M346" i="1"/>
  <c r="L346" i="1"/>
  <c r="M345" i="1"/>
  <c r="L345" i="1"/>
  <c r="M344" i="1"/>
  <c r="L344" i="1"/>
  <c r="M343" i="1"/>
  <c r="L343" i="1"/>
  <c r="H339" i="1"/>
  <c r="H338" i="1" s="1"/>
  <c r="L338" i="1" s="1"/>
  <c r="I339" i="1"/>
  <c r="I338" i="1" s="1"/>
  <c r="I352" i="1" l="1"/>
  <c r="M352" i="1" s="1"/>
  <c r="K347" i="1"/>
  <c r="M338" i="1"/>
  <c r="I337" i="1"/>
  <c r="H352" i="1"/>
  <c r="L352" i="1" s="1"/>
  <c r="M364" i="1"/>
  <c r="K351" i="1"/>
  <c r="J347" i="1"/>
  <c r="H337" i="1"/>
  <c r="I264" i="1"/>
  <c r="M264" i="1" s="1"/>
  <c r="H264" i="1"/>
  <c r="L264" i="1" s="1"/>
  <c r="H285" i="1"/>
  <c r="H201" i="1"/>
  <c r="H183" i="1"/>
  <c r="I226" i="1"/>
  <c r="H226" i="1"/>
  <c r="I285" i="1"/>
  <c r="I249" i="1"/>
  <c r="I244" i="1" s="1"/>
  <c r="H249" i="1"/>
  <c r="H244" i="1" s="1"/>
  <c r="I240" i="1"/>
  <c r="H240" i="1"/>
  <c r="M152" i="1"/>
  <c r="L152" i="1"/>
  <c r="I151" i="1"/>
  <c r="I148" i="1" s="1"/>
  <c r="H151" i="1"/>
  <c r="L151" i="1" s="1"/>
  <c r="I143" i="1"/>
  <c r="I351" i="1" l="1"/>
  <c r="M351" i="1" s="1"/>
  <c r="M347" i="1"/>
  <c r="K337" i="1"/>
  <c r="M337" i="1" s="1"/>
  <c r="H351" i="1"/>
  <c r="L351" i="1" s="1"/>
  <c r="H261" i="1"/>
  <c r="L261" i="1" s="1"/>
  <c r="H148" i="1"/>
  <c r="I239" i="1"/>
  <c r="I238" i="1" s="1"/>
  <c r="I261" i="1"/>
  <c r="M261" i="1" s="1"/>
  <c r="H239" i="1"/>
  <c r="L347" i="1"/>
  <c r="J337" i="1"/>
  <c r="L337" i="1" s="1"/>
  <c r="M151" i="1"/>
  <c r="L31" i="43" l="1"/>
  <c r="K31" i="43"/>
  <c r="J31" i="43"/>
  <c r="G31" i="43"/>
  <c r="L29" i="43"/>
  <c r="K29" i="43"/>
  <c r="J29" i="43"/>
  <c r="G29" i="43"/>
  <c r="L28" i="43"/>
  <c r="K28" i="43"/>
  <c r="J28" i="43"/>
  <c r="G28" i="43"/>
  <c r="L26" i="43"/>
  <c r="K26" i="43"/>
  <c r="J26" i="43"/>
  <c r="G26" i="43"/>
  <c r="L25" i="43"/>
  <c r="K25" i="43"/>
  <c r="J25" i="43"/>
  <c r="G25" i="43"/>
  <c r="L24" i="43"/>
  <c r="K24" i="43"/>
  <c r="J24" i="43"/>
  <c r="G24" i="43"/>
  <c r="L22" i="43"/>
  <c r="K22" i="43"/>
  <c r="J22" i="43"/>
  <c r="G22" i="43"/>
  <c r="L21" i="43"/>
  <c r="K21" i="43"/>
  <c r="J21" i="43"/>
  <c r="G21" i="43"/>
  <c r="L19" i="43"/>
  <c r="K19" i="43"/>
  <c r="J19" i="43"/>
  <c r="G19" i="43"/>
  <c r="L31" i="38"/>
  <c r="K31" i="38"/>
  <c r="J31" i="38"/>
  <c r="G31" i="38"/>
  <c r="L30" i="38"/>
  <c r="K30" i="38"/>
  <c r="J30" i="38"/>
  <c r="G30" i="38"/>
  <c r="L21" i="38"/>
  <c r="K21" i="38"/>
  <c r="J21" i="38"/>
  <c r="G21" i="38"/>
  <c r="L20" i="38"/>
  <c r="K20" i="38"/>
  <c r="J20" i="38"/>
  <c r="G20" i="38"/>
  <c r="M26" i="43" l="1"/>
  <c r="M25" i="43"/>
  <c r="M24" i="43"/>
  <c r="M28" i="43"/>
  <c r="M29" i="43"/>
  <c r="M31" i="43"/>
  <c r="M21" i="43"/>
  <c r="M22" i="43"/>
  <c r="M19" i="43"/>
  <c r="M21" i="38"/>
  <c r="M30" i="38"/>
  <c r="M31" i="38"/>
  <c r="M20" i="38"/>
  <c r="L35" i="5"/>
  <c r="K35" i="5"/>
  <c r="M35" i="5" s="1"/>
  <c r="J35" i="5"/>
  <c r="G35" i="5"/>
  <c r="L23" i="8"/>
  <c r="L24" i="8"/>
  <c r="K23" i="8"/>
  <c r="K24" i="8"/>
  <c r="J23" i="8"/>
  <c r="J24" i="8"/>
  <c r="G23" i="8"/>
  <c r="G24" i="8"/>
  <c r="L40" i="37"/>
  <c r="K40" i="37"/>
  <c r="J40" i="37"/>
  <c r="G40" i="37"/>
  <c r="L38" i="37"/>
  <c r="K38" i="37"/>
  <c r="J38" i="37"/>
  <c r="G38" i="37"/>
  <c r="L37" i="37"/>
  <c r="K37" i="37"/>
  <c r="J37" i="37"/>
  <c r="G37" i="37"/>
  <c r="L36" i="37"/>
  <c r="K36" i="37"/>
  <c r="J36" i="37"/>
  <c r="G36" i="37"/>
  <c r="L19" i="37"/>
  <c r="K19" i="37"/>
  <c r="J19" i="37"/>
  <c r="G19" i="37"/>
  <c r="J28" i="35"/>
  <c r="K28" i="35"/>
  <c r="M28" i="35" s="1"/>
  <c r="G28" i="35"/>
  <c r="L37" i="35"/>
  <c r="K37" i="35"/>
  <c r="J37" i="35"/>
  <c r="G37" i="35"/>
  <c r="L36" i="35"/>
  <c r="K36" i="35"/>
  <c r="J36" i="35"/>
  <c r="G36" i="35"/>
  <c r="L27" i="35"/>
  <c r="K27" i="35"/>
  <c r="J27" i="35"/>
  <c r="G27" i="35"/>
  <c r="L26" i="35"/>
  <c r="K26" i="35"/>
  <c r="J26" i="35"/>
  <c r="G26" i="35"/>
  <c r="L25" i="35"/>
  <c r="K25" i="35"/>
  <c r="J25" i="35"/>
  <c r="G25" i="35"/>
  <c r="L24" i="35"/>
  <c r="K24" i="35"/>
  <c r="J24" i="35"/>
  <c r="G24" i="35"/>
  <c r="L23" i="35"/>
  <c r="K23" i="35"/>
  <c r="J23" i="35"/>
  <c r="G23" i="35"/>
  <c r="L22" i="35"/>
  <c r="K22" i="35"/>
  <c r="J22" i="35"/>
  <c r="G22" i="35"/>
  <c r="L21" i="35"/>
  <c r="K21" i="35"/>
  <c r="J21" i="35"/>
  <c r="G21" i="35"/>
  <c r="L20" i="35"/>
  <c r="K20" i="35"/>
  <c r="M20" i="35" s="1"/>
  <c r="J20" i="35"/>
  <c r="G20" i="35"/>
  <c r="L19" i="35"/>
  <c r="K19" i="35"/>
  <c r="J19" i="35"/>
  <c r="G19" i="35"/>
  <c r="M23" i="8" l="1"/>
  <c r="M24" i="8"/>
  <c r="M37" i="35"/>
  <c r="M36" i="35"/>
  <c r="M27" i="35"/>
  <c r="M26" i="35"/>
  <c r="M25" i="35"/>
  <c r="M24" i="35"/>
  <c r="M23" i="35"/>
  <c r="M22" i="35"/>
  <c r="M21" i="35"/>
  <c r="M36" i="37"/>
  <c r="M37" i="37"/>
  <c r="M38" i="37"/>
  <c r="M40" i="37"/>
  <c r="M19" i="37"/>
  <c r="M19" i="35"/>
  <c r="J71" i="1"/>
  <c r="J70" i="1" s="1"/>
  <c r="K71" i="1"/>
  <c r="K70" i="1" s="1"/>
  <c r="J43" i="1"/>
  <c r="M323" i="1"/>
  <c r="L323" i="1"/>
  <c r="K322" i="1"/>
  <c r="M322" i="1" s="1"/>
  <c r="J322" i="1"/>
  <c r="L322" i="1" s="1"/>
  <c r="M290" i="1"/>
  <c r="L290" i="1"/>
  <c r="K289" i="1"/>
  <c r="M289" i="1" s="1"/>
  <c r="J289" i="1"/>
  <c r="L289" i="1" s="1"/>
  <c r="J288" i="1"/>
  <c r="J27" i="1" s="1"/>
  <c r="M250" i="1"/>
  <c r="L250" i="1"/>
  <c r="M249" i="1"/>
  <c r="K332" i="1"/>
  <c r="J23" i="1"/>
  <c r="J74" i="1"/>
  <c r="J69" i="1" s="1"/>
  <c r="H86" i="1"/>
  <c r="K288" i="1" l="1"/>
  <c r="M288" i="1"/>
  <c r="L288" i="1"/>
  <c r="L249" i="1"/>
  <c r="J283" i="1"/>
  <c r="K283" i="1"/>
  <c r="I47" i="1"/>
  <c r="J47" i="1"/>
  <c r="H47" i="1"/>
  <c r="I71" i="1"/>
  <c r="H71" i="1"/>
  <c r="J53" i="1"/>
  <c r="J52" i="1" s="1"/>
  <c r="J50" i="1" s="1"/>
  <c r="K53" i="1"/>
  <c r="K52" i="1" s="1"/>
  <c r="K50" i="1" s="1"/>
  <c r="I53" i="1"/>
  <c r="H53" i="1"/>
  <c r="J100" i="1"/>
  <c r="J99" i="1" s="1"/>
  <c r="K100" i="1"/>
  <c r="K99" i="1" s="1"/>
  <c r="I100" i="1"/>
  <c r="H100" i="1"/>
  <c r="J130" i="1"/>
  <c r="K130" i="1"/>
  <c r="J131" i="1"/>
  <c r="K131" i="1"/>
  <c r="I131" i="1"/>
  <c r="H131" i="1"/>
  <c r="J164" i="1"/>
  <c r="J160" i="1" s="1"/>
  <c r="K164" i="1"/>
  <c r="K160" i="1" s="1"/>
  <c r="I157" i="1"/>
  <c r="J157" i="1"/>
  <c r="J156" i="1" s="1"/>
  <c r="K157" i="1"/>
  <c r="K156" i="1" s="1"/>
  <c r="H157" i="1"/>
  <c r="I316" i="1"/>
  <c r="J316" i="1"/>
  <c r="J315" i="1" s="1"/>
  <c r="K316" i="1"/>
  <c r="K315" i="1" s="1"/>
  <c r="H316" i="1"/>
  <c r="J34" i="1"/>
  <c r="M260" i="1"/>
  <c r="L260" i="1"/>
  <c r="M259" i="1"/>
  <c r="L259" i="1"/>
  <c r="K258" i="1"/>
  <c r="J258" i="1"/>
  <c r="J257" i="1" s="1"/>
  <c r="J256" i="1" s="1"/>
  <c r="J255" i="1" s="1"/>
  <c r="I258" i="1"/>
  <c r="M258" i="1" s="1"/>
  <c r="H258" i="1"/>
  <c r="K257" i="1"/>
  <c r="K256" i="1" s="1"/>
  <c r="K255" i="1" s="1"/>
  <c r="J218" i="1"/>
  <c r="K218" i="1"/>
  <c r="I215" i="1"/>
  <c r="J215" i="1"/>
  <c r="J214" i="1" s="1"/>
  <c r="K215" i="1"/>
  <c r="K214" i="1" s="1"/>
  <c r="H215" i="1"/>
  <c r="I175" i="1"/>
  <c r="J175" i="1"/>
  <c r="J174" i="1" s="1"/>
  <c r="K175" i="1"/>
  <c r="K174" i="1" s="1"/>
  <c r="H175" i="1"/>
  <c r="L258" i="1" l="1"/>
  <c r="H257" i="1"/>
  <c r="I257" i="1"/>
  <c r="I256" i="1" s="1"/>
  <c r="I255" i="1" s="1"/>
  <c r="K213" i="1"/>
  <c r="J213" i="1"/>
  <c r="L28" i="5"/>
  <c r="K28" i="5"/>
  <c r="J28" i="5"/>
  <c r="G28" i="5"/>
  <c r="L26" i="5"/>
  <c r="K26" i="5"/>
  <c r="J26" i="5"/>
  <c r="G26" i="5"/>
  <c r="L25" i="5"/>
  <c r="K25" i="5"/>
  <c r="J25" i="5"/>
  <c r="K22" i="5"/>
  <c r="L22" i="5"/>
  <c r="K23" i="5"/>
  <c r="L23" i="5"/>
  <c r="J22" i="5"/>
  <c r="J23" i="5"/>
  <c r="G22" i="5"/>
  <c r="G23" i="5"/>
  <c r="L38" i="25"/>
  <c r="K38" i="25"/>
  <c r="J38" i="25"/>
  <c r="G38" i="25"/>
  <c r="L37" i="25"/>
  <c r="K37" i="25"/>
  <c r="J37" i="25"/>
  <c r="G37" i="25"/>
  <c r="L34" i="25"/>
  <c r="L35" i="25"/>
  <c r="K35" i="25"/>
  <c r="J35" i="25"/>
  <c r="J34" i="25"/>
  <c r="K34" i="25"/>
  <c r="G34" i="25"/>
  <c r="G35" i="25"/>
  <c r="L30" i="25"/>
  <c r="K30" i="25"/>
  <c r="J30" i="25"/>
  <c r="G30" i="25"/>
  <c r="L25" i="25"/>
  <c r="L26" i="25"/>
  <c r="J26" i="25"/>
  <c r="K26" i="25"/>
  <c r="J25" i="25"/>
  <c r="K25" i="25"/>
  <c r="G26" i="25"/>
  <c r="G25" i="25"/>
  <c r="L45" i="30"/>
  <c r="K45" i="30"/>
  <c r="J45" i="30"/>
  <c r="G45" i="30"/>
  <c r="L44" i="30"/>
  <c r="K44" i="30"/>
  <c r="J44" i="30"/>
  <c r="G44" i="30"/>
  <c r="L36" i="30"/>
  <c r="K36" i="30"/>
  <c r="J36" i="30"/>
  <c r="G36" i="30"/>
  <c r="L35" i="30"/>
  <c r="K35" i="30"/>
  <c r="J35" i="30"/>
  <c r="G35" i="30"/>
  <c r="J32" i="30"/>
  <c r="K32" i="30"/>
  <c r="L32" i="30"/>
  <c r="J33" i="30"/>
  <c r="K33" i="30"/>
  <c r="L33" i="30"/>
  <c r="G32" i="30"/>
  <c r="G33" i="30"/>
  <c r="L29" i="30"/>
  <c r="J29" i="30"/>
  <c r="K29" i="30"/>
  <c r="G29" i="30"/>
  <c r="J28" i="30"/>
  <c r="K28" i="30"/>
  <c r="L28" i="30"/>
  <c r="G28" i="30"/>
  <c r="C28" i="30"/>
  <c r="D28" i="30"/>
  <c r="C29" i="30"/>
  <c r="D29" i="30"/>
  <c r="K25" i="30"/>
  <c r="L25" i="30"/>
  <c r="K26" i="30"/>
  <c r="L26" i="30"/>
  <c r="J25" i="30"/>
  <c r="J26" i="30"/>
  <c r="G25" i="30"/>
  <c r="G26" i="30"/>
  <c r="C25" i="30"/>
  <c r="D25" i="30"/>
  <c r="C26" i="30"/>
  <c r="D26" i="30"/>
  <c r="M44" i="30" l="1"/>
  <c r="M36" i="30"/>
  <c r="M35" i="30"/>
  <c r="M28" i="5"/>
  <c r="M25" i="5"/>
  <c r="M26" i="5"/>
  <c r="H256" i="1"/>
  <c r="H255" i="1" s="1"/>
  <c r="L255" i="1" s="1"/>
  <c r="L257" i="1"/>
  <c r="M257" i="1"/>
  <c r="M45" i="30"/>
  <c r="M33" i="30"/>
  <c r="M26" i="30"/>
  <c r="M25" i="30"/>
  <c r="M23" i="5"/>
  <c r="M22" i="5"/>
  <c r="M30" i="25"/>
  <c r="M37" i="25"/>
  <c r="M38" i="25"/>
  <c r="M35" i="25"/>
  <c r="M32" i="30"/>
  <c r="M26" i="25"/>
  <c r="M25" i="25"/>
  <c r="M34" i="25"/>
  <c r="M28" i="30"/>
  <c r="M29" i="30"/>
  <c r="L33" i="17"/>
  <c r="L34" i="17"/>
  <c r="J34" i="17"/>
  <c r="K34" i="17"/>
  <c r="J33" i="17"/>
  <c r="K33" i="17"/>
  <c r="G34" i="17"/>
  <c r="G33" i="17"/>
  <c r="L31" i="17"/>
  <c r="K31" i="17"/>
  <c r="J31" i="17"/>
  <c r="G31" i="17"/>
  <c r="J29" i="17"/>
  <c r="K29" i="17"/>
  <c r="L29" i="17"/>
  <c r="G29" i="17"/>
  <c r="J24" i="17"/>
  <c r="K24" i="17"/>
  <c r="L24" i="17"/>
  <c r="J25" i="17"/>
  <c r="K25" i="17"/>
  <c r="L25" i="17"/>
  <c r="G24" i="17"/>
  <c r="G25" i="17"/>
  <c r="L256" i="1" l="1"/>
  <c r="M255" i="1"/>
  <c r="M256" i="1"/>
  <c r="M31" i="17"/>
  <c r="M24" i="17"/>
  <c r="M25" i="17"/>
  <c r="M34" i="17"/>
  <c r="M33" i="17"/>
  <c r="M29" i="17"/>
  <c r="J33" i="10"/>
  <c r="K33" i="10"/>
  <c r="L33" i="10"/>
  <c r="J34" i="10"/>
  <c r="K34" i="10"/>
  <c r="L34" i="10"/>
  <c r="G33" i="10"/>
  <c r="G34" i="10"/>
  <c r="K19" i="7"/>
  <c r="L19" i="7"/>
  <c r="K20" i="7"/>
  <c r="L20" i="7"/>
  <c r="J19" i="7"/>
  <c r="J20" i="7"/>
  <c r="G19" i="7"/>
  <c r="G20" i="7"/>
  <c r="L25" i="13"/>
  <c r="G25" i="13"/>
  <c r="J25" i="13"/>
  <c r="K25" i="13"/>
  <c r="K24" i="13"/>
  <c r="L24" i="13"/>
  <c r="J24" i="13"/>
  <c r="G24" i="13"/>
  <c r="L30" i="15"/>
  <c r="K30" i="15"/>
  <c r="J30" i="15"/>
  <c r="G30" i="15"/>
  <c r="L24" i="15"/>
  <c r="K24" i="15"/>
  <c r="J24" i="15"/>
  <c r="G24" i="15"/>
  <c r="L20" i="15"/>
  <c r="K20" i="15"/>
  <c r="J20" i="15"/>
  <c r="G20" i="15"/>
  <c r="J209" i="1"/>
  <c r="K209" i="1"/>
  <c r="L95" i="1"/>
  <c r="L53" i="1"/>
  <c r="M53" i="1"/>
  <c r="L54" i="1"/>
  <c r="M54" i="1"/>
  <c r="L55" i="1"/>
  <c r="M55" i="1"/>
  <c r="L57" i="1"/>
  <c r="M57" i="1"/>
  <c r="L58" i="1"/>
  <c r="M58" i="1"/>
  <c r="L59" i="1"/>
  <c r="M59" i="1"/>
  <c r="L61" i="1"/>
  <c r="M61" i="1"/>
  <c r="L62" i="1"/>
  <c r="M62" i="1"/>
  <c r="L63" i="1"/>
  <c r="M63" i="1"/>
  <c r="L65" i="1"/>
  <c r="M65" i="1"/>
  <c r="L72" i="1"/>
  <c r="M72" i="1"/>
  <c r="L73" i="1"/>
  <c r="M73" i="1"/>
  <c r="L71" i="1"/>
  <c r="M71" i="1"/>
  <c r="L75" i="1"/>
  <c r="M75" i="1"/>
  <c r="L76" i="1"/>
  <c r="M76" i="1"/>
  <c r="L77" i="1"/>
  <c r="M77" i="1"/>
  <c r="L78" i="1"/>
  <c r="M78" i="1"/>
  <c r="L79" i="1"/>
  <c r="M79" i="1"/>
  <c r="L81" i="1"/>
  <c r="M81" i="1"/>
  <c r="L82" i="1"/>
  <c r="M82" i="1"/>
  <c r="L83" i="1"/>
  <c r="M83" i="1"/>
  <c r="L84" i="1"/>
  <c r="M84" i="1"/>
  <c r="L85" i="1"/>
  <c r="M85" i="1"/>
  <c r="L87" i="1"/>
  <c r="M87" i="1"/>
  <c r="L88" i="1"/>
  <c r="M88" i="1"/>
  <c r="L91" i="1"/>
  <c r="M91" i="1"/>
  <c r="L93" i="1"/>
  <c r="M93" i="1"/>
  <c r="M95" i="1"/>
  <c r="L101" i="1"/>
  <c r="M101" i="1"/>
  <c r="L102" i="1"/>
  <c r="M102" i="1"/>
  <c r="L100" i="1"/>
  <c r="M100" i="1"/>
  <c r="M104" i="1"/>
  <c r="L104" i="1"/>
  <c r="L105" i="1"/>
  <c r="M105" i="1"/>
  <c r="L106" i="1"/>
  <c r="M106" i="1"/>
  <c r="L107" i="1"/>
  <c r="M107" i="1"/>
  <c r="L108" i="1"/>
  <c r="M108" i="1"/>
  <c r="L110" i="1"/>
  <c r="M110" i="1"/>
  <c r="L111" i="1"/>
  <c r="M111" i="1"/>
  <c r="L112" i="1"/>
  <c r="M112" i="1"/>
  <c r="L113" i="1"/>
  <c r="M113" i="1"/>
  <c r="L114" i="1"/>
  <c r="M114" i="1"/>
  <c r="M24" i="13" l="1"/>
  <c r="M34" i="10"/>
  <c r="M19" i="7"/>
  <c r="M25" i="13"/>
  <c r="M33" i="10"/>
  <c r="M20" i="7"/>
  <c r="M20" i="15"/>
  <c r="M24" i="15"/>
  <c r="M30" i="15"/>
  <c r="I45" i="1"/>
  <c r="H45" i="1"/>
  <c r="H43" i="1"/>
  <c r="I41" i="1"/>
  <c r="H41" i="1"/>
  <c r="H25" i="1"/>
  <c r="H24" i="1"/>
  <c r="K230" i="1"/>
  <c r="J230" i="1"/>
  <c r="I222" i="1"/>
  <c r="I218" i="1" s="1"/>
  <c r="H222" i="1"/>
  <c r="H218" i="1" s="1"/>
  <c r="J332" i="1"/>
  <c r="K334" i="1"/>
  <c r="K331" i="1" s="1"/>
  <c r="K330" i="1" s="1"/>
  <c r="K329" i="1" s="1"/>
  <c r="J334" i="1"/>
  <c r="M210" i="1"/>
  <c r="L210" i="1"/>
  <c r="M209" i="1"/>
  <c r="L209" i="1"/>
  <c r="J208" i="1" l="1"/>
  <c r="L208" i="1" s="1"/>
  <c r="K208" i="1"/>
  <c r="I275" i="1"/>
  <c r="H275" i="1"/>
  <c r="M277" i="1"/>
  <c r="L277" i="1"/>
  <c r="M246" i="1"/>
  <c r="L246" i="1"/>
  <c r="M231" i="1"/>
  <c r="L231" i="1"/>
  <c r="M230" i="1"/>
  <c r="L230" i="1"/>
  <c r="K229" i="1"/>
  <c r="M229" i="1" s="1"/>
  <c r="J229" i="1"/>
  <c r="L229" i="1" s="1"/>
  <c r="M227" i="1"/>
  <c r="L227" i="1"/>
  <c r="M225" i="1"/>
  <c r="L225" i="1"/>
  <c r="M224" i="1"/>
  <c r="L224" i="1"/>
  <c r="M223" i="1"/>
  <c r="L223" i="1"/>
  <c r="M221" i="1"/>
  <c r="L221" i="1"/>
  <c r="M220" i="1"/>
  <c r="L220" i="1"/>
  <c r="M219" i="1"/>
  <c r="L219" i="1"/>
  <c r="M217" i="1"/>
  <c r="L217" i="1"/>
  <c r="M216" i="1"/>
  <c r="L216" i="1"/>
  <c r="M215" i="1"/>
  <c r="L215" i="1"/>
  <c r="I214" i="1"/>
  <c r="I213" i="1" s="1"/>
  <c r="I212" i="1" s="1"/>
  <c r="H214" i="1"/>
  <c r="H213" i="1" s="1"/>
  <c r="K212" i="1"/>
  <c r="J212" i="1"/>
  <c r="I183" i="1"/>
  <c r="M187" i="1"/>
  <c r="L187" i="1"/>
  <c r="L214" i="1" l="1"/>
  <c r="M214" i="1"/>
  <c r="J199" i="1"/>
  <c r="M222" i="1"/>
  <c r="M218" i="1"/>
  <c r="L222" i="1"/>
  <c r="L218" i="1"/>
  <c r="M208" i="1"/>
  <c r="K199" i="1"/>
  <c r="L46" i="30"/>
  <c r="K46" i="30"/>
  <c r="L43" i="30"/>
  <c r="K43" i="30"/>
  <c r="K41" i="30"/>
  <c r="L41" i="30"/>
  <c r="K40" i="30"/>
  <c r="L40" i="30"/>
  <c r="L39" i="30"/>
  <c r="K39" i="30"/>
  <c r="L38" i="30"/>
  <c r="K38" i="30"/>
  <c r="K34" i="30"/>
  <c r="L34" i="30"/>
  <c r="L31" i="30"/>
  <c r="K27" i="30"/>
  <c r="L27" i="30"/>
  <c r="L24" i="30"/>
  <c r="K24" i="30"/>
  <c r="L20" i="30"/>
  <c r="K20" i="30"/>
  <c r="L19" i="30"/>
  <c r="K19" i="30"/>
  <c r="L31" i="13"/>
  <c r="L27" i="13"/>
  <c r="L23" i="13"/>
  <c r="L21" i="13"/>
  <c r="L20" i="13"/>
  <c r="K20" i="13"/>
  <c r="J20" i="13"/>
  <c r="G20" i="13"/>
  <c r="L28" i="29"/>
  <c r="K28" i="29"/>
  <c r="J28" i="29"/>
  <c r="G28" i="29"/>
  <c r="L26" i="29"/>
  <c r="K26" i="29"/>
  <c r="J26" i="29"/>
  <c r="G26" i="29"/>
  <c r="L25" i="29"/>
  <c r="K25" i="29"/>
  <c r="J25" i="29"/>
  <c r="G25" i="29"/>
  <c r="L23" i="29"/>
  <c r="K23" i="29"/>
  <c r="J23" i="29"/>
  <c r="G23" i="29"/>
  <c r="L21" i="29"/>
  <c r="K21" i="29"/>
  <c r="J21" i="29"/>
  <c r="G21" i="29"/>
  <c r="L20" i="29"/>
  <c r="K20" i="29"/>
  <c r="J20" i="29"/>
  <c r="G20" i="29"/>
  <c r="L28" i="9"/>
  <c r="K28" i="9"/>
  <c r="K26" i="9"/>
  <c r="L26" i="9"/>
  <c r="L25" i="9"/>
  <c r="K25" i="9"/>
  <c r="L23" i="9"/>
  <c r="K23" i="9"/>
  <c r="K21" i="9"/>
  <c r="L21" i="9"/>
  <c r="L20" i="9"/>
  <c r="K20" i="9"/>
  <c r="J20" i="9"/>
  <c r="G20" i="9"/>
  <c r="L41" i="10"/>
  <c r="K41" i="10"/>
  <c r="K40" i="10"/>
  <c r="L40" i="10"/>
  <c r="L39" i="10"/>
  <c r="K39" i="10"/>
  <c r="L32" i="10"/>
  <c r="K32" i="10"/>
  <c r="K23" i="10"/>
  <c r="L23" i="10"/>
  <c r="L20" i="10"/>
  <c r="K20" i="10"/>
  <c r="J20" i="10"/>
  <c r="G20" i="10"/>
  <c r="L28" i="28"/>
  <c r="L27" i="28"/>
  <c r="L25" i="28"/>
  <c r="L21" i="28"/>
  <c r="L20" i="28"/>
  <c r="L19" i="28"/>
  <c r="K19" i="28"/>
  <c r="J19" i="28"/>
  <c r="G19" i="28"/>
  <c r="L36" i="27"/>
  <c r="K36" i="27"/>
  <c r="J36" i="27"/>
  <c r="G36" i="27"/>
  <c r="L35" i="27"/>
  <c r="K35" i="27"/>
  <c r="J35" i="27"/>
  <c r="G35" i="27"/>
  <c r="L32" i="27"/>
  <c r="L31" i="27"/>
  <c r="L30" i="27"/>
  <c r="K27" i="27"/>
  <c r="L27" i="27"/>
  <c r="K26" i="27"/>
  <c r="L26" i="27"/>
  <c r="L25" i="27"/>
  <c r="J25" i="27"/>
  <c r="K25" i="27"/>
  <c r="K22" i="27"/>
  <c r="L22" i="27"/>
  <c r="K21" i="27"/>
  <c r="L21" i="27"/>
  <c r="L20" i="27"/>
  <c r="K20" i="27"/>
  <c r="K41" i="5"/>
  <c r="L41" i="5"/>
  <c r="L37" i="5"/>
  <c r="K37" i="5"/>
  <c r="L34" i="5"/>
  <c r="K34" i="5"/>
  <c r="K27" i="5"/>
  <c r="L27" i="5"/>
  <c r="K24" i="5"/>
  <c r="L24" i="5"/>
  <c r="K21" i="5"/>
  <c r="L21" i="5"/>
  <c r="K20" i="5"/>
  <c r="M20" i="5" s="1"/>
  <c r="L19" i="5"/>
  <c r="J19" i="5"/>
  <c r="G19" i="5"/>
  <c r="L30" i="8"/>
  <c r="L26" i="8"/>
  <c r="L22" i="8"/>
  <c r="L20" i="8"/>
  <c r="K20" i="8"/>
  <c r="J20" i="8"/>
  <c r="G20" i="8"/>
  <c r="K50" i="3"/>
  <c r="L50" i="3"/>
  <c r="K49" i="3"/>
  <c r="L49" i="3"/>
  <c r="K48" i="3"/>
  <c r="L48" i="3"/>
  <c r="K47" i="3"/>
  <c r="L47" i="3"/>
  <c r="K46" i="3"/>
  <c r="L46" i="3"/>
  <c r="K45" i="3"/>
  <c r="L45" i="3"/>
  <c r="L44" i="3"/>
  <c r="K44" i="3"/>
  <c r="K39" i="3"/>
  <c r="L39" i="3"/>
  <c r="K40" i="3"/>
  <c r="L40" i="3"/>
  <c r="K41" i="3"/>
  <c r="L41" i="3"/>
  <c r="K42" i="3"/>
  <c r="L42" i="3"/>
  <c r="L38" i="3"/>
  <c r="K38" i="3"/>
  <c r="K36" i="3"/>
  <c r="L36" i="3"/>
  <c r="K35" i="3"/>
  <c r="L35" i="3"/>
  <c r="L33" i="3"/>
  <c r="L32" i="3"/>
  <c r="K31" i="3"/>
  <c r="L31" i="3"/>
  <c r="K30" i="3"/>
  <c r="L30" i="3"/>
  <c r="K29" i="3"/>
  <c r="L29" i="3"/>
  <c r="K28" i="3"/>
  <c r="L28" i="3"/>
  <c r="L27" i="3"/>
  <c r="J27" i="3"/>
  <c r="K27" i="3"/>
  <c r="K24" i="3"/>
  <c r="L24" i="3"/>
  <c r="K23" i="3"/>
  <c r="L23" i="3"/>
  <c r="K22" i="3"/>
  <c r="L22" i="3"/>
  <c r="K21" i="3"/>
  <c r="L21" i="3"/>
  <c r="L20" i="3"/>
  <c r="K20" i="3"/>
  <c r="J20" i="3"/>
  <c r="G20" i="3"/>
  <c r="L45" i="25"/>
  <c r="K45" i="25"/>
  <c r="J45" i="25"/>
  <c r="G45" i="25"/>
  <c r="G43" i="25"/>
  <c r="J43" i="25"/>
  <c r="K43" i="25"/>
  <c r="L43" i="25"/>
  <c r="G42" i="25"/>
  <c r="J42" i="25"/>
  <c r="K42" i="25"/>
  <c r="L42" i="25"/>
  <c r="L41" i="25"/>
  <c r="K41" i="25"/>
  <c r="J41" i="25"/>
  <c r="G41" i="25"/>
  <c r="G36" i="25"/>
  <c r="J36" i="25"/>
  <c r="K36" i="25"/>
  <c r="L36" i="25"/>
  <c r="L33" i="25"/>
  <c r="K33" i="25"/>
  <c r="J33" i="25"/>
  <c r="G33" i="25"/>
  <c r="K31" i="25"/>
  <c r="L31" i="25"/>
  <c r="K29" i="25"/>
  <c r="L29" i="25"/>
  <c r="L27" i="25"/>
  <c r="K27" i="25"/>
  <c r="K24" i="25"/>
  <c r="L24" i="25"/>
  <c r="K23" i="25"/>
  <c r="L23" i="25"/>
  <c r="K22" i="25"/>
  <c r="L22" i="25"/>
  <c r="K21" i="25"/>
  <c r="L21" i="25"/>
  <c r="K20" i="25"/>
  <c r="L20" i="25"/>
  <c r="L19" i="25"/>
  <c r="K19" i="25"/>
  <c r="J19" i="25"/>
  <c r="G19" i="25"/>
  <c r="L38" i="17"/>
  <c r="K38" i="17"/>
  <c r="L30" i="17"/>
  <c r="K30" i="17"/>
  <c r="L28" i="17"/>
  <c r="K28" i="17"/>
  <c r="L26" i="17"/>
  <c r="K26" i="17"/>
  <c r="K23" i="17"/>
  <c r="L23" i="17"/>
  <c r="K22" i="17"/>
  <c r="L22" i="17"/>
  <c r="L19" i="17"/>
  <c r="K19" i="17"/>
  <c r="M38" i="30" l="1"/>
  <c r="M20" i="9"/>
  <c r="M20" i="29"/>
  <c r="M23" i="29"/>
  <c r="M25" i="29"/>
  <c r="M26" i="29"/>
  <c r="M25" i="27"/>
  <c r="M27" i="3"/>
  <c r="M20" i="10"/>
  <c r="M39" i="3"/>
  <c r="M20" i="8"/>
  <c r="M20" i="27"/>
  <c r="M19" i="30"/>
  <c r="M39" i="30"/>
  <c r="M21" i="29"/>
  <c r="M28" i="29"/>
  <c r="M41" i="3"/>
  <c r="M40" i="3"/>
  <c r="M38" i="3"/>
  <c r="M42" i="3"/>
  <c r="M20" i="13"/>
  <c r="M22" i="27"/>
  <c r="M35" i="27"/>
  <c r="M212" i="1"/>
  <c r="L213" i="1"/>
  <c r="M20" i="30"/>
  <c r="M19" i="28"/>
  <c r="M36" i="27"/>
  <c r="G25" i="27"/>
  <c r="M19" i="5"/>
  <c r="G27" i="3"/>
  <c r="M20" i="3"/>
  <c r="M33" i="25"/>
  <c r="M36" i="25"/>
  <c r="M42" i="25"/>
  <c r="M45" i="25"/>
  <c r="M41" i="25"/>
  <c r="M43" i="25"/>
  <c r="M19" i="25"/>
  <c r="K43" i="7"/>
  <c r="L35" i="7"/>
  <c r="K35" i="7"/>
  <c r="K34" i="7"/>
  <c r="L34" i="7"/>
  <c r="L33" i="7"/>
  <c r="K33" i="7"/>
  <c r="K28" i="7"/>
  <c r="L28" i="7"/>
  <c r="L27" i="7"/>
  <c r="K27" i="7"/>
  <c r="K18" i="7"/>
  <c r="L18" i="7"/>
  <c r="H64" i="1"/>
  <c r="M213" i="1" l="1"/>
  <c r="H212" i="1"/>
  <c r="L212" i="1" s="1"/>
  <c r="K31" i="13" l="1"/>
  <c r="K27" i="13"/>
  <c r="K23" i="13"/>
  <c r="K21" i="13"/>
  <c r="G43" i="30"/>
  <c r="M43" i="30"/>
  <c r="J43" i="30"/>
  <c r="G40" i="30"/>
  <c r="G38" i="30"/>
  <c r="M40" i="30"/>
  <c r="M41" i="30"/>
  <c r="J39" i="30"/>
  <c r="J40" i="30"/>
  <c r="J41" i="30"/>
  <c r="J38" i="30"/>
  <c r="G39" i="30"/>
  <c r="G41" i="30"/>
  <c r="M34" i="30"/>
  <c r="J34" i="30"/>
  <c r="J31" i="30"/>
  <c r="G34" i="30"/>
  <c r="G27" i="30"/>
  <c r="C27" i="30"/>
  <c r="G24" i="30"/>
  <c r="C24" i="30"/>
  <c r="G19" i="30"/>
  <c r="D19" i="30"/>
  <c r="C19" i="30"/>
  <c r="J19" i="30"/>
  <c r="M24" i="30"/>
  <c r="M27" i="30"/>
  <c r="J20" i="30"/>
  <c r="J24" i="30"/>
  <c r="J27" i="30"/>
  <c r="M46" i="30"/>
  <c r="J46" i="30"/>
  <c r="G46" i="30"/>
  <c r="G31" i="30" l="1"/>
  <c r="K31" i="30"/>
  <c r="M31" i="30" s="1"/>
  <c r="G20" i="30"/>
  <c r="J28" i="28"/>
  <c r="J27" i="28"/>
  <c r="J25" i="28"/>
  <c r="J21" i="28"/>
  <c r="J20" i="28"/>
  <c r="G21" i="28" l="1"/>
  <c r="K21" i="28"/>
  <c r="M21" i="28" s="1"/>
  <c r="G25" i="28"/>
  <c r="K25" i="28"/>
  <c r="M25" i="28" s="1"/>
  <c r="G28" i="28"/>
  <c r="K28" i="28"/>
  <c r="M28" i="28" s="1"/>
  <c r="G20" i="28"/>
  <c r="K20" i="28"/>
  <c r="M20" i="28" s="1"/>
  <c r="G27" i="28"/>
  <c r="K27" i="28"/>
  <c r="M27" i="28" s="1"/>
  <c r="K31" i="27"/>
  <c r="M31" i="27" s="1"/>
  <c r="G26" i="27"/>
  <c r="G21" i="27"/>
  <c r="G27" i="27"/>
  <c r="J32" i="27"/>
  <c r="J31" i="27"/>
  <c r="J30" i="27"/>
  <c r="M27" i="27"/>
  <c r="J27" i="27"/>
  <c r="M26" i="27"/>
  <c r="J26" i="27"/>
  <c r="J22" i="27"/>
  <c r="G22" i="27"/>
  <c r="M21" i="27"/>
  <c r="J21" i="27"/>
  <c r="J20" i="27"/>
  <c r="G20" i="27"/>
  <c r="G31" i="27" l="1"/>
  <c r="G30" i="27"/>
  <c r="K30" i="27"/>
  <c r="M30" i="27" s="1"/>
  <c r="G32" i="27"/>
  <c r="K32" i="27"/>
  <c r="M32" i="27" s="1"/>
  <c r="K30" i="8" l="1"/>
  <c r="K26" i="8"/>
  <c r="K22" i="8"/>
  <c r="G50" i="3"/>
  <c r="G48" i="3"/>
  <c r="G46" i="3"/>
  <c r="G44" i="3"/>
  <c r="G36" i="3"/>
  <c r="G35" i="3"/>
  <c r="K32" i="3"/>
  <c r="G30" i="3"/>
  <c r="G24" i="3"/>
  <c r="G23" i="3"/>
  <c r="G22" i="3"/>
  <c r="G21" i="3"/>
  <c r="G28" i="3"/>
  <c r="G29" i="3"/>
  <c r="G31" i="3"/>
  <c r="G32" i="3"/>
  <c r="G38" i="3"/>
  <c r="G39" i="3"/>
  <c r="G40" i="3"/>
  <c r="G41" i="3"/>
  <c r="G42" i="3"/>
  <c r="G45" i="3"/>
  <c r="G47" i="3"/>
  <c r="G49" i="3"/>
  <c r="J35" i="7"/>
  <c r="G18" i="7"/>
  <c r="G27" i="7"/>
  <c r="G28" i="7"/>
  <c r="G33" i="7"/>
  <c r="G34" i="7"/>
  <c r="G33" i="3" l="1"/>
  <c r="K33" i="3"/>
  <c r="L325" i="1"/>
  <c r="M325" i="1"/>
  <c r="L207" i="1"/>
  <c r="M207" i="1"/>
  <c r="H319" i="1" l="1"/>
  <c r="I319" i="1"/>
  <c r="L334" i="1"/>
  <c r="M334" i="1"/>
  <c r="L335" i="1"/>
  <c r="M335" i="1"/>
  <c r="I329" i="1"/>
  <c r="H329" i="1"/>
  <c r="I201" i="1"/>
  <c r="I115" i="1"/>
  <c r="J115" i="1"/>
  <c r="K115" i="1"/>
  <c r="H115" i="1"/>
  <c r="M327" i="1" l="1"/>
  <c r="L327" i="1"/>
  <c r="K326" i="1"/>
  <c r="M326" i="1" s="1"/>
  <c r="J326" i="1"/>
  <c r="L326" i="1" s="1"/>
  <c r="K324" i="1"/>
  <c r="K321" i="1" s="1"/>
  <c r="J324" i="1"/>
  <c r="J321" i="1" s="1"/>
  <c r="M333" i="1"/>
  <c r="L333" i="1"/>
  <c r="M332" i="1"/>
  <c r="L332" i="1"/>
  <c r="M331" i="1"/>
  <c r="J331" i="1"/>
  <c r="L331" i="1" s="1"/>
  <c r="M330" i="1"/>
  <c r="M312" i="1"/>
  <c r="L312" i="1"/>
  <c r="I311" i="1"/>
  <c r="M311" i="1" s="1"/>
  <c r="H311" i="1"/>
  <c r="L311" i="1" s="1"/>
  <c r="M304" i="1"/>
  <c r="L304" i="1"/>
  <c r="M303" i="1"/>
  <c r="L303" i="1"/>
  <c r="M302" i="1"/>
  <c r="L302" i="1"/>
  <c r="I301" i="1"/>
  <c r="M301" i="1" s="1"/>
  <c r="M300" i="1"/>
  <c r="L300" i="1"/>
  <c r="M299" i="1"/>
  <c r="L299" i="1"/>
  <c r="K298" i="1"/>
  <c r="J298" i="1"/>
  <c r="J293" i="1" s="1"/>
  <c r="J292" i="1" s="1"/>
  <c r="I298" i="1"/>
  <c r="M297" i="1"/>
  <c r="L297" i="1"/>
  <c r="M296" i="1"/>
  <c r="L296" i="1"/>
  <c r="I295" i="1"/>
  <c r="M295" i="1" s="1"/>
  <c r="H295" i="1"/>
  <c r="K293" i="1"/>
  <c r="K292" i="1" s="1"/>
  <c r="M278" i="1"/>
  <c r="L278" i="1"/>
  <c r="M276" i="1"/>
  <c r="L276" i="1"/>
  <c r="M236" i="1"/>
  <c r="L236" i="1"/>
  <c r="I235" i="1"/>
  <c r="M235" i="1" s="1"/>
  <c r="H235" i="1"/>
  <c r="L235" i="1" s="1"/>
  <c r="M317" i="1"/>
  <c r="L317" i="1"/>
  <c r="M316" i="1"/>
  <c r="L316" i="1"/>
  <c r="I315" i="1"/>
  <c r="M315" i="1" s="1"/>
  <c r="H315" i="1"/>
  <c r="L315" i="1" s="1"/>
  <c r="K314" i="1"/>
  <c r="J314" i="1"/>
  <c r="I314" i="1"/>
  <c r="H314" i="1"/>
  <c r="M194" i="1"/>
  <c r="L194" i="1"/>
  <c r="K193" i="1"/>
  <c r="M193" i="1" s="1"/>
  <c r="J193" i="1"/>
  <c r="L193" i="1" s="1"/>
  <c r="M192" i="1"/>
  <c r="L192" i="1"/>
  <c r="K191" i="1"/>
  <c r="M191" i="1" s="1"/>
  <c r="J191" i="1"/>
  <c r="L191" i="1" s="1"/>
  <c r="K190" i="1"/>
  <c r="M190" i="1" s="1"/>
  <c r="J190" i="1"/>
  <c r="L190" i="1" s="1"/>
  <c r="M189" i="1"/>
  <c r="L189" i="1"/>
  <c r="I188" i="1"/>
  <c r="H188" i="1"/>
  <c r="M186" i="1"/>
  <c r="L186" i="1"/>
  <c r="M185" i="1"/>
  <c r="L185" i="1"/>
  <c r="M184" i="1"/>
  <c r="L184" i="1"/>
  <c r="M183" i="1"/>
  <c r="L183" i="1"/>
  <c r="M182" i="1"/>
  <c r="L182" i="1"/>
  <c r="M181" i="1"/>
  <c r="L181" i="1"/>
  <c r="M180" i="1"/>
  <c r="L180" i="1"/>
  <c r="M179" i="1"/>
  <c r="L179" i="1"/>
  <c r="K178" i="1"/>
  <c r="K173" i="1" s="1"/>
  <c r="K172" i="1" s="1"/>
  <c r="J178" i="1"/>
  <c r="J173" i="1" s="1"/>
  <c r="J172" i="1" s="1"/>
  <c r="M177" i="1"/>
  <c r="L177" i="1"/>
  <c r="M176" i="1"/>
  <c r="L176" i="1"/>
  <c r="M175" i="1"/>
  <c r="L175" i="1"/>
  <c r="I174" i="1"/>
  <c r="H174" i="1"/>
  <c r="L64" i="1"/>
  <c r="I64" i="1"/>
  <c r="M64" i="1" s="1"/>
  <c r="I60" i="1"/>
  <c r="M60" i="1" s="1"/>
  <c r="H60" i="1"/>
  <c r="L60" i="1" s="1"/>
  <c r="H52" i="1"/>
  <c r="I206" i="1"/>
  <c r="M206" i="1" s="1"/>
  <c r="H206" i="1"/>
  <c r="M205" i="1"/>
  <c r="L205" i="1"/>
  <c r="M204" i="1"/>
  <c r="L204" i="1"/>
  <c r="M203" i="1"/>
  <c r="L203" i="1"/>
  <c r="M202" i="1"/>
  <c r="L202" i="1"/>
  <c r="L201" i="1"/>
  <c r="M247" i="1"/>
  <c r="L247" i="1"/>
  <c r="M245" i="1"/>
  <c r="L245" i="1"/>
  <c r="M244" i="1"/>
  <c r="L244" i="1"/>
  <c r="M239" i="1"/>
  <c r="L239" i="1"/>
  <c r="H238" i="1"/>
  <c r="M167" i="1"/>
  <c r="L167" i="1"/>
  <c r="M166" i="1"/>
  <c r="L166" i="1"/>
  <c r="M165" i="1"/>
  <c r="L165" i="1"/>
  <c r="I164" i="1"/>
  <c r="H164" i="1"/>
  <c r="M163" i="1"/>
  <c r="L163" i="1"/>
  <c r="M162" i="1"/>
  <c r="L162" i="1"/>
  <c r="M161" i="1"/>
  <c r="L161" i="1"/>
  <c r="M159" i="1"/>
  <c r="L159" i="1"/>
  <c r="M158" i="1"/>
  <c r="L158" i="1"/>
  <c r="M157" i="1"/>
  <c r="L157" i="1"/>
  <c r="K155" i="1"/>
  <c r="K154" i="1" s="1"/>
  <c r="J155" i="1"/>
  <c r="J154" i="1" s="1"/>
  <c r="M287" i="1"/>
  <c r="L287" i="1"/>
  <c r="M286" i="1"/>
  <c r="L286" i="1"/>
  <c r="M285" i="1"/>
  <c r="L285" i="1"/>
  <c r="M150" i="1"/>
  <c r="L150" i="1"/>
  <c r="M149" i="1"/>
  <c r="L149" i="1"/>
  <c r="M148" i="1"/>
  <c r="L148" i="1"/>
  <c r="M144" i="1"/>
  <c r="L144" i="1"/>
  <c r="M143" i="1"/>
  <c r="H143" i="1"/>
  <c r="L143" i="1" s="1"/>
  <c r="M142" i="1"/>
  <c r="L142" i="1"/>
  <c r="M141" i="1"/>
  <c r="L141" i="1"/>
  <c r="M140" i="1"/>
  <c r="L140" i="1"/>
  <c r="I139" i="1"/>
  <c r="M139" i="1" s="1"/>
  <c r="H139" i="1"/>
  <c r="L139" i="1" s="1"/>
  <c r="M138" i="1"/>
  <c r="L138" i="1"/>
  <c r="M137" i="1"/>
  <c r="L137" i="1"/>
  <c r="M136" i="1"/>
  <c r="L136" i="1"/>
  <c r="M135" i="1"/>
  <c r="L135" i="1"/>
  <c r="K134" i="1"/>
  <c r="K129" i="1" s="1"/>
  <c r="K128" i="1" s="1"/>
  <c r="M133" i="1"/>
  <c r="L133" i="1"/>
  <c r="M132" i="1"/>
  <c r="L132" i="1"/>
  <c r="M131" i="1"/>
  <c r="L131" i="1"/>
  <c r="I130" i="1"/>
  <c r="H130" i="1"/>
  <c r="J129" i="1"/>
  <c r="J128" i="1" s="1"/>
  <c r="K125" i="1"/>
  <c r="M125" i="1" s="1"/>
  <c r="J125" i="1"/>
  <c r="L125" i="1" s="1"/>
  <c r="M124" i="1"/>
  <c r="L124" i="1"/>
  <c r="K123" i="1"/>
  <c r="J123" i="1"/>
  <c r="M122" i="1"/>
  <c r="L122" i="1"/>
  <c r="M119" i="1"/>
  <c r="L119" i="1"/>
  <c r="M118" i="1"/>
  <c r="L118" i="1"/>
  <c r="K117" i="1"/>
  <c r="J117" i="1"/>
  <c r="I117" i="1"/>
  <c r="H117" i="1"/>
  <c r="M116" i="1"/>
  <c r="M115" i="1" s="1"/>
  <c r="L116" i="1"/>
  <c r="L115" i="1" s="1"/>
  <c r="K109" i="1"/>
  <c r="J109" i="1"/>
  <c r="I109" i="1"/>
  <c r="M109" i="1" s="1"/>
  <c r="H109" i="1"/>
  <c r="L109" i="1" s="1"/>
  <c r="K103" i="1"/>
  <c r="J103" i="1"/>
  <c r="I99" i="1"/>
  <c r="H99" i="1"/>
  <c r="K94" i="1"/>
  <c r="M94" i="1" s="1"/>
  <c r="J94" i="1"/>
  <c r="L94" i="1" s="1"/>
  <c r="K92" i="1"/>
  <c r="M92" i="1" s="1"/>
  <c r="J92" i="1"/>
  <c r="L92" i="1" s="1"/>
  <c r="I86" i="1"/>
  <c r="M86" i="1" s="1"/>
  <c r="L86" i="1"/>
  <c r="I80" i="1"/>
  <c r="M80" i="1" s="1"/>
  <c r="H80" i="1"/>
  <c r="L80" i="1" s="1"/>
  <c r="I70" i="1"/>
  <c r="M70" i="1" s="1"/>
  <c r="H70" i="1"/>
  <c r="L70" i="1" s="1"/>
  <c r="I46" i="1"/>
  <c r="H46" i="1"/>
  <c r="J44" i="1"/>
  <c r="H44" i="1"/>
  <c r="I44" i="1"/>
  <c r="I42" i="1"/>
  <c r="J42" i="1"/>
  <c r="H42" i="1"/>
  <c r="J36" i="1"/>
  <c r="I36" i="1"/>
  <c r="H36" i="1"/>
  <c r="I34" i="1"/>
  <c r="J28" i="1"/>
  <c r="J22" i="1" s="1"/>
  <c r="I28" i="1"/>
  <c r="I19" i="1"/>
  <c r="J19" i="1"/>
  <c r="J18" i="1" s="1"/>
  <c r="H19" i="1"/>
  <c r="H18" i="1" s="1"/>
  <c r="I40" i="1" l="1"/>
  <c r="I74" i="1"/>
  <c r="I69" i="1" s="1"/>
  <c r="I68" i="1" s="1"/>
  <c r="K98" i="1"/>
  <c r="I310" i="1"/>
  <c r="M310" i="1" s="1"/>
  <c r="J98" i="1"/>
  <c r="H310" i="1"/>
  <c r="L310" i="1" s="1"/>
  <c r="L188" i="1"/>
  <c r="H178" i="1"/>
  <c r="H173" i="1" s="1"/>
  <c r="H172" i="1" s="1"/>
  <c r="L172" i="1" s="1"/>
  <c r="L295" i="1"/>
  <c r="H294" i="1"/>
  <c r="L206" i="1"/>
  <c r="H200" i="1"/>
  <c r="M188" i="1"/>
  <c r="I178" i="1"/>
  <c r="I173" i="1" s="1"/>
  <c r="L301" i="1"/>
  <c r="L298" i="1"/>
  <c r="H134" i="1"/>
  <c r="L134" i="1" s="1"/>
  <c r="I134" i="1"/>
  <c r="M134" i="1" s="1"/>
  <c r="H74" i="1"/>
  <c r="H69" i="1" s="1"/>
  <c r="H68" i="1" s="1"/>
  <c r="H40" i="1"/>
  <c r="J40" i="1"/>
  <c r="L164" i="1"/>
  <c r="H160" i="1"/>
  <c r="L160" i="1" s="1"/>
  <c r="H147" i="1"/>
  <c r="L147" i="1" s="1"/>
  <c r="M164" i="1"/>
  <c r="I160" i="1"/>
  <c r="M160" i="1" s="1"/>
  <c r="I147" i="1"/>
  <c r="L174" i="1"/>
  <c r="M174" i="1"/>
  <c r="M130" i="1"/>
  <c r="L130" i="1"/>
  <c r="H129" i="1"/>
  <c r="M99" i="1"/>
  <c r="L99" i="1"/>
  <c r="L52" i="1"/>
  <c r="M123" i="1"/>
  <c r="K121" i="1"/>
  <c r="M121" i="1" s="1"/>
  <c r="L123" i="1"/>
  <c r="J121" i="1"/>
  <c r="L121" i="1" s="1"/>
  <c r="I18" i="1"/>
  <c r="L324" i="1"/>
  <c r="J90" i="1"/>
  <c r="H103" i="1"/>
  <c r="H98" i="1" s="1"/>
  <c r="L117" i="1"/>
  <c r="L126" i="1"/>
  <c r="H284" i="1"/>
  <c r="H156" i="1"/>
  <c r="L238" i="1"/>
  <c r="I52" i="1"/>
  <c r="L314" i="1"/>
  <c r="H234" i="1"/>
  <c r="H309" i="1"/>
  <c r="L309" i="1" s="1"/>
  <c r="M324" i="1"/>
  <c r="K90" i="1"/>
  <c r="I103" i="1"/>
  <c r="I98" i="1" s="1"/>
  <c r="I97" i="1" s="1"/>
  <c r="M117" i="1"/>
  <c r="M126" i="1"/>
  <c r="I284" i="1"/>
  <c r="I283" i="1" s="1"/>
  <c r="I156" i="1"/>
  <c r="M238" i="1"/>
  <c r="M314" i="1"/>
  <c r="I234" i="1"/>
  <c r="I294" i="1"/>
  <c r="M298" i="1"/>
  <c r="J17" i="1"/>
  <c r="L275" i="1"/>
  <c r="H274" i="1"/>
  <c r="M275" i="1"/>
  <c r="I274" i="1"/>
  <c r="I273" i="1" s="1"/>
  <c r="I22" i="1"/>
  <c r="H28" i="1"/>
  <c r="I56" i="1"/>
  <c r="H56" i="1"/>
  <c r="M329" i="1"/>
  <c r="J330" i="1"/>
  <c r="J329" i="1" s="1"/>
  <c r="I309" i="1" l="1"/>
  <c r="M309" i="1" s="1"/>
  <c r="H22" i="1"/>
  <c r="L178" i="1"/>
  <c r="M178" i="1"/>
  <c r="I172" i="1"/>
  <c r="M172" i="1" s="1"/>
  <c r="M147" i="1"/>
  <c r="I146" i="1"/>
  <c r="M146" i="1" s="1"/>
  <c r="H146" i="1"/>
  <c r="L146" i="1" s="1"/>
  <c r="H293" i="1"/>
  <c r="I129" i="1"/>
  <c r="I128" i="1" s="1"/>
  <c r="K120" i="1"/>
  <c r="M120" i="1" s="1"/>
  <c r="I17" i="1"/>
  <c r="J120" i="1"/>
  <c r="L120" i="1" s="1"/>
  <c r="I155" i="1"/>
  <c r="I154" i="1" s="1"/>
  <c r="H155" i="1"/>
  <c r="I50" i="1"/>
  <c r="M50" i="1" s="1"/>
  <c r="M52" i="1"/>
  <c r="L173" i="1"/>
  <c r="M173" i="1"/>
  <c r="L129" i="1"/>
  <c r="H128" i="1"/>
  <c r="L128" i="1" s="1"/>
  <c r="M56" i="1"/>
  <c r="L69" i="1"/>
  <c r="M234" i="1"/>
  <c r="I233" i="1"/>
  <c r="M233" i="1" s="1"/>
  <c r="M156" i="1"/>
  <c r="M90" i="1"/>
  <c r="K89" i="1"/>
  <c r="K68" i="1" s="1"/>
  <c r="K320" i="1"/>
  <c r="K319" i="1" s="1"/>
  <c r="M321" i="1"/>
  <c r="L321" i="1"/>
  <c r="J320" i="1"/>
  <c r="M74" i="1"/>
  <c r="M284" i="1"/>
  <c r="M283" i="1"/>
  <c r="L234" i="1"/>
  <c r="H233" i="1"/>
  <c r="L233" i="1" s="1"/>
  <c r="J46" i="1"/>
  <c r="L103" i="1"/>
  <c r="M69" i="1"/>
  <c r="L74" i="1"/>
  <c r="I39" i="1"/>
  <c r="M294" i="1"/>
  <c r="I293" i="1"/>
  <c r="I292" i="1" s="1"/>
  <c r="L156" i="1"/>
  <c r="L90" i="1"/>
  <c r="J89" i="1"/>
  <c r="J68" i="1" s="1"/>
  <c r="H39" i="1"/>
  <c r="M103" i="1"/>
  <c r="L294" i="1"/>
  <c r="L284" i="1"/>
  <c r="H283" i="1"/>
  <c r="L283" i="1" s="1"/>
  <c r="J97" i="1"/>
  <c r="M274" i="1"/>
  <c r="M273" i="1"/>
  <c r="L274" i="1"/>
  <c r="H273" i="1"/>
  <c r="L273" i="1" s="1"/>
  <c r="L56" i="1"/>
  <c r="L200" i="1"/>
  <c r="H199" i="1"/>
  <c r="L199" i="1" s="1"/>
  <c r="M201" i="1"/>
  <c r="I200" i="1"/>
  <c r="I199" i="1" s="1"/>
  <c r="L330" i="1"/>
  <c r="L329" i="1"/>
  <c r="H17" i="1" l="1"/>
  <c r="H16" i="1" s="1"/>
  <c r="K97" i="1"/>
  <c r="M97" i="1" s="1"/>
  <c r="M129" i="1"/>
  <c r="M128" i="1"/>
  <c r="L89" i="1"/>
  <c r="L68" i="1"/>
  <c r="M89" i="1"/>
  <c r="M68" i="1"/>
  <c r="M51" i="1"/>
  <c r="I16" i="1"/>
  <c r="J39" i="1"/>
  <c r="L155" i="1"/>
  <c r="H154" i="1"/>
  <c r="L154" i="1" s="1"/>
  <c r="M293" i="1"/>
  <c r="M292" i="1"/>
  <c r="M155" i="1"/>
  <c r="M154" i="1"/>
  <c r="M320" i="1"/>
  <c r="M98" i="1"/>
  <c r="L320" i="1"/>
  <c r="J319" i="1"/>
  <c r="L293" i="1"/>
  <c r="H292" i="1"/>
  <c r="L292" i="1" s="1"/>
  <c r="L98" i="1"/>
  <c r="H97" i="1"/>
  <c r="L97" i="1" s="1"/>
  <c r="H50" i="1"/>
  <c r="L50" i="1" s="1"/>
  <c r="M200" i="1"/>
  <c r="M199" i="1"/>
  <c r="M31" i="13"/>
  <c r="J31" i="13"/>
  <c r="G31" i="13"/>
  <c r="M26" i="9"/>
  <c r="J26" i="9"/>
  <c r="G26" i="9"/>
  <c r="G21" i="9"/>
  <c r="J21" i="9"/>
  <c r="M21" i="9"/>
  <c r="M41" i="10"/>
  <c r="J41" i="10"/>
  <c r="G41" i="10"/>
  <c r="J16" i="1" l="1"/>
  <c r="M319" i="1"/>
  <c r="L319" i="1"/>
  <c r="M43" i="7"/>
  <c r="J43" i="7"/>
  <c r="G43" i="7"/>
  <c r="J34" i="7"/>
  <c r="M21" i="5"/>
  <c r="M24" i="5"/>
  <c r="M27" i="5"/>
  <c r="M34" i="5"/>
  <c r="M37" i="5"/>
  <c r="M41" i="5"/>
  <c r="J34" i="5"/>
  <c r="J37" i="5"/>
  <c r="J41" i="5"/>
  <c r="G34" i="5"/>
  <c r="G37" i="5"/>
  <c r="G41" i="5"/>
  <c r="J27" i="5"/>
  <c r="G27" i="5"/>
  <c r="J24" i="5"/>
  <c r="G24" i="5"/>
  <c r="J21" i="5"/>
  <c r="G21" i="5"/>
  <c r="J20" i="5"/>
  <c r="M16" i="1" l="1"/>
  <c r="M23" i="25"/>
  <c r="J23" i="25"/>
  <c r="G23" i="25"/>
  <c r="M22" i="25"/>
  <c r="J22" i="25"/>
  <c r="G22" i="25"/>
  <c r="M21" i="25"/>
  <c r="J21" i="25"/>
  <c r="G21" i="25"/>
  <c r="M31" i="25"/>
  <c r="J31" i="25"/>
  <c r="G31" i="25"/>
  <c r="M29" i="25"/>
  <c r="J29" i="25"/>
  <c r="G29" i="25"/>
  <c r="M27" i="25"/>
  <c r="J27" i="25"/>
  <c r="G27" i="25"/>
  <c r="M24" i="25"/>
  <c r="J24" i="25"/>
  <c r="G24" i="25"/>
  <c r="M20" i="25"/>
  <c r="J20" i="25"/>
  <c r="G20" i="25"/>
  <c r="M26" i="17"/>
  <c r="J26" i="17"/>
  <c r="G26" i="17"/>
  <c r="M22" i="17"/>
  <c r="J22" i="17"/>
  <c r="G22" i="17"/>
  <c r="M38" i="17"/>
  <c r="J38" i="17"/>
  <c r="G38" i="17"/>
  <c r="M30" i="17"/>
  <c r="J30" i="17"/>
  <c r="G30" i="17"/>
  <c r="M28" i="17"/>
  <c r="J28" i="17"/>
  <c r="G28" i="17"/>
  <c r="M23" i="17"/>
  <c r="J23" i="17"/>
  <c r="G23" i="17"/>
  <c r="M19" i="17"/>
  <c r="J19" i="17"/>
  <c r="G19" i="17"/>
  <c r="M21" i="3" l="1"/>
  <c r="M22" i="3"/>
  <c r="M23" i="3"/>
  <c r="M24" i="3"/>
  <c r="M28" i="3"/>
  <c r="M29" i="3"/>
  <c r="M30" i="3"/>
  <c r="M31" i="3"/>
  <c r="M32" i="3"/>
  <c r="M33" i="3"/>
  <c r="M35" i="3"/>
  <c r="M36" i="3"/>
  <c r="M44" i="3"/>
  <c r="M45" i="3"/>
  <c r="M46" i="3"/>
  <c r="M47" i="3"/>
  <c r="M48" i="3"/>
  <c r="M49" i="3"/>
  <c r="M50" i="3"/>
  <c r="J21" i="3"/>
  <c r="J22" i="3"/>
  <c r="J23" i="3"/>
  <c r="J24" i="3"/>
  <c r="J28" i="3"/>
  <c r="J29" i="3"/>
  <c r="J30" i="3"/>
  <c r="J31" i="3"/>
  <c r="J32" i="3"/>
  <c r="J33" i="3"/>
  <c r="J35" i="3"/>
  <c r="J36" i="3"/>
  <c r="J38" i="3"/>
  <c r="J39" i="3"/>
  <c r="J40" i="3"/>
  <c r="J41" i="3"/>
  <c r="J42" i="3"/>
  <c r="J44" i="3"/>
  <c r="J45" i="3"/>
  <c r="J46" i="3"/>
  <c r="J47" i="3"/>
  <c r="J48" i="3"/>
  <c r="J49" i="3"/>
  <c r="J50" i="3"/>
  <c r="M23" i="13"/>
  <c r="M27" i="13"/>
  <c r="M21" i="13"/>
  <c r="J23" i="13"/>
  <c r="J27" i="13"/>
  <c r="J21" i="13"/>
  <c r="G23" i="13"/>
  <c r="G27" i="13"/>
  <c r="G21" i="13"/>
  <c r="M32" i="10"/>
  <c r="M39" i="10"/>
  <c r="M40" i="10"/>
  <c r="M23" i="10"/>
  <c r="J32" i="10"/>
  <c r="J39" i="10"/>
  <c r="J40" i="10"/>
  <c r="J23" i="10"/>
  <c r="G32" i="10"/>
  <c r="G39" i="10"/>
  <c r="G40" i="10"/>
  <c r="G23" i="10"/>
  <c r="M23" i="9"/>
  <c r="M25" i="9"/>
  <c r="M28" i="9"/>
  <c r="J23" i="9"/>
  <c r="J25" i="9"/>
  <c r="J28" i="9"/>
  <c r="G23" i="9"/>
  <c r="G25" i="9"/>
  <c r="G28" i="9"/>
  <c r="M22" i="8"/>
  <c r="M26" i="8"/>
  <c r="M30" i="8"/>
  <c r="J22" i="8"/>
  <c r="J26" i="8"/>
  <c r="J30" i="8"/>
  <c r="G22" i="8"/>
  <c r="G26" i="8"/>
  <c r="G30" i="8"/>
  <c r="M18" i="7"/>
  <c r="M27" i="7"/>
  <c r="M28" i="7"/>
  <c r="M33" i="7"/>
  <c r="M34" i="7"/>
  <c r="M35" i="7"/>
  <c r="J18" i="7"/>
  <c r="J27" i="7"/>
  <c r="J28" i="7"/>
  <c r="J33" i="7"/>
  <c r="G35" i="7"/>
</calcChain>
</file>

<file path=xl/sharedStrings.xml><?xml version="1.0" encoding="utf-8"?>
<sst xmlns="http://schemas.openxmlformats.org/spreadsheetml/2006/main" count="1742" uniqueCount="386">
  <si>
    <t>ІНФОРМАЦІЯ</t>
  </si>
  <si>
    <t>про бюджет за бюджетними програмами з деталізацією</t>
  </si>
  <si>
    <t>за кодами економічної класифікації видатків бюджету або класифікації кредитування бюджету</t>
  </si>
  <si>
    <t>(найменування головного розпорядника коштів державного бюджету)</t>
  </si>
  <si>
    <t>Код програмної класифікації 
видатків та кредитування 
бюджету / код економічної 
класифікації видатків 
бюджету або код 
кредитування бюджету</t>
  </si>
  <si>
    <t>Код функціональної 
класифікації 
видатків 
та кредитування 
бюджету</t>
  </si>
  <si>
    <t>Найменування згідно 
з програмною 
класифікацією видатків 
та кредитування 
бюджету</t>
  </si>
  <si>
    <t>Загальний фонд</t>
  </si>
  <si>
    <t>Спеціальний фонд</t>
  </si>
  <si>
    <t>Разом</t>
  </si>
  <si>
    <t>(тис.грн)</t>
  </si>
  <si>
    <t xml:space="preserve">Видатки всього за головним розпорядником коштів державного бюджету:
в т. ч. </t>
  </si>
  <si>
    <t>в т. ч. за бюджетними програмами</t>
  </si>
  <si>
    <t>(підпис)</t>
  </si>
  <si>
    <t>(ініціали і прізвище)</t>
  </si>
  <si>
    <t>про виконання результативних показників,</t>
  </si>
  <si>
    <t>що характеризують виконання бюджетної програми</t>
  </si>
  <si>
    <t xml:space="preserve">(код програмної класифікації видатків та кредитування бюджету) </t>
  </si>
  <si>
    <t>(назва бюджетної програми)</t>
  </si>
  <si>
    <t>№ з/п</t>
  </si>
  <si>
    <t>Показники</t>
  </si>
  <si>
    <t>Одиниця виміру</t>
  </si>
  <si>
    <t>Джерело інформації</t>
  </si>
  <si>
    <t>загальний фонд</t>
  </si>
  <si>
    <t>спеціальний фонд</t>
  </si>
  <si>
    <t>разом</t>
  </si>
  <si>
    <t>Затверджено паспортом бюджетної програми на звітний період</t>
  </si>
  <si>
    <t>Виконано за звітний період</t>
  </si>
  <si>
    <t>Відхилення</t>
  </si>
  <si>
    <t>Затрат</t>
  </si>
  <si>
    <t xml:space="preserve">Продукту </t>
  </si>
  <si>
    <t xml:space="preserve">Ефективності </t>
  </si>
  <si>
    <t>од.</t>
  </si>
  <si>
    <t>штатний розпис</t>
  </si>
  <si>
    <t>адмінперсоналу, за умовами оплати віднесених до педагогічного персоналу</t>
  </si>
  <si>
    <t>грн.</t>
  </si>
  <si>
    <t>спеціалістів</t>
  </si>
  <si>
    <t>кількість виконаних листів, звернень, заяв, скарг на одного працівника</t>
  </si>
  <si>
    <t>осіб</t>
  </si>
  <si>
    <t>Забезпечити реалізацію інших заходів з післядипломної освіти</t>
  </si>
  <si>
    <t>мережа</t>
  </si>
  <si>
    <t>середній розмір допомоги</t>
  </si>
  <si>
    <t>рішення сесії</t>
  </si>
  <si>
    <t>витрати на утримання однієї штатної одиниці</t>
  </si>
  <si>
    <t>0910</t>
  </si>
  <si>
    <t>0921</t>
  </si>
  <si>
    <t>0960</t>
  </si>
  <si>
    <t>0950</t>
  </si>
  <si>
    <t>0990</t>
  </si>
  <si>
    <t>0111</t>
  </si>
  <si>
    <t>Усього:</t>
  </si>
  <si>
    <t>робітників</t>
  </si>
  <si>
    <t>обсяг видатків</t>
  </si>
  <si>
    <t>кількість закладів (за напрямами діяльності гуртків та місцем розташування)</t>
  </si>
  <si>
    <t>педагогічного персоналу</t>
  </si>
  <si>
    <t>Всього середньорічне число ставок (штатних одиниць, жінок)</t>
  </si>
  <si>
    <t>у т.ч. за художньо-естетичним напрямком</t>
  </si>
  <si>
    <t>мережа та контингент</t>
  </si>
  <si>
    <t>кількість заходів з позашкільної роботи</t>
  </si>
  <si>
    <t>кількість дітей (хлопців/дівчат), залучених у заходах</t>
  </si>
  <si>
    <t>середні витрати на 1 захід з позашкільної роботи</t>
  </si>
  <si>
    <t>відсоток дівчат, які отримали нагороди, за туристсько-краєзнавчим напрямком</t>
  </si>
  <si>
    <t>Забезпечити створення належних умов для надання на належному рівні дошкільної освіти та виховання дітей</t>
  </si>
  <si>
    <t>кількість груп</t>
  </si>
  <si>
    <t>кількість учнів</t>
  </si>
  <si>
    <t>0611010</t>
  </si>
  <si>
    <t>Надання дошкільної освіти</t>
  </si>
  <si>
    <t>0610160</t>
  </si>
  <si>
    <t>Забезпечення діяльності інших закладів у сфері освіти</t>
  </si>
  <si>
    <t>Інші програми та заходи у сфері освіти</t>
  </si>
  <si>
    <t>0613033</t>
  </si>
  <si>
    <t xml:space="preserve"> Компенсаційні виплати на пільговий проїзд автомобільним транспортом окремим категоріям громадян</t>
  </si>
  <si>
    <t>0613133</t>
  </si>
  <si>
    <t>1040</t>
  </si>
  <si>
    <t>Інші заходи та заклади молодіжної політики</t>
  </si>
  <si>
    <t>0615011</t>
  </si>
  <si>
    <t>0810</t>
  </si>
  <si>
    <t>0615012</t>
  </si>
  <si>
    <t>0617130</t>
  </si>
  <si>
    <t>0421</t>
  </si>
  <si>
    <t>Здійснення заходів із землеустрою</t>
  </si>
  <si>
    <t>0615031</t>
  </si>
  <si>
    <t>Утримання та навчально-тренувальна робота комунальних дитячо-юнацьких спортивних шкіл</t>
  </si>
  <si>
    <t>0615062</t>
  </si>
  <si>
    <t>Підтримка спорту вищих досягнень та організацій, які здійснюють фізкультурно-спортивну діяльність в регіоні</t>
  </si>
  <si>
    <t>0617366</t>
  </si>
  <si>
    <t>Реалізація проектів в рамках Надзвичайної  програми для відновлення України</t>
  </si>
  <si>
    <t>0617321</t>
  </si>
  <si>
    <t>0443</t>
  </si>
  <si>
    <t>Будівництво освітніх установ та закладів</t>
  </si>
  <si>
    <t>кількість закладів</t>
  </si>
  <si>
    <t>Всього середньорічне число ставок / штатних одиниць</t>
  </si>
  <si>
    <t>Забезпечити діяльність інших закладів у сфері освіти</t>
  </si>
  <si>
    <t xml:space="preserve">спеціалістів </t>
  </si>
  <si>
    <t>обсяг видатків, пов'язаний з реалізацією Постанови КМУ від 25.08.2005 р. № 823</t>
  </si>
  <si>
    <t xml:space="preserve">рішення сесії </t>
  </si>
  <si>
    <t>середньорічна кількість одержувачів допомоги</t>
  </si>
  <si>
    <t>середні витрати на 1 захід, пов'язаний з реалізацією заходів  Програми національно-патріотичного виховання дітей та молоді</t>
  </si>
  <si>
    <t>Управління освіти, молоді та спорту Лиманської міської ради</t>
  </si>
  <si>
    <t>кількість місцевих заходів (проектів) у молодіжній сфері</t>
  </si>
  <si>
    <t>кошторис</t>
  </si>
  <si>
    <t>кількість учасників заходів (проектів) у молодіжній сфері</t>
  </si>
  <si>
    <t>середні витрати на проведення одного заходу (проекту) у молодіжній сфері</t>
  </si>
  <si>
    <t>розрахунковий показник</t>
  </si>
  <si>
    <t>середня вартість одного заходу</t>
  </si>
  <si>
    <t>Заохочення видатних спортсменів, тренерів та діячів фізичної культури і спорту регіону</t>
  </si>
  <si>
    <t>кількість отримувачів заохочень/винагород (спортсмени, тренери, видатні діячі)</t>
  </si>
  <si>
    <t>протокол засідання колегії</t>
  </si>
  <si>
    <t>середній (середньомісячний) розмір заохочення/винагороди (види) для одного отримувача (спортсмени, тренери, видатні діячі)</t>
  </si>
  <si>
    <t>Проведення навчально-тренувальних зборів і змагань з неолімпійських видів спорту</t>
  </si>
  <si>
    <t>Підготовка спортивного резерву та підвищення рівня фізичної підготовленості дітей дитячо-юнацькими спортивними школами</t>
  </si>
  <si>
    <t>дані з первинної облікової інформації</t>
  </si>
  <si>
    <t>Проведення навчально-тренувальних зборів і змагань з олімпійських видів спорту</t>
  </si>
  <si>
    <t xml:space="preserve">                               Будівництво об'єктів соціально-культурного призначення</t>
  </si>
  <si>
    <t xml:space="preserve">                                         0615031</t>
  </si>
  <si>
    <t xml:space="preserve">                          (назва бюджетної програми)</t>
  </si>
  <si>
    <t>якості</t>
  </si>
  <si>
    <t>затрат</t>
  </si>
  <si>
    <t xml:space="preserve">продукту </t>
  </si>
  <si>
    <t xml:space="preserve">ефективності </t>
  </si>
  <si>
    <t>Підвищення кваліфікації, перепідготовка кадрів закладами післядипломної освіти</t>
  </si>
  <si>
    <t>середньорічна кількість слухачів, які пройдуть підвищення кваліфікації</t>
  </si>
  <si>
    <t>середні витрати на 1 фахівця, що підвищить кваліфікацію</t>
  </si>
  <si>
    <t>відсоток фахівців, які отримають відповідний документ про освіту</t>
  </si>
  <si>
    <t>0490</t>
  </si>
  <si>
    <t>Забезпечення реалізації інших програм та заходів у сфері освіти</t>
  </si>
  <si>
    <t>0615061</t>
  </si>
  <si>
    <t>у т.ч. жінки</t>
  </si>
  <si>
    <t>штатний розпис, первинна документація</t>
  </si>
  <si>
    <t>у т.ч. чоловіки</t>
  </si>
  <si>
    <t>довідка про зміни до кошторису</t>
  </si>
  <si>
    <t>первинна документація</t>
  </si>
  <si>
    <t>жінки</t>
  </si>
  <si>
    <t>чоловіки</t>
  </si>
  <si>
    <t>у т.ч. дівчата</t>
  </si>
  <si>
    <t>у т.ч. хлопці</t>
  </si>
  <si>
    <t>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</si>
  <si>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відс.</t>
  </si>
  <si>
    <t>0611021</t>
  </si>
  <si>
    <t>мережа, звіт ІСУО</t>
  </si>
  <si>
    <t>0611031</t>
  </si>
  <si>
    <t>0611061</t>
  </si>
  <si>
    <t>0611070</t>
  </si>
  <si>
    <t>Надання позашкільної освіти закладами позашкільної освіти, заходи із позашкільної роботи з дітьми</t>
  </si>
  <si>
    <t>0611120</t>
  </si>
  <si>
    <t>наказ про проходження курсів</t>
  </si>
  <si>
    <t>0611141</t>
  </si>
  <si>
    <t>0611142</t>
  </si>
  <si>
    <t>кількість заходів, пов'язаних з реалізацією заходів Програми  економічного і соціального розвитку</t>
  </si>
  <si>
    <t>постанова КМУ №823</t>
  </si>
  <si>
    <t>середні витрати на 1 захід, пов'язаний з реалізацією заходів  Програми економічного і соціального розвитку</t>
  </si>
  <si>
    <t>0611151</t>
  </si>
  <si>
    <t>Забезпечення діяльності інклюзивно-ресурсних центрів за рахунок коштів місцевого бюджету</t>
  </si>
  <si>
    <t>0611152</t>
  </si>
  <si>
    <t>Забезпечення діяльності інклюзивно-ресурсних центрів за рахунок освітньої субвенції</t>
  </si>
  <si>
    <t>0611171</t>
  </si>
  <si>
    <t>Співфінансування заходів, що реалізуються за рахунок субвенції з державного бюджету місцевим бюджетам на реалізацію програми "Спроможна школа для кращих результатів"</t>
  </si>
  <si>
    <t>0611172</t>
  </si>
  <si>
    <t>Виконання заходів в рамках реалізації програми "Спроможна школа для кращих результатів" за рахунок субвенції з державного бюджету місцевим бюджетам</t>
  </si>
  <si>
    <t>0611182</t>
  </si>
  <si>
    <t xml:space="preserve">Виконання заходів, спрямованих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 </t>
  </si>
  <si>
    <t>Забезпечити надання відповідних послуг закладами освіти особам з особливими освітніми потребами</t>
  </si>
  <si>
    <t>у т.ч. для закладів загальної середньої освіти</t>
  </si>
  <si>
    <t>кількість закладів загальної середньої освіти, в яких надаються послуги особам з особливими освітніми потребами</t>
  </si>
  <si>
    <t>кількість класів в закладах загальної середньої освіти, в яких надаються послуги особам з особливими освітніми потребами</t>
  </si>
  <si>
    <t>кількість учнів з особливими освітніми потребами, які навчаються в інклюзивних класах</t>
  </si>
  <si>
    <t>середні витрати на 1 учня</t>
  </si>
  <si>
    <t>динаміка кількості дітей з особливими освітніми потребами, охоплених навчанням порівняно з минулим роком</t>
  </si>
  <si>
    <t>план фізкультурно-оздоровчих та спортивних заходів</t>
  </si>
  <si>
    <t>накази на проведення заходів</t>
  </si>
  <si>
    <t>план заходів</t>
  </si>
  <si>
    <t>з них дівчата</t>
  </si>
  <si>
    <t>з них хлопці</t>
  </si>
  <si>
    <t>кількість молоді, яка відвідує регіональні заклади по роботі з молоддю</t>
  </si>
  <si>
    <t>кількість заходів, проведених регіональними закладами по роботі з молоддю</t>
  </si>
  <si>
    <t>кількість молоді, яка візьме участь у заходах регіональних закладів по роботі з молоддю</t>
  </si>
  <si>
    <t>з них чоловіки</t>
  </si>
  <si>
    <t>з них жінки</t>
  </si>
  <si>
    <t>кількість видів заохочень/винагород, що виплачуються щомісяця</t>
  </si>
  <si>
    <t>за 2024 рік</t>
  </si>
  <si>
    <t>план 
на 2024 рік 
з урахуванням 
внесених 
змін</t>
  </si>
  <si>
    <t>касове 
виконання 
за 
2024 рік</t>
  </si>
  <si>
    <t>Начальник відділу обліку та звітності - головний бухгалтер</t>
  </si>
  <si>
    <t>Наталія ХЛУСОВА</t>
  </si>
  <si>
    <t>Керівництво і управління у відповідній сфері у містах (місті Києві), селищах, селах, територіальних громадах</t>
  </si>
  <si>
    <t>Забезпечення виконання наданих законодавством повноважень у сфері освіти, спорту та молодіжної політики</t>
  </si>
  <si>
    <t>кількість штатних одиниць, з них</t>
  </si>
  <si>
    <t>шатний розпис, первинна документація</t>
  </si>
  <si>
    <t>витрати на матеріально-технічне забезпечення (предмети, матеріали, обладнання та інвентар)</t>
  </si>
  <si>
    <t>витрати на оплату праці і нарахування на заробітну плату</t>
  </si>
  <si>
    <t>витрати на комунальні послуги та енергоносії</t>
  </si>
  <si>
    <t>витрати на забезпечення виконання судових рішень</t>
  </si>
  <si>
    <t>кількість виданих розпорядчих актів</t>
  </si>
  <si>
    <t>реєстраційні журнали наказів</t>
  </si>
  <si>
    <t>кількість листів, звернень тощо</t>
  </si>
  <si>
    <t>журнал обліку особистого прийому громадян, журнали скарг та заяв, реєстрація вхідної та вихідної документації</t>
  </si>
  <si>
    <t>кількість наданих публічних послуг, у тому числі адміністративних</t>
  </si>
  <si>
    <t>книга реєстрації та видачі свідоцтв</t>
  </si>
  <si>
    <t>кількість фізичних та юридичних осіб, які отримали публічні послуги, у тому числі адміністративні</t>
  </si>
  <si>
    <t>кількість виконаних судових рішень</t>
  </si>
  <si>
    <t>всього витрати на утримання працівників жінок</t>
  </si>
  <si>
    <t>всього витрати на утримання працівників чоловіків</t>
  </si>
  <si>
    <t>середні витрати на оплату праці і нарахування на заробітну плату однієї штатної одиниці</t>
  </si>
  <si>
    <t>кількість виданих розпорядчих актів на одного працівника</t>
  </si>
  <si>
    <t>середні витрати на оплату комунальних послуг та енергоносіїв однієї штатної одиниці</t>
  </si>
  <si>
    <t>середні витрати на забезпечення матеріально-технічними ресурсами однієї штатної одиниці</t>
  </si>
  <si>
    <t>середні витрати на виконання судових рішень</t>
  </si>
  <si>
    <t>частка витрат на утримання працівників жінок</t>
  </si>
  <si>
    <t>частка витрат на утримання працівників чоловіків</t>
  </si>
  <si>
    <t>питома вага наданих публічних послуг, у тому числі адміністративних, згідно з владними повноваженнями до загальної кількості здобувачів освіти адміністративно-територіальної одиниці</t>
  </si>
  <si>
    <t>відсоток виконання судових рішень</t>
  </si>
  <si>
    <t>кількість дошкільних закладів освіти</t>
  </si>
  <si>
    <t>у т.ч. обсяг видатків на створення умов для діяльності працівників та функціонування закладів</t>
  </si>
  <si>
    <t>адмінперсоналу, за умовами оплати праці віднесених до педагогічного персоналу</t>
  </si>
  <si>
    <t>Надання загальної середньої освіти закладами загальної середньої освіти за рахунок коштів місцевого бюджету</t>
  </si>
  <si>
    <t>Забезпечити надання відповідних послуг денними закладами загальної середньої освіти за рахунок місцевого бюджету</t>
  </si>
  <si>
    <t>Всього середньорічне число ставок / штатних одиниць, у т.ч.</t>
  </si>
  <si>
    <t>кількість ліцеїв з початковою школою та гімназією</t>
  </si>
  <si>
    <t>кількість класів у ліцеях з початковою школою та гімназією</t>
  </si>
  <si>
    <t>у т. ч.кількість інклюзивних класів із загальної кількості класів</t>
  </si>
  <si>
    <t>Обсяг видатків на забезпечення виконання судових рішень</t>
  </si>
  <si>
    <t>у т.ч. кількість учнів з особливими освітніми потребами, які навчаються в інклюзивних класах</t>
  </si>
  <si>
    <t>накази про відкриття інклюзивних груп</t>
  </si>
  <si>
    <t>Кількість судових рішень</t>
  </si>
  <si>
    <t>Середня наповнюваність класів</t>
  </si>
  <si>
    <t>Середні видатки на одно рішення</t>
  </si>
  <si>
    <t>Відсоток виконання судових рішень</t>
  </si>
  <si>
    <t>Надання загальної середньої освіти закладами загальної середньої освіти за рахунок освітньої субвенції</t>
  </si>
  <si>
    <t>Забезпечити надання відповідних послуг денними закладами загальної середньої освіти за рахунок освітньої субвенції</t>
  </si>
  <si>
    <t>Всього середньорічне число ставок/ штатних одиниць, у т.ч.</t>
  </si>
  <si>
    <t xml:space="preserve"> витрати на утримання однієї штатної одиниці</t>
  </si>
  <si>
    <t>Чисельність учнів на 1 педставку</t>
  </si>
  <si>
    <t>Чисельність педставок на 1 клас</t>
  </si>
  <si>
    <t>Середньомісячна зарплата на 1 вчителя</t>
  </si>
  <si>
    <t>рівень освоєння освітньої субвенції</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</si>
  <si>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</si>
  <si>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Забезпечити надання відповідних послуг денними закладами загальної середньої освіти за рахунок залишків освітньої субвенції</t>
  </si>
  <si>
    <t>Забезпечити рівні можливості дівчатам та хлопцям в сфері отримання позашкільної освіти</t>
  </si>
  <si>
    <t>Всього середньорічне число ставок/штатних одиниць</t>
  </si>
  <si>
    <t>у т.ч. адмінперсоналу, за умовами праці віднесених до педагогічного персоналу</t>
  </si>
  <si>
    <t>у т.ч. педагогічного песоналу</t>
  </si>
  <si>
    <t>середньорічна кількість дітей, які отримують позашкільну освіту</t>
  </si>
  <si>
    <t>у т.ч. за еколого-натуралістичним напрямком</t>
  </si>
  <si>
    <t>у т.ч. за туристсько-краєзнавчим напрямком</t>
  </si>
  <si>
    <t>кількість гуртків за напрямками</t>
  </si>
  <si>
    <t>за художньо-естетичним напрямком</t>
  </si>
  <si>
    <t>за еколого-натуралістичним напрямком</t>
  </si>
  <si>
    <t>за туристсько-краєзнавчим напрямком</t>
  </si>
  <si>
    <t>середні витрати на 1 дитину (хлопця/дівчину)</t>
  </si>
  <si>
    <t>всього видатків за художньо-естетичним напрямком</t>
  </si>
  <si>
    <t>всього видатків за еколого-натуралістичним напрямком</t>
  </si>
  <si>
    <t>всього видатків за  туристсько-краєзнавчим напрямком</t>
  </si>
  <si>
    <t>відсоток дітей (хлопців/дівчат), охоплених позашкільною освітою, за напрямками діяльності гуртків, віком, місцем проживання</t>
  </si>
  <si>
    <t>відсоток хлопців, які отримали нагороди за художньо-естетичним напрямком</t>
  </si>
  <si>
    <t>відсоток хлопців, які отримали нагороди за туристсько-краєзнавчим напрямком</t>
  </si>
  <si>
    <t>відсоток дівчат, які отримали нагороди за художньо-естетичним напрямком</t>
  </si>
  <si>
    <t>динаміка витрат за художньо-естетичним напрямком в зрівнянні з попереднім роком</t>
  </si>
  <si>
    <t>динаміка витрат за туристсько-краєзнавчим напрямком в зрівнянні з попереднім роком</t>
  </si>
  <si>
    <t>всього витрати на жінок, які пройдуть підвищення кваліфікації</t>
  </si>
  <si>
    <t>всього витрати на чоловіків, які пройдуть підвищення кваліфікації</t>
  </si>
  <si>
    <t>частка витрат на чоловіків, які пройдуть підвищення кваліфікації</t>
  </si>
  <si>
    <t>частка витрат на жінок, які пройдуть підвищення кваліфікації</t>
  </si>
  <si>
    <t>кількість установ</t>
  </si>
  <si>
    <t>Всього середньорічне число ставок  штатних одиниць</t>
  </si>
  <si>
    <t>із загальної кількості штатних одиниць :</t>
  </si>
  <si>
    <t>Всього середньорічне число ставок  відділу обліку та звітності-централізованої бухгалтерії</t>
  </si>
  <si>
    <t>Всього середньорічне число ставок  відділу матеріально-технічного забезпечення</t>
  </si>
  <si>
    <t>Всього середньорічне число ставок  сектору юридичного та кадрового забезпечення</t>
  </si>
  <si>
    <t>Кількість закладів, які обслуговують інші заклади</t>
  </si>
  <si>
    <t>Середньорічна кількість працівників, які обслуговуються іншими закладами освіти</t>
  </si>
  <si>
    <t>Кількість установ, які обслуговує 1 працівник</t>
  </si>
  <si>
    <t>у тому числі відділом обліку та звітності-централізованої бухгалтерії</t>
  </si>
  <si>
    <t>у тому числі відділом матеріально-технічного забезпечення</t>
  </si>
  <si>
    <t>у тому числі сектором юридичного та кадрового забезпечення</t>
  </si>
  <si>
    <t>Середньорічна кількість працівників, які обслуговує 1 працівник</t>
  </si>
  <si>
    <t>всього витрати на відділ обліку та звітності-централізованої бухгалтерії</t>
  </si>
  <si>
    <t>всього витрати на відділ матеріально-технічного забезпечення</t>
  </si>
  <si>
    <t>всього витрати на сектор юридичного та кадрового забезпечення</t>
  </si>
  <si>
    <t>4</t>
  </si>
  <si>
    <t>частка витрат на утримання працівників відділу обліку та звітності-централізованої бухгалтерії</t>
  </si>
  <si>
    <t>відс</t>
  </si>
  <si>
    <t>частка витрат на утримання працівників відділу матеріально-технічного забезпечення</t>
  </si>
  <si>
    <t>частка витрат на утримання працівників сектору юридичного та кадрового забезпечення</t>
  </si>
  <si>
    <t>обсяг видатків, пов`язаний з реалізацією заходів Програми національно-патріотичного виховання дітей та молоді</t>
  </si>
  <si>
    <t>обсяг видатків, пов`язаний з реалізацією заходів Програми економічного і соціального розвитку</t>
  </si>
  <si>
    <t>обсяг видатків на погашення кредиторської заборгованості</t>
  </si>
  <si>
    <t>кількість заходів, пов`язаних з реалізацією заходів Програми національно-патріотичного виховання дітей та молоді</t>
  </si>
  <si>
    <t>кількість договорів (інших документів), які не оплачені  в минулому році та планується погасити</t>
  </si>
  <si>
    <t>річний фінансовий звіт</t>
  </si>
  <si>
    <t>середній розмір видатків на один договір (інший документ), який планується погасити</t>
  </si>
  <si>
    <t>динаміка виконання заходів Програми національно-патріотичного виховання дітей та молоді впорівнянні з попереднім роком</t>
  </si>
  <si>
    <t>динаміка виконання заходів Програми економічного і соціального розвитку впорівнянні з попереднім роком</t>
  </si>
  <si>
    <t>відсоток погашеної кредиторської заборгованості</t>
  </si>
  <si>
    <t>Забезпечити діяльність інклюзивно-ресурсних центрів за рахунок місцевого бюджету</t>
  </si>
  <si>
    <t>у т.ч.адмінперсоналу, за умовами праці віднесених до педагогічного персоналу</t>
  </si>
  <si>
    <t>кількість дітей з особливими освітніми потребами, які пройшли психологічно-педагогічну оцінку розвитку</t>
  </si>
  <si>
    <t>статистичний звіт 1-ІРЦ</t>
  </si>
  <si>
    <t>середні витрати на одну дитину</t>
  </si>
  <si>
    <t>Забезпечити діяльність інклюзивно-ресурсних центрів за рахунок освітньої субвенції</t>
  </si>
  <si>
    <t>кількість дітей, які отримали корекційно-розвиткові заняття</t>
  </si>
  <si>
    <t>кількість наданих корекційно-розвиткових занять</t>
  </si>
  <si>
    <t>кількість наданих корекційно-розвиткових занять на одного працівника</t>
  </si>
  <si>
    <t>кількість дітей,які пройшли психологічно-педагогічну оцінку розвитку на одного працівника</t>
  </si>
  <si>
    <t>динаміка кількості дітей з особливими потребами, які пройшли психологічно-педагогічну оцінку розвитку з попереднім роком</t>
  </si>
  <si>
    <t>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t>
  </si>
  <si>
    <t>0611210</t>
  </si>
  <si>
    <t>накази про відкриття інклюзивних класів</t>
  </si>
  <si>
    <t>середні витрати на один  заклад загальної середньої освіти</t>
  </si>
  <si>
    <t>Створення сприятливих умов для соціального становлення та розвитку молоді
Надання можливостей для всебічного розвитку молоді у відповідних закладах по роботі з молоддю</t>
  </si>
  <si>
    <t>з підвищення рівня компетентностей молоді</t>
  </si>
  <si>
    <t>зміцнення соціальної згуртованості молоді</t>
  </si>
  <si>
    <t>реалізація програм для підготовки фахівців, які працюють з молоддю</t>
  </si>
  <si>
    <t>сприяння створенню умов для розвитку спроможності інститутів громадянського суспільства</t>
  </si>
  <si>
    <t>кількість регіональних закладів по роботі з молоддю</t>
  </si>
  <si>
    <t>кількість штатних працівників регіональних закладів по роботі з молоддю</t>
  </si>
  <si>
    <t>витрати на утримання молодіжних центрів</t>
  </si>
  <si>
    <t>витрати на проведення заходів у молодіжній сфері</t>
  </si>
  <si>
    <t>звітність закладу</t>
  </si>
  <si>
    <t>листи реєстрації на заходи</t>
  </si>
  <si>
    <t>середні витрати на забезпечення участі у регіональних заходах (проектах) державної політики у молодіжній сфері одного учасника</t>
  </si>
  <si>
    <t>збільшення кількості молоді, охопленої регіональними заходами державної політики з питань молоді, порівняно з минулим рокомсередньомісячна заробітна плата працівника регіональних закладів по роботі з молоддю</t>
  </si>
  <si>
    <t>Проведення навчально-тренувальних зборів, заходів, нагородження з олімпійських видів спорту</t>
  </si>
  <si>
    <t>кількість навчально-тренувальних зборів, заходів, нагородження з олімпійських видів спорту</t>
  </si>
  <si>
    <t>кількість людино-днів навчально-тренувальних зборів, заходів, нагородження з олімпійських видів спорту</t>
  </si>
  <si>
    <t>середні витрати на один людино-день навчально-тренувальних зборів, заходів, нагородження з олімпійських видів спорту</t>
  </si>
  <si>
    <t>динаміка кількості навчально-тренувальних зборів, заходів, нагородження  з олімпійських видів спорту  порівняно з минулим роком</t>
  </si>
  <si>
    <t>Проведення навчально-тренувальних зборів, заходів, нагородження з неолімпійських видів спорту з підготовки до змагань</t>
  </si>
  <si>
    <t>кількість навчально-тренувальних зборів,заходів, нагородження з неолімпійських видів спорту</t>
  </si>
  <si>
    <t>кількість людино-днів навчально-тренувальних зборів, заходів, нагородження з неолімпійських видів спорту</t>
  </si>
  <si>
    <t>середні витрати на один людино-день навчально-тренувальних зборів, заходів, нагородження з неолімпійських видів спорту</t>
  </si>
  <si>
    <t>динаміка кількості навчально-тренувальних зборів, заходів, нагородження з неолімпійських видів спорту порівняно з минулим роком</t>
  </si>
  <si>
    <t>кількість комунальних дитячо-юнацьких спортивних шкіл в розрізі їх видів (ДЮСШ), видатки на утримання яких здійснюються з бюджету, од.</t>
  </si>
  <si>
    <t>кількість штатних працівників комунальних дитячо-юнацьких спортивних шкіл, видатки на утримання яких здійснюються з бюджету, у розрізі їх видів (ДЮСШ
), осіб,</t>
  </si>
  <si>
    <t>у тому числі тренерів, осіб.</t>
  </si>
  <si>
    <t>обсяг витрат на утримання комунальних дитячо-юнацьких спортивних шкіл в розрізі їх видів (ДЮСШ), видатки на утримання яких здійснюються з бюджету, грн,</t>
  </si>
  <si>
    <t>у т.ч. обсяг витрат на навчально-тренувальну роботу</t>
  </si>
  <si>
    <t>у т.ч. обсяг витрат на забезпечення участі у спортивних змаганнях різного рівня</t>
  </si>
  <si>
    <t>обсяг витрат на заробітну плату працівників дитячо-юнацької спортивної школи із загальної суми витрат</t>
  </si>
  <si>
    <t>середньорічна кількість учнів комунальних дитячо-юнацьких спортивних шкіл, видатки на утримання яких здійснюються з бюджету, у розрізі їх видів (ДЮСШ), осіб</t>
  </si>
  <si>
    <t>кількість учнів комунальних дитячо-юнацьких спортивних шкіл, видатки на утримання яких здійснюються з бюджету, у розрізі їх видів (ДЮСШ), що взяли участь у  спортивних змаганнях різного рівня, осіб</t>
  </si>
  <si>
    <t>середні витрати на навчально-тренувальну роботу у комунальних дитячо-юнацьких спортивних школах, видатки на утримання яких здійснюються з бюджету (ДЮСШ), у розрахунку на одного учня, грн</t>
  </si>
  <si>
    <t>середні витрати на забезпечення участі одного учня комунальних дитячо-юнацьких спортивних шкіл, видатки на утримання яких здійснюються з бюджету (ДЮСШ), у  спортивних змаганнях різного рівня, грн</t>
  </si>
  <si>
    <t>середні витрати на утримання однієї комунальної дитячо-юнацької спортивної школи, видатки на утримання якої здійснюються з бюджету , у розрізі їх видів (ДЮСШ), з розрахунку на одного працівника</t>
  </si>
  <si>
    <t>середньомісячна заробітна плата працівника дитячо-юнацької спортивної школи, видатки на утримання якої здійснюються з бюджету(ДЮСШ)</t>
  </si>
  <si>
    <t>кількість учнів комунальних дитячо-юнацьких спортивних шкіл, видатки на утримання яких здійснюються з бюджету, у розрізі їх видів (ДЮСШ), які здобули призові місця в  спортивних змаганнях різного рівня, осіб</t>
  </si>
  <si>
    <t>динаміка кількості учнів комунальних дитячо-юнацьких спортивних шкіл, видатки на утримання яких здійснюються з бюджету (ДЮСШ), порівняно з минулим роком, %</t>
  </si>
  <si>
    <t>положення про порядок призначення стипендій кращим спортсменам з визнаних олімпійських та неолімпійських видів спортсменів</t>
  </si>
  <si>
    <t>всього витрати на жінок</t>
  </si>
  <si>
    <t>всього витрати на чоловіків</t>
  </si>
  <si>
    <t>частка витрат на чоловіків</t>
  </si>
  <si>
    <t>частка витрат на жінок</t>
  </si>
  <si>
    <t>Проведення реконструкції об’єктів
Забезпечення будівництва обєктів</t>
  </si>
  <si>
    <t>обсяг видатків всього з них:</t>
  </si>
  <si>
    <t>на проведення реконструкцій</t>
  </si>
  <si>
    <t>на проведення будівництва</t>
  </si>
  <si>
    <t>кількість об`єктів, які планується реконструювати</t>
  </si>
  <si>
    <t>розпорядження про внесення змін</t>
  </si>
  <si>
    <t>кількість закладів, в яких планується будівництво</t>
  </si>
  <si>
    <t>розпорядження начальника міської військової адміністрації</t>
  </si>
  <si>
    <t>середні витрати на реконструкцію одного об`єкта</t>
  </si>
  <si>
    <t>середні витрати на будівництво на один заклад</t>
  </si>
  <si>
    <t>рівень готовності об`єктів реконструкції</t>
  </si>
  <si>
    <t>рівень готовності об`єктів будівництва</t>
  </si>
  <si>
    <t>0618110</t>
  </si>
  <si>
    <t>Заходи із запобігання та ліквідації надзвичайних ситуацій та наслідків стихійного лиха</t>
  </si>
  <si>
    <t>Забезпечення поточного утримання стаціонарних пунктів обігріву населення в закладах освіти</t>
  </si>
  <si>
    <t>кількість стаціонарних пунктів обігріву</t>
  </si>
  <si>
    <t>розпорядження начальника МВА</t>
  </si>
  <si>
    <t>кількість відвідувань людьми стаціонарних пунктів обігріву</t>
  </si>
  <si>
    <t>середні видатки на один пункт</t>
  </si>
  <si>
    <t>середні видатки на одне відвідування стаціонарного пункту обігріву</t>
  </si>
  <si>
    <t>0613242</t>
  </si>
  <si>
    <t>Інші заходи у сфері соціального захисту і соціального забезпечення</t>
  </si>
  <si>
    <t>Забезпечення надання гуманірної допомоги дітям
Забезпечення комп`ютерною технікою (ноутбуками/хромбуками) для дистанційного навчання учнів закладів загальної середньої освіти</t>
  </si>
  <si>
    <t xml:space="preserve"> від міжнародних організацій</t>
  </si>
  <si>
    <t>від благодійних фондів</t>
  </si>
  <si>
    <t>додаткова дотація з обласного бюджету</t>
  </si>
  <si>
    <t>кількість дітей, яким надана гуманітарна допомога</t>
  </si>
  <si>
    <t>кількість здобувачів освіти вразливих груп населення, які будуть забезпечені комп`ютерною технікою (ноутбуками/хромбуками) для дистанційного навчання</t>
  </si>
  <si>
    <t>середній розмір допомоги на одну особу</t>
  </si>
  <si>
    <t>середній розмір коштів на одного здобувача освіти вразливих груп населення, який будеь забезпечений комп`ютерною технікою (ноутбуками/хромбуками) для дистанційного навчання</t>
  </si>
  <si>
    <t>частка витрат на міжнародні організації</t>
  </si>
  <si>
    <t>частка витрат на благодійні фонди</t>
  </si>
  <si>
    <t>відсоток використання додаткової дотації</t>
  </si>
  <si>
    <t>1090</t>
  </si>
  <si>
    <t>0320</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</si>
</sst>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 _₽_-;\-* #,##0.00\ _₽_-;_-* &quot;-&quot;??\ _₽_-;_-@_-"/>
    <numFmt numFmtId="165" formatCode="#,##0.00_ ;\-#,##0.00\ "/>
    <numFmt numFmtId="166" formatCode="0.0"/>
    <numFmt numFmtId="167" formatCode="#,##0.0_ ;\-#,##0.0\ "/>
    <numFmt numFmtId="168" formatCode="#,##0_ ;\-#,##0\ "/>
    <numFmt numFmtId="169" formatCode="0.000"/>
    <numFmt numFmtId="170" formatCode="#,##0.000_ ;\-#,##0.000\ "/>
  </numFmts>
  <fonts count="11" x14ac:knownFonts="1">
    <font>
      <sz val="11"/>
      <color theme="1"/>
      <name val="Calibri"/>
      <family val="2"/>
      <scheme val="minor"/>
    </font>
    <font>
      <sz val="11"/>
      <color theme="1"/>
      <name val="Times New Roman"/>
      <family val="1"/>
      <charset val="204"/>
    </font>
    <font>
      <b/>
      <sz val="11"/>
      <color theme="1"/>
      <name val="Times New Roman"/>
      <family val="1"/>
      <charset val="204"/>
    </font>
    <font>
      <sz val="10"/>
      <color theme="1"/>
      <name val="Times New Roman"/>
      <family val="1"/>
      <charset val="204"/>
    </font>
    <font>
      <b/>
      <sz val="10"/>
      <color theme="1"/>
      <name val="Times New Roman"/>
      <family val="1"/>
      <charset val="204"/>
    </font>
    <font>
      <sz val="11"/>
      <color theme="1"/>
      <name val="Calibri"/>
      <family val="2"/>
      <scheme val="minor"/>
    </font>
    <font>
      <sz val="12"/>
      <color theme="1"/>
      <name val="Times New Roman"/>
      <family val="1"/>
      <charset val="204"/>
    </font>
    <font>
      <b/>
      <sz val="12"/>
      <color theme="1"/>
      <name val="Times New Roman"/>
      <family val="1"/>
      <charset val="204"/>
    </font>
    <font>
      <sz val="12"/>
      <name val="Times New Roman"/>
      <family val="1"/>
      <charset val="204"/>
    </font>
    <font>
      <b/>
      <sz val="8"/>
      <name val="Arial"/>
      <family val="2"/>
      <charset val="204"/>
    </font>
    <font>
      <sz val="11"/>
      <name val="Times New Roman"/>
      <family val="1"/>
      <charset val="204"/>
    </font>
  </fonts>
  <fills count="3">
    <fill>
      <patternFill patternType="none"/>
    </fill>
    <fill>
      <patternFill patternType="gray125"/>
    </fill>
    <fill>
      <patternFill patternType="solid">
        <fgColor theme="0"/>
        <bgColor indexed="64"/>
      </patternFill>
    </fill>
  </fills>
  <borders count="16">
    <border>
      <left/>
      <right/>
      <top/>
      <bottom/>
      <diagonal/>
    </border>
    <border>
      <left/>
      <right/>
      <top/>
      <bottom style="thin">
        <color indexed="64"/>
      </bottom>
      <diagonal/>
    </border>
    <border>
      <left/>
      <right/>
      <top style="thin">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164" fontId="5" fillId="0" borderId="0" applyFont="0" applyFill="0" applyBorder="0" applyAlignment="0" applyProtection="0"/>
  </cellStyleXfs>
  <cellXfs count="331">
    <xf numFmtId="0" fontId="0" fillId="0" borderId="0" xfId="0"/>
    <xf numFmtId="0" fontId="1" fillId="0" borderId="0" xfId="0" applyFont="1"/>
    <xf numFmtId="0" fontId="2" fillId="0" borderId="0" xfId="0" applyFont="1"/>
    <xf numFmtId="0" fontId="2" fillId="0" borderId="0" xfId="0" applyFont="1" applyAlignment="1">
      <alignment horizontal="center"/>
    </xf>
    <xf numFmtId="0" fontId="1" fillId="0" borderId="3" xfId="0" applyFont="1" applyBorder="1" applyAlignment="1">
      <alignment horizontal="center" vertical="center"/>
    </xf>
    <xf numFmtId="0" fontId="1" fillId="0" borderId="3" xfId="0" applyFont="1" applyBorder="1"/>
    <xf numFmtId="0" fontId="1" fillId="0" borderId="0" xfId="0" applyFont="1" applyBorder="1" applyAlignment="1"/>
    <xf numFmtId="0" fontId="1" fillId="0" borderId="3" xfId="0" applyFont="1" applyBorder="1" applyAlignment="1">
      <alignment horizontal="center" vertical="center" wrapText="1"/>
    </xf>
    <xf numFmtId="0" fontId="3" fillId="0" borderId="3" xfId="0" applyFont="1" applyBorder="1" applyAlignment="1">
      <alignment vertical="top"/>
    </xf>
    <xf numFmtId="0" fontId="1" fillId="0" borderId="3" xfId="0" applyFont="1" applyBorder="1" applyAlignment="1">
      <alignment horizontal="center" vertical="center"/>
    </xf>
    <xf numFmtId="0" fontId="2" fillId="0" borderId="0" xfId="0" applyFont="1" applyAlignment="1">
      <alignment horizontal="center"/>
    </xf>
    <xf numFmtId="0" fontId="1" fillId="0" borderId="3" xfId="0" applyFont="1" applyBorder="1" applyAlignment="1">
      <alignment horizontal="center" vertical="center" wrapText="1"/>
    </xf>
    <xf numFmtId="0" fontId="1" fillId="0" borderId="1" xfId="0" applyFont="1" applyBorder="1" applyAlignment="1"/>
    <xf numFmtId="0" fontId="3" fillId="0" borderId="3" xfId="0" applyFont="1" applyBorder="1" applyAlignment="1">
      <alignment horizontal="center" vertical="center"/>
    </xf>
    <xf numFmtId="0" fontId="2" fillId="0" borderId="0" xfId="0" applyFont="1" applyAlignment="1"/>
    <xf numFmtId="0" fontId="1" fillId="2" borderId="0" xfId="0" applyFont="1" applyFill="1"/>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3" xfId="0" applyFont="1" applyFill="1" applyBorder="1"/>
    <xf numFmtId="0" fontId="2" fillId="2" borderId="0" xfId="0" applyFont="1" applyFill="1" applyAlignment="1"/>
    <xf numFmtId="0" fontId="2" fillId="2" borderId="0" xfId="0" applyFont="1" applyFill="1" applyAlignment="1">
      <alignment horizontal="center"/>
    </xf>
    <xf numFmtId="0" fontId="1" fillId="2" borderId="0" xfId="0" applyFont="1" applyFill="1" applyBorder="1" applyAlignment="1"/>
    <xf numFmtId="0" fontId="3" fillId="2" borderId="3" xfId="0" applyFont="1" applyFill="1" applyBorder="1" applyAlignment="1">
      <alignment horizontal="center" vertical="center"/>
    </xf>
    <xf numFmtId="0" fontId="3" fillId="2" borderId="3" xfId="0" applyFont="1" applyFill="1" applyBorder="1" applyAlignment="1">
      <alignment vertical="top"/>
    </xf>
    <xf numFmtId="0" fontId="1" fillId="0" borderId="0" xfId="0" applyFont="1" applyBorder="1" applyAlignment="1">
      <alignment horizontal="center" vertical="center"/>
    </xf>
    <xf numFmtId="0" fontId="1" fillId="2" borderId="0" xfId="0" applyFont="1" applyFill="1" applyBorder="1"/>
    <xf numFmtId="2" fontId="1" fillId="2" borderId="3" xfId="0" applyNumberFormat="1" applyFont="1" applyFill="1" applyBorder="1" applyAlignment="1">
      <alignment horizontal="center" vertical="center"/>
    </xf>
    <xf numFmtId="0" fontId="1" fillId="0" borderId="3" xfId="0" applyFont="1" applyBorder="1" applyAlignment="1">
      <alignment horizontal="center" vertical="center"/>
    </xf>
    <xf numFmtId="164" fontId="1" fillId="2" borderId="3" xfId="1" applyFont="1" applyFill="1" applyBorder="1" applyAlignment="1">
      <alignment vertical="center" wrapText="1"/>
    </xf>
    <xf numFmtId="164" fontId="3" fillId="2" borderId="3" xfId="1" applyFont="1" applyFill="1" applyBorder="1" applyAlignment="1">
      <alignment vertical="center"/>
    </xf>
    <xf numFmtId="164" fontId="1" fillId="2" borderId="0" xfId="1" applyFont="1" applyFill="1" applyAlignment="1">
      <alignment vertical="center"/>
    </xf>
    <xf numFmtId="164" fontId="1" fillId="2" borderId="0" xfId="1" applyFont="1" applyFill="1" applyBorder="1" applyAlignment="1">
      <alignment vertical="center"/>
    </xf>
    <xf numFmtId="0" fontId="4" fillId="0" borderId="3" xfId="0" applyFont="1" applyBorder="1" applyAlignment="1">
      <alignment horizontal="center" vertical="center"/>
    </xf>
    <xf numFmtId="0" fontId="1" fillId="0" borderId="0" xfId="0" applyFont="1" applyBorder="1" applyAlignment="1">
      <alignment wrapText="1"/>
    </xf>
    <xf numFmtId="0" fontId="1" fillId="0" borderId="0" xfId="0" applyFont="1" applyBorder="1" applyAlignment="1">
      <alignment horizontal="center"/>
    </xf>
    <xf numFmtId="0" fontId="1" fillId="0" borderId="0" xfId="0" applyFont="1" applyBorder="1" applyAlignment="1">
      <alignment vertical="center"/>
    </xf>
    <xf numFmtId="2" fontId="1" fillId="0" borderId="0" xfId="0" applyNumberFormat="1" applyFont="1" applyBorder="1" applyAlignment="1">
      <alignment horizontal="center" vertical="center" wrapText="1"/>
    </xf>
    <xf numFmtId="2" fontId="1" fillId="0" borderId="0" xfId="0" applyNumberFormat="1" applyFont="1" applyBorder="1" applyAlignment="1">
      <alignment horizontal="center" vertical="center"/>
    </xf>
    <xf numFmtId="164" fontId="1" fillId="2" borderId="3" xfId="1" applyFont="1" applyFill="1" applyBorder="1" applyAlignment="1">
      <alignment horizontal="center" vertical="center" wrapText="1"/>
    </xf>
    <xf numFmtId="164" fontId="1" fillId="2" borderId="3" xfId="1" applyFont="1" applyFill="1" applyBorder="1" applyAlignment="1">
      <alignment horizontal="center" vertical="center"/>
    </xf>
    <xf numFmtId="0" fontId="4" fillId="2" borderId="3" xfId="0" applyFont="1" applyFill="1" applyBorder="1" applyAlignment="1">
      <alignment horizontal="center" vertical="center"/>
    </xf>
    <xf numFmtId="0" fontId="2" fillId="2" borderId="0" xfId="0" applyFont="1" applyFill="1"/>
    <xf numFmtId="0" fontId="1" fillId="2" borderId="1" xfId="0" applyFont="1" applyFill="1" applyBorder="1" applyAlignment="1"/>
    <xf numFmtId="0" fontId="1" fillId="2" borderId="0" xfId="0" applyFont="1" applyFill="1" applyBorder="1" applyAlignment="1">
      <alignment wrapText="1"/>
    </xf>
    <xf numFmtId="0" fontId="6" fillId="0" borderId="1" xfId="0" applyFont="1" applyFill="1" applyBorder="1" applyAlignment="1">
      <alignment wrapText="1"/>
    </xf>
    <xf numFmtId="0" fontId="6" fillId="0" borderId="0" xfId="0" applyFont="1" applyFill="1"/>
    <xf numFmtId="2" fontId="1" fillId="0" borderId="3" xfId="1" applyNumberFormat="1" applyFont="1" applyBorder="1" applyAlignment="1">
      <alignment horizontal="center" vertical="center" wrapText="1"/>
    </xf>
    <xf numFmtId="2" fontId="1" fillId="0" borderId="3" xfId="1" applyNumberFormat="1" applyFont="1" applyBorder="1" applyAlignment="1">
      <alignment horizontal="center" vertical="center"/>
    </xf>
    <xf numFmtId="2" fontId="2" fillId="0" borderId="3" xfId="1" applyNumberFormat="1" applyFont="1" applyBorder="1" applyAlignment="1">
      <alignment horizontal="center" vertical="center"/>
    </xf>
    <xf numFmtId="0" fontId="1" fillId="0" borderId="0" xfId="0" applyFont="1" applyAlignment="1">
      <alignment horizontal="left" vertical="center"/>
    </xf>
    <xf numFmtId="2" fontId="1" fillId="2" borderId="3" xfId="1" applyNumberFormat="1" applyFont="1" applyFill="1" applyBorder="1" applyAlignment="1">
      <alignment horizontal="center" vertical="center"/>
    </xf>
    <xf numFmtId="2" fontId="1" fillId="0" borderId="3" xfId="0" applyNumberFormat="1" applyFont="1" applyBorder="1" applyAlignment="1">
      <alignment horizontal="center" vertical="center" wrapText="1"/>
    </xf>
    <xf numFmtId="2" fontId="1" fillId="2" borderId="3" xfId="0" applyNumberFormat="1" applyFont="1" applyFill="1" applyBorder="1" applyAlignment="1">
      <alignment horizontal="center" vertical="center" wrapText="1"/>
    </xf>
    <xf numFmtId="2" fontId="3" fillId="0" borderId="3" xfId="0" applyNumberFormat="1" applyFont="1" applyBorder="1" applyAlignment="1">
      <alignment horizontal="center" vertical="center"/>
    </xf>
    <xf numFmtId="2" fontId="3" fillId="2" borderId="3" xfId="0" applyNumberFormat="1" applyFont="1" applyFill="1" applyBorder="1" applyAlignment="1">
      <alignment horizontal="center" vertical="center"/>
    </xf>
    <xf numFmtId="2" fontId="1" fillId="2" borderId="3" xfId="1" applyNumberFormat="1" applyFont="1" applyFill="1" applyBorder="1" applyAlignment="1">
      <alignment horizontal="center" vertical="center" wrapText="1"/>
    </xf>
    <xf numFmtId="2" fontId="2" fillId="2" borderId="3" xfId="1" applyNumberFormat="1" applyFont="1" applyFill="1" applyBorder="1" applyAlignment="1">
      <alignment horizontal="center" vertical="center"/>
    </xf>
    <xf numFmtId="167" fontId="1" fillId="0" borderId="0" xfId="0" applyNumberFormat="1" applyFont="1"/>
    <xf numFmtId="49" fontId="1" fillId="2" borderId="3" xfId="1" applyNumberFormat="1" applyFont="1" applyFill="1" applyBorder="1" applyAlignment="1">
      <alignment horizontal="center" vertical="center" wrapText="1"/>
    </xf>
    <xf numFmtId="49" fontId="1" fillId="2" borderId="3" xfId="1" applyNumberFormat="1" applyFont="1" applyFill="1" applyBorder="1" applyAlignment="1">
      <alignment horizontal="center" vertical="center"/>
    </xf>
    <xf numFmtId="168" fontId="1" fillId="0" borderId="0" xfId="0" applyNumberFormat="1" applyFont="1"/>
    <xf numFmtId="0" fontId="2" fillId="0" borderId="0" xfId="0" applyFont="1" applyAlignment="1">
      <alignment horizontal="center"/>
    </xf>
    <xf numFmtId="0" fontId="1" fillId="0" borderId="3" xfId="0" applyFont="1" applyBorder="1" applyAlignment="1">
      <alignment horizontal="center" vertical="center" wrapText="1"/>
    </xf>
    <xf numFmtId="0" fontId="2" fillId="0" borderId="0" xfId="0" applyFont="1" applyAlignment="1">
      <alignment horizontal="center"/>
    </xf>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0" fontId="2" fillId="2" borderId="0" xfId="0" applyFont="1" applyFill="1" applyAlignment="1">
      <alignment horizontal="center"/>
    </xf>
    <xf numFmtId="0" fontId="1" fillId="2" borderId="3" xfId="0" applyFont="1" applyFill="1" applyBorder="1" applyAlignment="1">
      <alignment horizontal="center" vertical="center" wrapText="1"/>
    </xf>
    <xf numFmtId="0" fontId="0" fillId="0" borderId="0" xfId="0" applyFill="1" applyBorder="1" applyAlignment="1">
      <alignment vertical="center" wrapText="1"/>
    </xf>
    <xf numFmtId="0" fontId="1" fillId="2" borderId="3" xfId="0" applyFont="1" applyFill="1" applyBorder="1" applyAlignment="1">
      <alignment horizontal="center" vertical="center"/>
    </xf>
    <xf numFmtId="0" fontId="1" fillId="2" borderId="3" xfId="0" applyFont="1" applyFill="1" applyBorder="1" applyAlignment="1">
      <alignment horizontal="center" vertical="center" wrapText="1"/>
    </xf>
    <xf numFmtId="0" fontId="2" fillId="2" borderId="0" xfId="0" applyFont="1" applyFill="1" applyAlignment="1">
      <alignment horizontal="center"/>
    </xf>
    <xf numFmtId="0" fontId="9" fillId="0" borderId="0" xfId="0" applyFont="1" applyFill="1" applyBorder="1" applyAlignment="1">
      <alignment vertical="center" wrapText="1"/>
    </xf>
    <xf numFmtId="0" fontId="0" fillId="0" borderId="0" xfId="0" applyBorder="1"/>
    <xf numFmtId="0" fontId="1" fillId="0" borderId="3" xfId="0" applyFont="1" applyBorder="1" applyAlignment="1">
      <alignment horizontal="center" vertical="center"/>
    </xf>
    <xf numFmtId="0" fontId="2" fillId="2" borderId="0" xfId="0" applyFont="1" applyFill="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2" fontId="6" fillId="0" borderId="0" xfId="0" applyNumberFormat="1" applyFont="1" applyFill="1"/>
    <xf numFmtId="0" fontId="6" fillId="0" borderId="3" xfId="0" applyFont="1" applyFill="1" applyBorder="1" applyAlignment="1"/>
    <xf numFmtId="0" fontId="6" fillId="0" borderId="3" xfId="0" applyFont="1" applyFill="1" applyBorder="1"/>
    <xf numFmtId="0" fontId="7" fillId="0" borderId="3" xfId="0" applyFont="1" applyFill="1" applyBorder="1" applyAlignment="1"/>
    <xf numFmtId="0" fontId="6" fillId="0" borderId="3" xfId="0" applyFont="1" applyFill="1" applyBorder="1" applyAlignment="1">
      <alignment horizontal="right"/>
    </xf>
    <xf numFmtId="166" fontId="6" fillId="0" borderId="3" xfId="0" applyNumberFormat="1" applyFont="1" applyFill="1" applyBorder="1"/>
    <xf numFmtId="167" fontId="6" fillId="0" borderId="3" xfId="0" applyNumberFormat="1" applyFont="1" applyFill="1" applyBorder="1"/>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6" fillId="0" borderId="3" xfId="0" applyFont="1" applyFill="1" applyBorder="1" applyAlignment="1">
      <alignment horizontal="center"/>
    </xf>
    <xf numFmtId="0" fontId="6" fillId="0" borderId="3" xfId="0" applyFont="1" applyFill="1" applyBorder="1" applyAlignment="1">
      <alignment horizontal="center" vertical="center"/>
    </xf>
    <xf numFmtId="169" fontId="6" fillId="0" borderId="0" xfId="0" applyNumberFormat="1" applyFont="1" applyFill="1"/>
    <xf numFmtId="170" fontId="6" fillId="0" borderId="0" xfId="0" applyNumberFormat="1" applyFont="1" applyFill="1"/>
    <xf numFmtId="0" fontId="1" fillId="0" borderId="3" xfId="0" applyFont="1" applyBorder="1" applyAlignment="1">
      <alignment horizontal="center" vertical="center"/>
    </xf>
    <xf numFmtId="0" fontId="2" fillId="2" borderId="0" xfId="0" applyFont="1" applyFill="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2" fillId="0" borderId="0" xfId="0" applyFont="1" applyAlignment="1">
      <alignment horizontal="center"/>
    </xf>
    <xf numFmtId="0" fontId="2" fillId="2" borderId="0" xfId="0" applyFont="1" applyFill="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49" fontId="6" fillId="0" borderId="13" xfId="0" applyNumberFormat="1" applyFont="1" applyFill="1" applyBorder="1" applyAlignment="1">
      <alignment horizontal="center"/>
    </xf>
    <xf numFmtId="49" fontId="6" fillId="0" borderId="15" xfId="0" applyNumberFormat="1" applyFont="1" applyFill="1" applyBorder="1" applyAlignment="1">
      <alignment horizontal="center"/>
    </xf>
    <xf numFmtId="0" fontId="6" fillId="0" borderId="13" xfId="0" applyFont="1" applyFill="1" applyBorder="1" applyAlignment="1">
      <alignment horizontal="center"/>
    </xf>
    <xf numFmtId="0" fontId="6" fillId="0" borderId="15" xfId="0" applyFont="1" applyFill="1" applyBorder="1" applyAlignment="1">
      <alignment horizontal="center"/>
    </xf>
    <xf numFmtId="0" fontId="6" fillId="0" borderId="13" xfId="0" applyFont="1" applyFill="1" applyBorder="1" applyAlignment="1">
      <alignment horizontal="center"/>
    </xf>
    <xf numFmtId="0" fontId="6" fillId="0" borderId="15" xfId="0" applyFont="1" applyFill="1" applyBorder="1" applyAlignment="1">
      <alignment horizontal="center"/>
    </xf>
    <xf numFmtId="167" fontId="6" fillId="2" borderId="3" xfId="0" applyNumberFormat="1" applyFont="1" applyFill="1" applyBorder="1"/>
    <xf numFmtId="166" fontId="6" fillId="2" borderId="3" xfId="0" applyNumberFormat="1" applyFont="1" applyFill="1" applyBorder="1"/>
    <xf numFmtId="0" fontId="6" fillId="0" borderId="13" xfId="0" applyFont="1" applyFill="1" applyBorder="1" applyAlignment="1">
      <alignment horizontal="center"/>
    </xf>
    <xf numFmtId="0" fontId="6" fillId="0" borderId="15" xfId="0" applyFont="1" applyFill="1" applyBorder="1" applyAlignment="1">
      <alignment horizontal="center"/>
    </xf>
    <xf numFmtId="0" fontId="6" fillId="2" borderId="0" xfId="0" applyFont="1" applyFill="1"/>
    <xf numFmtId="0" fontId="6" fillId="2" borderId="3" xfId="0" applyFont="1" applyFill="1" applyBorder="1"/>
    <xf numFmtId="166" fontId="8" fillId="2" borderId="3" xfId="0" applyNumberFormat="1" applyFont="1" applyFill="1" applyBorder="1"/>
    <xf numFmtId="0" fontId="6" fillId="2" borderId="3" xfId="0" applyFont="1" applyFill="1" applyBorder="1" applyAlignment="1"/>
    <xf numFmtId="0" fontId="6" fillId="2" borderId="13" xfId="0" applyFont="1" applyFill="1" applyBorder="1" applyAlignment="1">
      <alignment horizontal="center"/>
    </xf>
    <xf numFmtId="0" fontId="6" fillId="2" borderId="15" xfId="0" applyFont="1" applyFill="1" applyBorder="1" applyAlignment="1">
      <alignment horizontal="center"/>
    </xf>
    <xf numFmtId="167" fontId="8" fillId="2" borderId="3" xfId="0" applyNumberFormat="1" applyFont="1" applyFill="1" applyBorder="1"/>
    <xf numFmtId="0" fontId="8" fillId="2" borderId="0" xfId="0" applyFont="1" applyFill="1"/>
    <xf numFmtId="166" fontId="6" fillId="0" borderId="0" xfId="0" applyNumberFormat="1" applyFont="1" applyFill="1"/>
    <xf numFmtId="167" fontId="6" fillId="0" borderId="0" xfId="0" applyNumberFormat="1" applyFont="1" applyFill="1"/>
    <xf numFmtId="1" fontId="8" fillId="2" borderId="3" xfId="0" applyNumberFormat="1" applyFont="1" applyFill="1" applyBorder="1" applyAlignment="1">
      <alignment horizontal="center" vertical="center"/>
    </xf>
    <xf numFmtId="0" fontId="8" fillId="2" borderId="3" xfId="0" applyFont="1" applyFill="1" applyBorder="1"/>
    <xf numFmtId="1" fontId="6" fillId="2" borderId="3" xfId="0" applyNumberFormat="1" applyFont="1" applyFill="1" applyBorder="1" applyAlignment="1">
      <alignment horizontal="center" vertical="center"/>
    </xf>
    <xf numFmtId="0" fontId="1" fillId="0" borderId="1" xfId="0" applyFont="1" applyBorder="1" applyAlignment="1">
      <alignment horizontal="center" vertical="center"/>
    </xf>
    <xf numFmtId="0" fontId="1" fillId="0" borderId="0" xfId="0" applyFont="1" applyAlignment="1">
      <alignment horizontal="center" vertical="center"/>
    </xf>
    <xf numFmtId="0" fontId="1" fillId="0" borderId="1" xfId="0" applyFont="1" applyBorder="1" applyAlignment="1">
      <alignment horizontal="center" vertical="center"/>
    </xf>
    <xf numFmtId="0" fontId="1" fillId="0" borderId="0" xfId="0" applyFont="1" applyAlignment="1">
      <alignment horizontal="center" vertical="center"/>
    </xf>
    <xf numFmtId="0" fontId="1" fillId="2" borderId="3" xfId="0" applyFont="1" applyFill="1" applyBorder="1" applyAlignment="1">
      <alignment horizontal="center" vertical="center"/>
    </xf>
    <xf numFmtId="0" fontId="1" fillId="2" borderId="3"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1" fillId="2" borderId="3" xfId="0" applyFont="1" applyFill="1" applyBorder="1" applyAlignment="1">
      <alignment horizontal="center" vertical="center"/>
    </xf>
    <xf numFmtId="0" fontId="1" fillId="2" borderId="3" xfId="0" applyFont="1" applyFill="1" applyBorder="1" applyAlignment="1">
      <alignment horizontal="center" vertical="center" wrapText="1"/>
    </xf>
    <xf numFmtId="0" fontId="1" fillId="0" borderId="0" xfId="0" applyFont="1" applyFill="1" applyAlignment="1">
      <alignment horizontal="center" vertical="center"/>
    </xf>
    <xf numFmtId="0" fontId="2" fillId="0" borderId="0" xfId="0" applyFont="1" applyFill="1" applyAlignment="1">
      <alignment horizontal="center" vertical="center"/>
    </xf>
    <xf numFmtId="0" fontId="1"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0" xfId="0" applyFont="1" applyFill="1" applyBorder="1" applyAlignment="1">
      <alignment horizontal="left" vertical="center"/>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3" fillId="0" borderId="3" xfId="0" applyNumberFormat="1" applyFont="1" applyFill="1" applyBorder="1" applyAlignment="1">
      <alignment horizontal="center" vertical="center"/>
    </xf>
    <xf numFmtId="2" fontId="1" fillId="0" borderId="3" xfId="1" applyNumberFormat="1" applyFont="1" applyFill="1" applyBorder="1" applyAlignment="1">
      <alignment horizontal="center" vertical="center" wrapText="1"/>
    </xf>
    <xf numFmtId="2" fontId="1" fillId="0" borderId="3" xfId="0" applyNumberFormat="1" applyFont="1" applyFill="1" applyBorder="1" applyAlignment="1">
      <alignment horizontal="center" vertical="center" wrapText="1"/>
    </xf>
    <xf numFmtId="2" fontId="1" fillId="0" borderId="3" xfId="1" applyNumberFormat="1" applyFont="1" applyFill="1" applyBorder="1" applyAlignment="1">
      <alignment horizontal="center" vertical="center"/>
    </xf>
    <xf numFmtId="2" fontId="1" fillId="0" borderId="3" xfId="0" applyNumberFormat="1" applyFont="1" applyFill="1" applyBorder="1" applyAlignment="1">
      <alignment horizontal="center" vertical="center"/>
    </xf>
    <xf numFmtId="2" fontId="3" fillId="0" borderId="3" xfId="0" applyNumberFormat="1" applyFont="1" applyFill="1" applyBorder="1" applyAlignment="1">
      <alignment horizontal="center" vertical="center"/>
    </xf>
    <xf numFmtId="0" fontId="4" fillId="0" borderId="3" xfId="0" applyFont="1" applyFill="1" applyBorder="1" applyAlignment="1">
      <alignment horizontal="center" vertical="center"/>
    </xf>
    <xf numFmtId="2" fontId="2" fillId="0" borderId="3" xfId="1" applyNumberFormat="1" applyFont="1" applyFill="1" applyBorder="1" applyAlignment="1">
      <alignment horizontal="center" vertical="center"/>
    </xf>
    <xf numFmtId="0" fontId="1" fillId="0" borderId="3" xfId="1" applyNumberFormat="1" applyFont="1" applyFill="1" applyBorder="1" applyAlignment="1">
      <alignment horizontal="center" vertical="center"/>
    </xf>
    <xf numFmtId="0" fontId="1" fillId="0" borderId="14" xfId="0" applyFont="1" applyFill="1" applyBorder="1" applyAlignment="1">
      <alignment horizontal="center" vertical="center"/>
    </xf>
    <xf numFmtId="0" fontId="3" fillId="0" borderId="3" xfId="0" applyFont="1" applyFill="1" applyBorder="1" applyAlignment="1">
      <alignment horizontal="center" vertical="center"/>
    </xf>
    <xf numFmtId="165" fontId="1" fillId="0" borderId="3" xfId="1" applyNumberFormat="1" applyFont="1" applyFill="1" applyBorder="1" applyAlignment="1">
      <alignment horizontal="center" vertical="center" wrapText="1"/>
    </xf>
    <xf numFmtId="165" fontId="1" fillId="0" borderId="3" xfId="1" applyNumberFormat="1" applyFont="1" applyFill="1" applyBorder="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xf numFmtId="0" fontId="2" fillId="0" borderId="0" xfId="0" applyFont="1" applyFill="1" applyAlignment="1"/>
    <xf numFmtId="0" fontId="2" fillId="0" borderId="0" xfId="0" applyFont="1" applyFill="1"/>
    <xf numFmtId="0" fontId="2" fillId="0" borderId="0" xfId="0" applyFont="1" applyFill="1" applyAlignment="1">
      <alignment horizontal="center"/>
    </xf>
    <xf numFmtId="0" fontId="1" fillId="0" borderId="0" xfId="0" applyFont="1" applyFill="1" applyBorder="1" applyAlignment="1"/>
    <xf numFmtId="0" fontId="1" fillId="0" borderId="1" xfId="0" applyFont="1" applyFill="1" applyBorder="1" applyAlignment="1"/>
    <xf numFmtId="0" fontId="1" fillId="0" borderId="3" xfId="0" applyFont="1" applyFill="1" applyBorder="1" applyAlignment="1"/>
    <xf numFmtId="0" fontId="1" fillId="0" borderId="3" xfId="0" applyFont="1" applyFill="1" applyBorder="1" applyAlignment="1">
      <alignment vertical="top" wrapText="1"/>
    </xf>
    <xf numFmtId="164" fontId="1" fillId="0" borderId="3" xfId="1" applyFont="1" applyFill="1" applyBorder="1" applyAlignment="1">
      <alignment horizontal="center" vertical="center" wrapText="1"/>
    </xf>
    <xf numFmtId="164" fontId="3" fillId="0" borderId="3" xfId="1" applyFont="1" applyFill="1" applyBorder="1" applyAlignment="1">
      <alignment horizontal="center" vertical="center"/>
    </xf>
    <xf numFmtId="0" fontId="1" fillId="0" borderId="3" xfId="0" applyFont="1" applyFill="1" applyBorder="1" applyAlignment="1">
      <alignment horizontal="center" wrapText="1"/>
    </xf>
    <xf numFmtId="0" fontId="1" fillId="0" borderId="3" xfId="0" applyFont="1" applyFill="1" applyBorder="1" applyAlignment="1">
      <alignment horizontal="center"/>
    </xf>
    <xf numFmtId="0" fontId="1" fillId="0" borderId="3" xfId="0" applyFont="1" applyFill="1" applyBorder="1" applyAlignment="1">
      <alignment horizontal="center" vertical="top" wrapText="1"/>
    </xf>
    <xf numFmtId="164" fontId="1" fillId="0" borderId="3" xfId="1" applyNumberFormat="1" applyFont="1" applyFill="1" applyBorder="1" applyAlignment="1">
      <alignment horizontal="center" vertical="center" wrapText="1"/>
    </xf>
    <xf numFmtId="164" fontId="1" fillId="0" borderId="3" xfId="1" applyNumberFormat="1" applyFont="1" applyFill="1" applyBorder="1" applyAlignment="1">
      <alignment horizontal="center" vertical="center"/>
    </xf>
    <xf numFmtId="164" fontId="3" fillId="0" borderId="3" xfId="1" applyNumberFormat="1" applyFont="1" applyFill="1" applyBorder="1" applyAlignment="1">
      <alignment horizontal="center" vertical="center"/>
    </xf>
    <xf numFmtId="168" fontId="1" fillId="0" borderId="3" xfId="1" applyNumberFormat="1" applyFont="1" applyFill="1" applyBorder="1" applyAlignment="1">
      <alignment horizontal="center" vertical="center" wrapText="1"/>
    </xf>
    <xf numFmtId="168" fontId="1" fillId="0" borderId="3" xfId="1" applyNumberFormat="1" applyFont="1" applyFill="1" applyBorder="1" applyAlignment="1">
      <alignment horizontal="center" vertical="center"/>
    </xf>
    <xf numFmtId="1" fontId="1" fillId="0" borderId="3" xfId="1" applyNumberFormat="1" applyFont="1" applyFill="1" applyBorder="1" applyAlignment="1">
      <alignment horizontal="center" vertical="center"/>
    </xf>
    <xf numFmtId="0" fontId="1" fillId="0" borderId="0" xfId="0" applyFont="1" applyFill="1" applyBorder="1" applyAlignment="1">
      <alignment horizontal="left" vertical="center" wrapText="1"/>
    </xf>
    <xf numFmtId="0" fontId="1" fillId="0" borderId="0" xfId="0" applyFont="1" applyFill="1" applyBorder="1"/>
    <xf numFmtId="164" fontId="1" fillId="0" borderId="3" xfId="1" applyFont="1" applyFill="1" applyBorder="1" applyAlignment="1">
      <alignment horizontal="center" vertical="center"/>
    </xf>
    <xf numFmtId="0" fontId="2" fillId="0" borderId="3" xfId="0" applyFont="1" applyFill="1" applyBorder="1" applyAlignment="1">
      <alignment horizontal="center" vertical="center"/>
    </xf>
    <xf numFmtId="164" fontId="2" fillId="0" borderId="3" xfId="1" applyFont="1" applyFill="1" applyBorder="1" applyAlignment="1">
      <alignment horizontal="center" vertical="center"/>
    </xf>
    <xf numFmtId="2" fontId="1" fillId="2" borderId="3" xfId="0" applyNumberFormat="1" applyFont="1" applyFill="1" applyBorder="1" applyAlignment="1">
      <alignment horizontal="center"/>
    </xf>
    <xf numFmtId="2" fontId="1" fillId="0" borderId="3" xfId="1" applyNumberFormat="1" applyFont="1" applyBorder="1" applyAlignment="1">
      <alignment horizontal="center"/>
    </xf>
    <xf numFmtId="166" fontId="1" fillId="2" borderId="3" xfId="0" applyNumberFormat="1" applyFont="1" applyFill="1" applyBorder="1" applyAlignment="1">
      <alignment horizontal="center"/>
    </xf>
    <xf numFmtId="0" fontId="1" fillId="0" borderId="1" xfId="0" applyFont="1" applyFill="1" applyBorder="1" applyAlignment="1">
      <alignment horizontal="center" vertical="center"/>
    </xf>
    <xf numFmtId="0" fontId="1" fillId="0" borderId="0" xfId="0" applyFont="1" applyFill="1" applyAlignment="1">
      <alignment horizontal="center" vertical="center"/>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1" fillId="0" borderId="0" xfId="0" applyFont="1" applyFill="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3" fillId="0" borderId="3" xfId="0" applyFont="1" applyFill="1" applyBorder="1" applyAlignment="1">
      <alignment vertical="top"/>
    </xf>
    <xf numFmtId="165" fontId="2" fillId="0" borderId="3" xfId="1" applyNumberFormat="1" applyFont="1" applyFill="1" applyBorder="1" applyAlignment="1">
      <alignment horizontal="center" vertical="center"/>
    </xf>
    <xf numFmtId="2" fontId="3" fillId="0" borderId="3" xfId="0" applyNumberFormat="1" applyFont="1" applyBorder="1" applyAlignment="1">
      <alignment vertical="top"/>
    </xf>
    <xf numFmtId="164" fontId="4" fillId="2" borderId="3" xfId="1" applyFont="1" applyFill="1" applyBorder="1" applyAlignment="1">
      <alignment horizontal="center" vertical="center"/>
    </xf>
    <xf numFmtId="2" fontId="3" fillId="2" borderId="3" xfId="1" applyNumberFormat="1" applyFont="1" applyFill="1" applyBorder="1" applyAlignment="1">
      <alignment horizontal="center" vertical="center"/>
    </xf>
    <xf numFmtId="49" fontId="1" fillId="0" borderId="3"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xf>
    <xf numFmtId="2" fontId="3" fillId="0" borderId="3" xfId="0" applyNumberFormat="1" applyFont="1" applyFill="1" applyBorder="1" applyAlignment="1">
      <alignment vertical="top"/>
    </xf>
    <xf numFmtId="2" fontId="1" fillId="0" borderId="0" xfId="0" applyNumberFormat="1" applyFont="1" applyFill="1"/>
    <xf numFmtId="49" fontId="1" fillId="0" borderId="3" xfId="1" applyNumberFormat="1" applyFont="1" applyFill="1" applyBorder="1" applyAlignment="1">
      <alignment horizontal="center" vertical="center"/>
    </xf>
    <xf numFmtId="164" fontId="1" fillId="0" borderId="0" xfId="1" applyFont="1" applyFill="1" applyAlignment="1">
      <alignment vertical="center"/>
    </xf>
    <xf numFmtId="49" fontId="1" fillId="0" borderId="3" xfId="1" applyNumberFormat="1" applyFont="1" applyFill="1" applyBorder="1" applyAlignment="1">
      <alignment horizontal="center" vertical="center" wrapText="1"/>
    </xf>
    <xf numFmtId="164" fontId="4" fillId="0" borderId="3" xfId="1" applyFont="1" applyFill="1" applyBorder="1" applyAlignment="1">
      <alignment horizontal="center" vertical="center"/>
    </xf>
    <xf numFmtId="2" fontId="3" fillId="0" borderId="3" xfId="1" applyNumberFormat="1" applyFont="1" applyFill="1" applyBorder="1" applyAlignment="1">
      <alignment horizontal="center" vertical="center"/>
    </xf>
    <xf numFmtId="164" fontId="1" fillId="0" borderId="0" xfId="1" applyFont="1" applyFill="1" applyBorder="1" applyAlignment="1">
      <alignment vertical="center"/>
    </xf>
    <xf numFmtId="0" fontId="1" fillId="0" borderId="13"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0" xfId="0" applyFont="1" applyFill="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0" fontId="1" fillId="0" borderId="1" xfId="0" applyFont="1" applyBorder="1" applyAlignment="1">
      <alignment horizontal="center" vertical="center"/>
    </xf>
    <xf numFmtId="0" fontId="1" fillId="0" borderId="0" xfId="0" applyFont="1" applyFill="1" applyAlignment="1"/>
    <xf numFmtId="167" fontId="1" fillId="0" borderId="0" xfId="0" applyNumberFormat="1" applyFont="1" applyFill="1"/>
    <xf numFmtId="2" fontId="3" fillId="2" borderId="3" xfId="0" applyNumberFormat="1" applyFont="1" applyFill="1" applyBorder="1" applyAlignment="1">
      <alignment vertical="top"/>
    </xf>
    <xf numFmtId="0" fontId="6" fillId="2" borderId="13" xfId="0" applyFont="1" applyFill="1" applyBorder="1" applyAlignment="1">
      <alignment horizontal="center" wrapText="1"/>
    </xf>
    <xf numFmtId="0" fontId="6" fillId="2" borderId="14" xfId="0" applyFont="1" applyFill="1" applyBorder="1" applyAlignment="1">
      <alignment horizontal="center" wrapText="1"/>
    </xf>
    <xf numFmtId="0" fontId="6" fillId="2" borderId="15" xfId="0" applyFont="1" applyFill="1" applyBorder="1" applyAlignment="1">
      <alignment horizontal="center" wrapText="1"/>
    </xf>
    <xf numFmtId="0" fontId="1" fillId="0" borderId="1" xfId="0" applyFont="1" applyBorder="1" applyAlignment="1">
      <alignment horizontal="center"/>
    </xf>
    <xf numFmtId="49" fontId="6" fillId="0" borderId="13" xfId="0" applyNumberFormat="1" applyFont="1" applyFill="1" applyBorder="1" applyAlignment="1">
      <alignment horizontal="center"/>
    </xf>
    <xf numFmtId="49" fontId="6" fillId="0" borderId="15" xfId="0" applyNumberFormat="1" applyFont="1" applyFill="1" applyBorder="1" applyAlignment="1">
      <alignment horizontal="center"/>
    </xf>
    <xf numFmtId="0" fontId="6" fillId="0" borderId="13" xfId="0" applyFont="1" applyFill="1" applyBorder="1" applyAlignment="1">
      <alignment horizontal="center"/>
    </xf>
    <xf numFmtId="0" fontId="6" fillId="0" borderId="15" xfId="0" applyFont="1" applyFill="1" applyBorder="1" applyAlignment="1">
      <alignment horizontal="center"/>
    </xf>
    <xf numFmtId="0" fontId="6" fillId="0" borderId="13" xfId="0" applyFont="1" applyFill="1" applyBorder="1" applyAlignment="1">
      <alignment horizontal="center" wrapText="1"/>
    </xf>
    <xf numFmtId="0" fontId="6" fillId="0" borderId="14" xfId="0" applyFont="1" applyFill="1" applyBorder="1" applyAlignment="1">
      <alignment horizontal="center" wrapText="1"/>
    </xf>
    <xf numFmtId="0" fontId="6" fillId="0" borderId="14" xfId="0" applyFont="1" applyFill="1" applyBorder="1" applyAlignment="1">
      <alignment horizontal="center"/>
    </xf>
    <xf numFmtId="0" fontId="6" fillId="2" borderId="13" xfId="0" applyFont="1" applyFill="1" applyBorder="1" applyAlignment="1">
      <alignment horizontal="center"/>
    </xf>
    <xf numFmtId="0" fontId="6" fillId="2" borderId="15" xfId="0" applyFont="1" applyFill="1" applyBorder="1" applyAlignment="1">
      <alignment horizontal="center"/>
    </xf>
    <xf numFmtId="49" fontId="6" fillId="0" borderId="14" xfId="0" applyNumberFormat="1" applyFont="1" applyFill="1" applyBorder="1" applyAlignment="1">
      <alignment horizontal="center"/>
    </xf>
    <xf numFmtId="0" fontId="6" fillId="0" borderId="15" xfId="0" applyFont="1" applyFill="1" applyBorder="1" applyAlignment="1">
      <alignment horizontal="center" wrapText="1"/>
    </xf>
    <xf numFmtId="49" fontId="6" fillId="2" borderId="13" xfId="0" applyNumberFormat="1" applyFont="1" applyFill="1" applyBorder="1" applyAlignment="1">
      <alignment horizontal="center"/>
    </xf>
    <xf numFmtId="49" fontId="6" fillId="2" borderId="14" xfId="0" applyNumberFormat="1" applyFont="1" applyFill="1" applyBorder="1" applyAlignment="1">
      <alignment horizontal="center"/>
    </xf>
    <xf numFmtId="49" fontId="6" fillId="2" borderId="15" xfId="0" applyNumberFormat="1" applyFont="1" applyFill="1" applyBorder="1" applyAlignment="1">
      <alignment horizontal="center"/>
    </xf>
    <xf numFmtId="0" fontId="6" fillId="2" borderId="14" xfId="0" applyFont="1" applyFill="1" applyBorder="1" applyAlignment="1">
      <alignment horizontal="center"/>
    </xf>
    <xf numFmtId="0" fontId="7" fillId="0" borderId="13" xfId="0" applyFont="1" applyFill="1" applyBorder="1" applyAlignment="1">
      <alignment horizontal="center"/>
    </xf>
    <xf numFmtId="0" fontId="7" fillId="0" borderId="15" xfId="0" applyFont="1" applyFill="1" applyBorder="1" applyAlignment="1">
      <alignment horizontal="center"/>
    </xf>
    <xf numFmtId="0" fontId="7" fillId="0" borderId="13" xfId="0" applyFont="1" applyFill="1" applyBorder="1" applyAlignment="1">
      <alignment horizontal="left"/>
    </xf>
    <xf numFmtId="0" fontId="7" fillId="0" borderId="14" xfId="0" applyFont="1" applyFill="1" applyBorder="1" applyAlignment="1">
      <alignment horizontal="left"/>
    </xf>
    <xf numFmtId="0" fontId="7" fillId="0" borderId="15" xfId="0" applyFont="1" applyFill="1" applyBorder="1" applyAlignment="1">
      <alignment horizontal="left"/>
    </xf>
    <xf numFmtId="0" fontId="6" fillId="0" borderId="3" xfId="0" applyFont="1" applyFill="1" applyBorder="1" applyAlignment="1">
      <alignment horizontal="center" vertical="center"/>
    </xf>
    <xf numFmtId="0" fontId="6" fillId="0" borderId="4" xfId="0" applyFont="1" applyFill="1" applyBorder="1" applyAlignment="1">
      <alignment horizontal="center" vertical="top" wrapText="1"/>
    </xf>
    <xf numFmtId="0" fontId="6" fillId="0" borderId="5" xfId="0" applyFont="1" applyFill="1" applyBorder="1" applyAlignment="1">
      <alignment horizontal="center" vertical="top"/>
    </xf>
    <xf numFmtId="0" fontId="6" fillId="0" borderId="6" xfId="0" applyFont="1" applyFill="1" applyBorder="1" applyAlignment="1">
      <alignment horizontal="center" vertical="top"/>
    </xf>
    <xf numFmtId="0" fontId="6" fillId="0" borderId="3"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2" borderId="3" xfId="0" applyFont="1" applyFill="1" applyBorder="1" applyAlignment="1">
      <alignment horizontal="center"/>
    </xf>
    <xf numFmtId="0" fontId="7" fillId="0" borderId="3" xfId="0" applyFont="1" applyFill="1" applyBorder="1" applyAlignment="1">
      <alignment horizontal="left" wrapText="1"/>
    </xf>
    <xf numFmtId="0" fontId="7" fillId="0" borderId="3" xfId="0" applyFont="1" applyFill="1" applyBorder="1" applyAlignment="1">
      <alignment horizontal="left"/>
    </xf>
    <xf numFmtId="0" fontId="6" fillId="2" borderId="4" xfId="0" applyFont="1" applyFill="1" applyBorder="1" applyAlignment="1">
      <alignment horizontal="center" vertical="top" wrapText="1"/>
    </xf>
    <xf numFmtId="0" fontId="6" fillId="2" borderId="5" xfId="0" applyFont="1" applyFill="1" applyBorder="1" applyAlignment="1">
      <alignment horizontal="center" vertical="top"/>
    </xf>
    <xf numFmtId="0" fontId="6" fillId="2" borderId="6" xfId="0" applyFont="1" applyFill="1" applyBorder="1" applyAlignment="1">
      <alignment horizontal="center" vertical="top"/>
    </xf>
    <xf numFmtId="0" fontId="6" fillId="2" borderId="3" xfId="0" applyFont="1" applyFill="1" applyBorder="1" applyAlignment="1">
      <alignment horizontal="center" vertical="top" wrapText="1"/>
    </xf>
    <xf numFmtId="0" fontId="6" fillId="2" borderId="3" xfId="0" applyFont="1" applyFill="1" applyBorder="1" applyAlignment="1">
      <alignment horizontal="center" vertical="top"/>
    </xf>
    <xf numFmtId="0" fontId="8" fillId="2" borderId="3" xfId="0" applyFont="1" applyFill="1" applyBorder="1" applyAlignment="1">
      <alignment horizontal="center"/>
    </xf>
    <xf numFmtId="0" fontId="8" fillId="2" borderId="4" xfId="0" applyFont="1" applyFill="1" applyBorder="1" applyAlignment="1">
      <alignment horizontal="center" vertical="top" wrapText="1"/>
    </xf>
    <xf numFmtId="0" fontId="8" fillId="2" borderId="5" xfId="0" applyFont="1" applyFill="1" applyBorder="1" applyAlignment="1">
      <alignment horizontal="center" vertical="top"/>
    </xf>
    <xf numFmtId="0" fontId="8" fillId="2" borderId="6" xfId="0" applyFont="1" applyFill="1" applyBorder="1" applyAlignment="1">
      <alignment horizontal="center" vertical="top"/>
    </xf>
    <xf numFmtId="0" fontId="6" fillId="0" borderId="1" xfId="0" applyFont="1" applyFill="1" applyBorder="1" applyAlignment="1">
      <alignment horizontal="left" wrapText="1"/>
    </xf>
    <xf numFmtId="0" fontId="7" fillId="0" borderId="0" xfId="0" applyFont="1" applyFill="1" applyBorder="1" applyAlignment="1">
      <alignment horizontal="center"/>
    </xf>
    <xf numFmtId="0" fontId="6" fillId="0" borderId="0" xfId="0" applyFont="1" applyFill="1" applyBorder="1" applyAlignment="1">
      <alignment horizontal="center"/>
    </xf>
    <xf numFmtId="0" fontId="7" fillId="0" borderId="0" xfId="0" applyFont="1" applyFill="1" applyAlignment="1">
      <alignment horizontal="center"/>
    </xf>
    <xf numFmtId="0" fontId="6" fillId="0" borderId="3" xfId="0" applyFont="1" applyFill="1" applyBorder="1" applyAlignment="1">
      <alignment horizontal="center" vertical="top" wrapText="1"/>
    </xf>
    <xf numFmtId="0" fontId="6" fillId="0" borderId="3" xfId="0" applyFont="1" applyFill="1" applyBorder="1" applyAlignment="1">
      <alignment horizontal="center" vertical="top"/>
    </xf>
    <xf numFmtId="0" fontId="6" fillId="0" borderId="3" xfId="0" applyFont="1" applyFill="1" applyBorder="1" applyAlignment="1">
      <alignment horizontal="center"/>
    </xf>
    <xf numFmtId="0" fontId="2"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0" xfId="0" applyFont="1" applyFill="1" applyAlignment="1">
      <alignment horizontal="center" vertical="center"/>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1" xfId="0" applyFont="1" applyFill="1" applyBorder="1" applyAlignment="1">
      <alignment horizontal="center"/>
    </xf>
    <xf numFmtId="49" fontId="1" fillId="0" borderId="1" xfId="0" applyNumberFormat="1" applyFont="1" applyFill="1" applyBorder="1" applyAlignment="1">
      <alignment horizontal="center" vertical="center"/>
    </xf>
    <xf numFmtId="0" fontId="2" fillId="0" borderId="0" xfId="0" applyFont="1" applyFill="1" applyAlignment="1">
      <alignment horizontal="center"/>
    </xf>
    <xf numFmtId="0" fontId="1" fillId="0" borderId="2" xfId="0" applyFont="1" applyFill="1" applyBorder="1" applyAlignment="1">
      <alignment horizontal="center"/>
    </xf>
    <xf numFmtId="0" fontId="1" fillId="0" borderId="0" xfId="0" applyFont="1" applyFill="1" applyAlignment="1">
      <alignment horizontal="center"/>
    </xf>
    <xf numFmtId="49" fontId="1" fillId="0" borderId="1" xfId="0" applyNumberFormat="1" applyFont="1" applyFill="1" applyBorder="1" applyAlignment="1">
      <alignment horizontal="center"/>
    </xf>
    <xf numFmtId="0" fontId="1" fillId="0" borderId="1" xfId="0" applyFont="1" applyFill="1" applyBorder="1" applyAlignment="1">
      <alignment horizontal="center" wrapText="1"/>
    </xf>
    <xf numFmtId="0" fontId="1" fillId="0" borderId="3" xfId="0" applyFont="1" applyFill="1" applyBorder="1" applyAlignment="1">
      <alignment horizontal="center" vertical="top"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0" borderId="2" xfId="0" applyFont="1" applyBorder="1" applyAlignment="1">
      <alignment horizontal="center"/>
    </xf>
    <xf numFmtId="0" fontId="1" fillId="0" borderId="0" xfId="0" applyFont="1" applyAlignment="1">
      <alignment horizontal="center"/>
    </xf>
    <xf numFmtId="49" fontId="1" fillId="2" borderId="1" xfId="0" applyNumberFormat="1" applyFont="1" applyFill="1" applyBorder="1" applyAlignment="1">
      <alignment horizontal="center"/>
    </xf>
    <xf numFmtId="0" fontId="1" fillId="2" borderId="1" xfId="0" applyFont="1" applyFill="1" applyBorder="1" applyAlignment="1">
      <alignment horizontal="center" wrapText="1"/>
    </xf>
    <xf numFmtId="0" fontId="1" fillId="2" borderId="2" xfId="0" applyFont="1" applyFill="1" applyBorder="1" applyAlignment="1">
      <alignment horizontal="center"/>
    </xf>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3" xfId="0" applyFont="1" applyFill="1" applyBorder="1" applyAlignment="1">
      <alignment horizontal="center" vertical="top" wrapText="1"/>
    </xf>
    <xf numFmtId="0" fontId="2" fillId="2" borderId="0" xfId="0" applyFont="1" applyFill="1" applyAlignment="1">
      <alignment horizontal="center"/>
    </xf>
    <xf numFmtId="0" fontId="1" fillId="2" borderId="1" xfId="0" applyFont="1" applyFill="1" applyBorder="1" applyAlignment="1">
      <alignment horizontal="center"/>
    </xf>
    <xf numFmtId="49" fontId="1" fillId="0" borderId="1" xfId="0" applyNumberFormat="1" applyFont="1" applyBorder="1" applyAlignment="1">
      <alignment horizontal="center"/>
    </xf>
    <xf numFmtId="0" fontId="2" fillId="0" borderId="0" xfId="0" applyFont="1" applyAlignment="1">
      <alignment horizontal="center"/>
    </xf>
    <xf numFmtId="0" fontId="1" fillId="0" borderId="1" xfId="0" applyFont="1" applyBorder="1" applyAlignment="1">
      <alignment horizontal="center" vertical="center"/>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1" fillId="0" borderId="3" xfId="0" applyFont="1" applyBorder="1" applyAlignment="1">
      <alignment horizontal="center" vertical="top" wrapText="1"/>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164" fontId="1" fillId="2" borderId="13" xfId="1" applyFont="1" applyFill="1" applyBorder="1" applyAlignment="1">
      <alignment horizontal="center" vertical="center"/>
    </xf>
    <xf numFmtId="164" fontId="1" fillId="2" borderId="14" xfId="1" applyFont="1" applyFill="1" applyBorder="1" applyAlignment="1">
      <alignment horizontal="center" vertical="center"/>
    </xf>
    <xf numFmtId="164" fontId="1" fillId="2" borderId="15" xfId="1" applyFont="1" applyFill="1" applyBorder="1" applyAlignment="1">
      <alignment horizontal="center" vertical="center"/>
    </xf>
    <xf numFmtId="0" fontId="1" fillId="0" borderId="1" xfId="0" applyFont="1" applyBorder="1" applyAlignment="1">
      <alignment horizontal="center" wrapText="1"/>
    </xf>
    <xf numFmtId="0" fontId="1" fillId="0" borderId="0" xfId="0" applyFont="1" applyBorder="1" applyAlignment="1">
      <alignment horizontal="center"/>
    </xf>
    <xf numFmtId="0" fontId="1" fillId="0" borderId="13"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0" xfId="0" applyFont="1" applyFill="1" applyAlignment="1">
      <alignment horizontal="center"/>
    </xf>
    <xf numFmtId="0" fontId="10" fillId="0" borderId="13"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 fillId="2" borderId="0" xfId="0" applyFont="1" applyFill="1" applyBorder="1" applyAlignment="1">
      <alignment horizontal="center"/>
    </xf>
    <xf numFmtId="166" fontId="8" fillId="2" borderId="0" xfId="0" applyNumberFormat="1" applyFont="1" applyFill="1"/>
    <xf numFmtId="166" fontId="8" fillId="2" borderId="3" xfId="0" applyNumberFormat="1" applyFont="1" applyFill="1" applyBorder="1" applyAlignment="1">
      <alignment horizontal="center" vertical="top" wrapText="1"/>
    </xf>
    <xf numFmtId="166" fontId="8" fillId="2" borderId="3" xfId="0" applyNumberFormat="1" applyFont="1" applyFill="1" applyBorder="1" applyAlignment="1">
      <alignment horizontal="center" vertical="top"/>
    </xf>
    <xf numFmtId="166" fontId="8" fillId="2" borderId="3" xfId="0" applyNumberFormat="1" applyFont="1" applyFill="1" applyBorder="1" applyAlignment="1">
      <alignment horizontal="center" vertical="center"/>
    </xf>
  </cellXfs>
  <cellStyles count="2">
    <cellStyle name="Обычный" xfId="0" builtinId="0"/>
    <cellStyle name="Финансовый" xfId="1"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1056;&#1080;&#1090;&#1072;/&#1087;&#1094;&#1084;%202019/fin_zvity%20&#1088;&#1110;&#1082;/0615031&#847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efreshError="1">
        <row r="58">
          <cell r="D58" t="str">
            <v>Кількість комунальних дитячо-юнацьких спортивних шкіл в розрізі їх видів (ДЮСШ),видатки на утримання яких здійснюються з бюджету</v>
          </cell>
          <cell r="X58" t="str">
            <v>од.</v>
          </cell>
          <cell r="AB58" t="str">
            <v>мережа</v>
          </cell>
        </row>
        <row r="64">
          <cell r="X64" t="str">
            <v>осіб</v>
          </cell>
          <cell r="AB64" t="str">
            <v>штатний розпис</v>
          </cell>
        </row>
        <row r="67">
          <cell r="X67" t="str">
            <v>осіб</v>
          </cell>
          <cell r="AB67" t="str">
            <v>штатний розпис</v>
          </cell>
        </row>
      </sheetData>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2:AL463"/>
  <sheetViews>
    <sheetView tabSelected="1" view="pageBreakPreview" topLeftCell="A421" zoomScale="80" zoomScaleNormal="100" zoomScaleSheetLayoutView="80" workbookViewId="0">
      <selection activeCell="M16" sqref="M16"/>
    </sheetView>
  </sheetViews>
  <sheetFormatPr defaultColWidth="9.109375" defaultRowHeight="15.6" x14ac:dyDescent="0.3"/>
  <cols>
    <col min="1" max="1" width="9.33203125" style="45" bestFit="1" customWidth="1"/>
    <col min="2" max="4" width="9.109375" style="45"/>
    <col min="5" max="5" width="11.33203125" style="45" customWidth="1"/>
    <col min="6" max="6" width="9.109375" style="45"/>
    <col min="7" max="7" width="11.6640625" style="45" customWidth="1"/>
    <col min="8" max="8" width="17.33203125" style="113" customWidth="1"/>
    <col min="9" max="9" width="15.109375" style="113" customWidth="1"/>
    <col min="10" max="10" width="13.6640625" style="120" customWidth="1"/>
    <col min="11" max="11" width="16" style="327" customWidth="1"/>
    <col min="12" max="12" width="17.44140625" style="45" customWidth="1"/>
    <col min="13" max="13" width="16.109375" style="45" customWidth="1"/>
    <col min="14" max="14" width="14.33203125" style="45" bestFit="1" customWidth="1"/>
    <col min="15" max="15" width="11.88671875" style="45" bestFit="1" customWidth="1"/>
    <col min="16" max="16" width="13" style="45" customWidth="1"/>
    <col min="17" max="17" width="11.6640625" style="45" customWidth="1"/>
    <col min="18" max="16384" width="9.109375" style="45"/>
  </cols>
  <sheetData>
    <row r="2" spans="1:17" x14ac:dyDescent="0.3">
      <c r="A2" s="270" t="s">
        <v>0</v>
      </c>
      <c r="B2" s="270"/>
      <c r="C2" s="270"/>
      <c r="D2" s="270"/>
      <c r="E2" s="270"/>
      <c r="F2" s="270"/>
      <c r="G2" s="270"/>
      <c r="H2" s="270"/>
      <c r="I2" s="270"/>
      <c r="J2" s="270"/>
      <c r="K2" s="270"/>
      <c r="L2" s="270"/>
      <c r="M2" s="270"/>
    </row>
    <row r="3" spans="1:17" x14ac:dyDescent="0.3">
      <c r="A3" s="270" t="s">
        <v>1</v>
      </c>
      <c r="B3" s="270"/>
      <c r="C3" s="270"/>
      <c r="D3" s="270"/>
      <c r="E3" s="270"/>
      <c r="F3" s="270"/>
      <c r="G3" s="270"/>
      <c r="H3" s="270"/>
      <c r="I3" s="270"/>
      <c r="J3" s="270"/>
      <c r="K3" s="270"/>
      <c r="L3" s="270"/>
      <c r="M3" s="270"/>
    </row>
    <row r="4" spans="1:17" x14ac:dyDescent="0.3">
      <c r="A4" s="270" t="s">
        <v>2</v>
      </c>
      <c r="B4" s="270"/>
      <c r="C4" s="270"/>
      <c r="D4" s="270"/>
      <c r="E4" s="270"/>
      <c r="F4" s="270"/>
      <c r="G4" s="270"/>
      <c r="H4" s="270"/>
      <c r="I4" s="270"/>
      <c r="J4" s="270"/>
      <c r="K4" s="270"/>
      <c r="L4" s="270"/>
      <c r="M4" s="270"/>
    </row>
    <row r="5" spans="1:17" x14ac:dyDescent="0.3">
      <c r="A5" s="268" t="s">
        <v>98</v>
      </c>
      <c r="B5" s="268"/>
      <c r="C5" s="268"/>
      <c r="D5" s="268"/>
      <c r="E5" s="268"/>
      <c r="F5" s="268"/>
      <c r="G5" s="268"/>
      <c r="H5" s="268"/>
      <c r="I5" s="268"/>
      <c r="J5" s="268"/>
      <c r="K5" s="268"/>
      <c r="L5" s="268"/>
      <c r="M5" s="268"/>
    </row>
    <row r="6" spans="1:17" x14ac:dyDescent="0.3">
      <c r="A6" s="269" t="s">
        <v>3</v>
      </c>
      <c r="B6" s="269"/>
      <c r="C6" s="269"/>
      <c r="D6" s="269"/>
      <c r="E6" s="269"/>
      <c r="F6" s="269"/>
      <c r="G6" s="269"/>
      <c r="H6" s="269"/>
      <c r="I6" s="269"/>
      <c r="J6" s="269"/>
      <c r="K6" s="269"/>
      <c r="L6" s="269"/>
      <c r="M6" s="269"/>
    </row>
    <row r="7" spans="1:17" x14ac:dyDescent="0.3">
      <c r="A7" s="270" t="s">
        <v>179</v>
      </c>
      <c r="B7" s="270"/>
      <c r="C7" s="270"/>
      <c r="D7" s="270"/>
      <c r="E7" s="270"/>
      <c r="F7" s="270"/>
      <c r="G7" s="270"/>
      <c r="H7" s="270"/>
      <c r="I7" s="270"/>
      <c r="J7" s="270"/>
      <c r="K7" s="270"/>
      <c r="L7" s="270"/>
      <c r="M7" s="270"/>
    </row>
    <row r="8" spans="1:17" x14ac:dyDescent="0.3">
      <c r="M8" s="45" t="s">
        <v>10</v>
      </c>
    </row>
    <row r="9" spans="1:17" ht="19.5" customHeight="1" x14ac:dyDescent="0.3">
      <c r="A9" s="248" t="s">
        <v>4</v>
      </c>
      <c r="B9" s="244"/>
      <c r="C9" s="244"/>
      <c r="D9" s="249" t="s">
        <v>5</v>
      </c>
      <c r="E9" s="250"/>
      <c r="F9" s="248" t="s">
        <v>6</v>
      </c>
      <c r="G9" s="248"/>
      <c r="H9" s="255" t="s">
        <v>7</v>
      </c>
      <c r="I9" s="255"/>
      <c r="J9" s="263" t="s">
        <v>8</v>
      </c>
      <c r="K9" s="263"/>
      <c r="L9" s="273" t="s">
        <v>9</v>
      </c>
      <c r="M9" s="273"/>
    </row>
    <row r="10" spans="1:17" ht="15" customHeight="1" x14ac:dyDescent="0.3">
      <c r="A10" s="244"/>
      <c r="B10" s="244"/>
      <c r="C10" s="244"/>
      <c r="D10" s="251"/>
      <c r="E10" s="252"/>
      <c r="F10" s="248"/>
      <c r="G10" s="248"/>
      <c r="H10" s="258" t="s">
        <v>180</v>
      </c>
      <c r="I10" s="261" t="s">
        <v>181</v>
      </c>
      <c r="J10" s="264" t="s">
        <v>180</v>
      </c>
      <c r="K10" s="328" t="s">
        <v>181</v>
      </c>
      <c r="L10" s="245" t="s">
        <v>180</v>
      </c>
      <c r="M10" s="271" t="s">
        <v>181</v>
      </c>
    </row>
    <row r="11" spans="1:17" x14ac:dyDescent="0.3">
      <c r="A11" s="244"/>
      <c r="B11" s="244"/>
      <c r="C11" s="244"/>
      <c r="D11" s="251"/>
      <c r="E11" s="252"/>
      <c r="F11" s="248"/>
      <c r="G11" s="248"/>
      <c r="H11" s="259"/>
      <c r="I11" s="262"/>
      <c r="J11" s="265"/>
      <c r="K11" s="329"/>
      <c r="L11" s="246"/>
      <c r="M11" s="272"/>
    </row>
    <row r="12" spans="1:17" x14ac:dyDescent="0.3">
      <c r="A12" s="244"/>
      <c r="B12" s="244"/>
      <c r="C12" s="244"/>
      <c r="D12" s="251"/>
      <c r="E12" s="252"/>
      <c r="F12" s="248"/>
      <c r="G12" s="248"/>
      <c r="H12" s="259"/>
      <c r="I12" s="262"/>
      <c r="J12" s="265"/>
      <c r="K12" s="329"/>
      <c r="L12" s="246"/>
      <c r="M12" s="272"/>
    </row>
    <row r="13" spans="1:17" x14ac:dyDescent="0.3">
      <c r="A13" s="244"/>
      <c r="B13" s="244"/>
      <c r="C13" s="244"/>
      <c r="D13" s="251"/>
      <c r="E13" s="252"/>
      <c r="F13" s="248"/>
      <c r="G13" s="248"/>
      <c r="H13" s="259"/>
      <c r="I13" s="262"/>
      <c r="J13" s="265"/>
      <c r="K13" s="329"/>
      <c r="L13" s="246"/>
      <c r="M13" s="272"/>
    </row>
    <row r="14" spans="1:17" ht="66.75" customHeight="1" x14ac:dyDescent="0.3">
      <c r="A14" s="244"/>
      <c r="B14" s="244"/>
      <c r="C14" s="244"/>
      <c r="D14" s="253"/>
      <c r="E14" s="254"/>
      <c r="F14" s="248"/>
      <c r="G14" s="248"/>
      <c r="H14" s="260"/>
      <c r="I14" s="262"/>
      <c r="J14" s="266"/>
      <c r="K14" s="329"/>
      <c r="L14" s="247"/>
      <c r="M14" s="272"/>
    </row>
    <row r="15" spans="1:17" x14ac:dyDescent="0.3">
      <c r="A15" s="244">
        <v>1</v>
      </c>
      <c r="B15" s="244"/>
      <c r="C15" s="244"/>
      <c r="D15" s="244">
        <v>2</v>
      </c>
      <c r="E15" s="244"/>
      <c r="F15" s="244">
        <v>3</v>
      </c>
      <c r="G15" s="244"/>
      <c r="H15" s="125">
        <v>4</v>
      </c>
      <c r="I15" s="125">
        <v>5</v>
      </c>
      <c r="J15" s="123">
        <v>6</v>
      </c>
      <c r="K15" s="330">
        <v>7</v>
      </c>
      <c r="L15" s="90">
        <v>8</v>
      </c>
      <c r="M15" s="90">
        <v>9</v>
      </c>
    </row>
    <row r="16" spans="1:17" ht="48" customHeight="1" x14ac:dyDescent="0.3">
      <c r="A16" s="256" t="s">
        <v>11</v>
      </c>
      <c r="B16" s="257"/>
      <c r="C16" s="257"/>
      <c r="D16" s="257"/>
      <c r="E16" s="257"/>
      <c r="F16" s="257"/>
      <c r="G16" s="257"/>
      <c r="H16" s="110">
        <f>H17+H39</f>
        <v>107052.527</v>
      </c>
      <c r="I16" s="110">
        <f>I17+I39</f>
        <v>86073.66489</v>
      </c>
      <c r="J16" s="115">
        <f>J17+J39</f>
        <v>9202.7459999999992</v>
      </c>
      <c r="K16" s="115">
        <f>K17+K39</f>
        <v>8990.1370199999983</v>
      </c>
      <c r="L16" s="83">
        <f>H16+J16</f>
        <v>116255.273</v>
      </c>
      <c r="M16" s="83">
        <f>I16+K16</f>
        <v>95063.801909999995</v>
      </c>
      <c r="N16" s="121"/>
      <c r="O16" s="121"/>
      <c r="P16" s="122"/>
      <c r="Q16" s="122"/>
    </row>
    <row r="17" spans="1:17" x14ac:dyDescent="0.3">
      <c r="A17" s="79">
        <v>2000</v>
      </c>
      <c r="B17" s="79"/>
      <c r="C17" s="79"/>
      <c r="D17" s="226"/>
      <c r="E17" s="227"/>
      <c r="F17" s="80"/>
      <c r="G17" s="80"/>
      <c r="H17" s="110">
        <f>H18+H22+H36+H38</f>
        <v>107052.527</v>
      </c>
      <c r="I17" s="110">
        <f>I18+I22+I36+I38</f>
        <v>86073.66489</v>
      </c>
      <c r="J17" s="115">
        <f t="shared" ref="J17:K17" si="0">J18+J22+J36+J38</f>
        <v>4691.4839999999986</v>
      </c>
      <c r="K17" s="115">
        <f t="shared" ref="K17" si="1">K18+K22+K36+K38</f>
        <v>4658.8019599999998</v>
      </c>
      <c r="L17" s="83">
        <f t="shared" ref="L17:L47" si="2">H17+J17</f>
        <v>111744.011</v>
      </c>
      <c r="M17" s="83">
        <f t="shared" ref="M17:M47" si="3">I17+K17</f>
        <v>90732.466849999997</v>
      </c>
    </row>
    <row r="18" spans="1:17" x14ac:dyDescent="0.3">
      <c r="A18" s="80">
        <v>2100</v>
      </c>
      <c r="B18" s="80"/>
      <c r="C18" s="80"/>
      <c r="D18" s="226"/>
      <c r="E18" s="227"/>
      <c r="F18" s="80"/>
      <c r="G18" s="80"/>
      <c r="H18" s="110">
        <f>H19+H21</f>
        <v>96266.756309999997</v>
      </c>
      <c r="I18" s="110">
        <f t="shared" ref="I18:K18" si="4">I19+I21</f>
        <v>83331.622210000001</v>
      </c>
      <c r="J18" s="115">
        <f t="shared" si="4"/>
        <v>0</v>
      </c>
      <c r="K18" s="115">
        <f t="shared" ref="K18" si="5">K19+K21</f>
        <v>0</v>
      </c>
      <c r="L18" s="83">
        <f t="shared" si="2"/>
        <v>96266.756309999997</v>
      </c>
      <c r="M18" s="83">
        <f t="shared" si="3"/>
        <v>83331.622210000001</v>
      </c>
      <c r="N18" s="78"/>
    </row>
    <row r="19" spans="1:17" x14ac:dyDescent="0.3">
      <c r="A19" s="80">
        <v>2110</v>
      </c>
      <c r="B19" s="80"/>
      <c r="C19" s="80"/>
      <c r="D19" s="226"/>
      <c r="E19" s="227"/>
      <c r="F19" s="80"/>
      <c r="G19" s="80"/>
      <c r="H19" s="110">
        <f t="shared" ref="H19:K19" si="6">H20</f>
        <v>78912.197310000003</v>
      </c>
      <c r="I19" s="110">
        <f t="shared" si="6"/>
        <v>68489.750599999999</v>
      </c>
      <c r="J19" s="115">
        <f t="shared" si="6"/>
        <v>0</v>
      </c>
      <c r="K19" s="115">
        <f t="shared" si="6"/>
        <v>0</v>
      </c>
      <c r="L19" s="83">
        <f t="shared" si="2"/>
        <v>78912.197310000003</v>
      </c>
      <c r="M19" s="83">
        <f t="shared" si="3"/>
        <v>68489.750599999999</v>
      </c>
    </row>
    <row r="20" spans="1:17" x14ac:dyDescent="0.3">
      <c r="A20" s="80">
        <v>2111</v>
      </c>
      <c r="B20" s="80"/>
      <c r="C20" s="80"/>
      <c r="D20" s="226"/>
      <c r="E20" s="227"/>
      <c r="F20" s="80"/>
      <c r="G20" s="80"/>
      <c r="H20" s="110">
        <f>H54+H72+H101+H132+H158+H176+H216+H296+H259+H242+H341+H355+H372+H433+H392</f>
        <v>78912.197310000003</v>
      </c>
      <c r="I20" s="110">
        <f t="shared" ref="I20:K20" si="7">I54+I72+I101+I132+I158+I176+I216+I296+I259+I242+I341+I355+I372+I433+I392</f>
        <v>68489.750599999999</v>
      </c>
      <c r="J20" s="110">
        <f t="shared" si="7"/>
        <v>0</v>
      </c>
      <c r="K20" s="110">
        <f t="shared" ref="K20" si="8">K54+K72+K101+K132+K158+K176+K216+K296+K259+K242+K341+K355+K372+K433+K392</f>
        <v>0</v>
      </c>
      <c r="L20" s="83">
        <f t="shared" si="2"/>
        <v>78912.197310000003</v>
      </c>
      <c r="M20" s="83">
        <f t="shared" si="3"/>
        <v>68489.750599999999</v>
      </c>
      <c r="N20" s="78"/>
      <c r="O20" s="92"/>
      <c r="P20" s="92"/>
      <c r="Q20" s="92"/>
    </row>
    <row r="21" spans="1:17" x14ac:dyDescent="0.3">
      <c r="A21" s="80">
        <v>2120</v>
      </c>
      <c r="B21" s="80"/>
      <c r="C21" s="80"/>
      <c r="D21" s="226"/>
      <c r="E21" s="227"/>
      <c r="F21" s="80"/>
      <c r="G21" s="80"/>
      <c r="H21" s="110">
        <f>H55+H73+H102+H133+H159+H177+H217+H297+H260+H243+H342+H356+H373+H434+H393</f>
        <v>17354.558999999997</v>
      </c>
      <c r="I21" s="110">
        <f t="shared" ref="I21:K21" si="9">I55+I73+I102+I133+I159+I177+I217+I297+I260+I243+I342+I356+I373+I434+I393</f>
        <v>14841.87161</v>
      </c>
      <c r="J21" s="110">
        <f t="shared" si="9"/>
        <v>0</v>
      </c>
      <c r="K21" s="110">
        <f t="shared" ref="K21" si="10">K55+K73+K102+K133+K159+K177+K217+K297+K260+K243+K342+K356+K373+K434+K393</f>
        <v>0</v>
      </c>
      <c r="L21" s="83">
        <f t="shared" si="2"/>
        <v>17354.558999999997</v>
      </c>
      <c r="M21" s="83">
        <f t="shared" si="3"/>
        <v>14841.87161</v>
      </c>
      <c r="N21" s="78"/>
    </row>
    <row r="22" spans="1:17" x14ac:dyDescent="0.3">
      <c r="A22" s="80">
        <v>2200</v>
      </c>
      <c r="B22" s="80"/>
      <c r="C22" s="80"/>
      <c r="D22" s="226"/>
      <c r="E22" s="227"/>
      <c r="F22" s="80"/>
      <c r="G22" s="80"/>
      <c r="H22" s="110">
        <f>H23+H24+H25+H26+H27+H28+H34</f>
        <v>9319.2406900000005</v>
      </c>
      <c r="I22" s="110">
        <f t="shared" ref="I22:K22" si="11">I23+I24+I25+I26+I27+I28+I34</f>
        <v>1405.0814200000002</v>
      </c>
      <c r="J22" s="115">
        <f>J23+J24+J25+J26+J27+J28+J34</f>
        <v>4688.5639999999985</v>
      </c>
      <c r="K22" s="115">
        <f>K23+K24+K25+K26+K27+K28+K34</f>
        <v>4655.8819599999997</v>
      </c>
      <c r="L22" s="83">
        <f t="shared" si="2"/>
        <v>14007.804689999999</v>
      </c>
      <c r="M22" s="83">
        <f t="shared" si="3"/>
        <v>6060.9633800000001</v>
      </c>
      <c r="N22" s="78"/>
    </row>
    <row r="23" spans="1:17" x14ac:dyDescent="0.3">
      <c r="A23" s="80">
        <v>2210</v>
      </c>
      <c r="B23" s="80"/>
      <c r="C23" s="80"/>
      <c r="D23" s="226"/>
      <c r="E23" s="227"/>
      <c r="F23" s="80"/>
      <c r="G23" s="80"/>
      <c r="H23" s="110">
        <f>H57+H75+H104+H135+H161+H179+H202+H219+H245+H276+H286+H299+H262+H375+H395+H415+H436</f>
        <v>1036.6459999999997</v>
      </c>
      <c r="I23" s="110">
        <f>I57+I75+I104+I135+I161+I179+I202+I219+I245+I276+I286+I299+I262+I375+I395+I415+I436</f>
        <v>409.29025000000001</v>
      </c>
      <c r="J23" s="110">
        <f t="shared" ref="J23:K23" si="12">J57+J75+J104+J135+J161+J179+J202+J219+J245+J276+J286+J299+J262+J375+J395+J415+J436</f>
        <v>4674.5659999999989</v>
      </c>
      <c r="K23" s="110">
        <f t="shared" ref="K23" si="13">K57+K75+K104+K135+K161+K179+K202+K219+K245+K276+K286+K299+K262+K375+K395+K415+K436</f>
        <v>4641.8839600000001</v>
      </c>
      <c r="L23" s="83">
        <f t="shared" si="2"/>
        <v>5711.2119999999986</v>
      </c>
      <c r="M23" s="83">
        <f t="shared" si="3"/>
        <v>5051.1742100000001</v>
      </c>
      <c r="N23" s="78"/>
    </row>
    <row r="24" spans="1:17" x14ac:dyDescent="0.3">
      <c r="A24" s="80">
        <v>2220</v>
      </c>
      <c r="B24" s="80"/>
      <c r="C24" s="80"/>
      <c r="D24" s="226"/>
      <c r="E24" s="227"/>
      <c r="F24" s="80"/>
      <c r="G24" s="80"/>
      <c r="H24" s="110">
        <f>H76+H105+H136+H180</f>
        <v>0</v>
      </c>
      <c r="I24" s="110">
        <f>I76+I105+I136+I180</f>
        <v>0</v>
      </c>
      <c r="J24" s="110">
        <f t="shared" ref="J24:K24" si="14">J76+J105+J136+J180</f>
        <v>0</v>
      </c>
      <c r="K24" s="110">
        <f t="shared" ref="K24" si="15">K76+K105+K136+K180</f>
        <v>0</v>
      </c>
      <c r="L24" s="83">
        <f t="shared" si="2"/>
        <v>0</v>
      </c>
      <c r="M24" s="83">
        <f t="shared" si="3"/>
        <v>0</v>
      </c>
      <c r="N24" s="78"/>
    </row>
    <row r="25" spans="1:17" x14ac:dyDescent="0.3">
      <c r="A25" s="80">
        <v>2230</v>
      </c>
      <c r="B25" s="80"/>
      <c r="C25" s="80"/>
      <c r="D25" s="226"/>
      <c r="E25" s="227"/>
      <c r="F25" s="80"/>
      <c r="G25" s="80"/>
      <c r="H25" s="110">
        <f>H77+H106+H203+H277+H246</f>
        <v>0</v>
      </c>
      <c r="I25" s="110">
        <f>I77+I106+I203+I277+I246</f>
        <v>0</v>
      </c>
      <c r="J25" s="110">
        <f t="shared" ref="J25:K25" si="16">J77+J106+J203+J277+J246</f>
        <v>0</v>
      </c>
      <c r="K25" s="110">
        <f t="shared" ref="K25" si="17">K77+K106+K203+K277+K246</f>
        <v>0</v>
      </c>
      <c r="L25" s="83">
        <f t="shared" si="2"/>
        <v>0</v>
      </c>
      <c r="M25" s="83">
        <f t="shared" si="3"/>
        <v>0</v>
      </c>
      <c r="N25" s="78"/>
    </row>
    <row r="26" spans="1:17" x14ac:dyDescent="0.3">
      <c r="A26" s="79">
        <v>2240</v>
      </c>
      <c r="B26" s="79"/>
      <c r="C26" s="79"/>
      <c r="D26" s="226"/>
      <c r="E26" s="227"/>
      <c r="F26" s="80"/>
      <c r="G26" s="80"/>
      <c r="H26" s="110">
        <f>H58+H78+H107+H137+H162+H181+H204+H220+H247+H278+H287+H300+H317+H149+H263+H397</f>
        <v>1454.2319999999997</v>
      </c>
      <c r="I26" s="110">
        <f>I58+I78+I107+I137+I162+I181+I204+I220+I247+I278+I287+I300+I317+I149+I263+I397</f>
        <v>721.50658999999996</v>
      </c>
      <c r="J26" s="110">
        <f t="shared" ref="J26:K26" si="18">J58+J78+J107+J137+J162+J181+J204+J220+J247+J278+J287+J300+J317+J149+J263+J397</f>
        <v>0</v>
      </c>
      <c r="K26" s="110">
        <f t="shared" ref="K26" si="19">K58+K78+K107+K137+K162+K181+K204+K220+K247+K278+K287+K300+K317+K149+K263+K397</f>
        <v>0</v>
      </c>
      <c r="L26" s="83">
        <f t="shared" si="2"/>
        <v>1454.2319999999997</v>
      </c>
      <c r="M26" s="83">
        <f t="shared" si="3"/>
        <v>721.50658999999996</v>
      </c>
      <c r="N26" s="78"/>
    </row>
    <row r="27" spans="1:17" x14ac:dyDescent="0.3">
      <c r="A27" s="79">
        <v>2250</v>
      </c>
      <c r="B27" s="81"/>
      <c r="C27" s="81"/>
      <c r="D27" s="226"/>
      <c r="E27" s="227"/>
      <c r="F27" s="80"/>
      <c r="G27" s="80"/>
      <c r="H27" s="110">
        <f>H59+H79+H108+H138+H150+H163+H182+H205+H221+H288+H438+H248</f>
        <v>75.207999999999998</v>
      </c>
      <c r="I27" s="110">
        <f>I59+I79+I108+I138+I150+I163+I182+I205+I221+I288+I438+I248</f>
        <v>9.828400000000002</v>
      </c>
      <c r="J27" s="110">
        <f>J59+J79+J108+J138+J150+J163+J182+J205+J221+J288+J438+J248</f>
        <v>0</v>
      </c>
      <c r="K27" s="110">
        <f>K59+K79+K108+K138+K150+K163+K182+K205+K221+K288+K438+K248</f>
        <v>0</v>
      </c>
      <c r="L27" s="83">
        <f t="shared" si="2"/>
        <v>75.207999999999998</v>
      </c>
      <c r="M27" s="83">
        <f t="shared" si="3"/>
        <v>9.828400000000002</v>
      </c>
      <c r="N27" s="78"/>
    </row>
    <row r="28" spans="1:17" x14ac:dyDescent="0.3">
      <c r="A28" s="79">
        <v>2270</v>
      </c>
      <c r="B28" s="79"/>
      <c r="C28" s="79"/>
      <c r="D28" s="226"/>
      <c r="E28" s="227"/>
      <c r="F28" s="80"/>
      <c r="G28" s="80"/>
      <c r="H28" s="110">
        <f t="shared" ref="H28:K28" si="20">H29+H30+H31+H32+H33</f>
        <v>6634.0626900000007</v>
      </c>
      <c r="I28" s="110">
        <f t="shared" si="20"/>
        <v>219.09417999999999</v>
      </c>
      <c r="J28" s="115">
        <f t="shared" si="20"/>
        <v>13.997999999999999</v>
      </c>
      <c r="K28" s="115">
        <f t="shared" ref="K28" si="21">K29+K30+K31+K32+K33</f>
        <v>13.997999999999999</v>
      </c>
      <c r="L28" s="83">
        <f t="shared" si="2"/>
        <v>6648.0606900000002</v>
      </c>
      <c r="M28" s="83">
        <f t="shared" si="3"/>
        <v>233.09217999999998</v>
      </c>
      <c r="N28" s="78"/>
    </row>
    <row r="29" spans="1:17" hidden="1" x14ac:dyDescent="0.3">
      <c r="A29" s="80">
        <v>2271</v>
      </c>
      <c r="B29" s="80"/>
      <c r="C29" s="80"/>
      <c r="D29" s="226"/>
      <c r="E29" s="227"/>
      <c r="F29" s="80"/>
      <c r="G29" s="80"/>
      <c r="H29" s="110">
        <f>H61+H81+H110+H140+H165+H184+H223+H302+H265</f>
        <v>0</v>
      </c>
      <c r="I29" s="110">
        <f>I61+I81+I110+I140+I165+I184+I223+I302+I265</f>
        <v>0</v>
      </c>
      <c r="J29" s="110">
        <f t="shared" ref="J29:K29" si="22">J61+J81+J110+J140+J165+J184+J223+J302+J265</f>
        <v>0</v>
      </c>
      <c r="K29" s="110">
        <f t="shared" ref="K29" si="23">K61+K81+K110+K140+K165+K184+K223+K302+K265</f>
        <v>0</v>
      </c>
      <c r="L29" s="83">
        <f t="shared" si="2"/>
        <v>0</v>
      </c>
      <c r="M29" s="83">
        <f t="shared" si="3"/>
        <v>0</v>
      </c>
      <c r="N29" s="78"/>
    </row>
    <row r="30" spans="1:17" x14ac:dyDescent="0.3">
      <c r="A30" s="80">
        <v>2272</v>
      </c>
      <c r="B30" s="80"/>
      <c r="C30" s="80"/>
      <c r="D30" s="226"/>
      <c r="E30" s="227"/>
      <c r="F30" s="80"/>
      <c r="G30" s="80"/>
      <c r="H30" s="110">
        <f>H62+H82+H111+H141+H166+H185+H224+H303+H266+H419</f>
        <v>77.867000000000004</v>
      </c>
      <c r="I30" s="110">
        <f t="shared" ref="I30:K30" si="24">I62+I82+I111+I141+I166+I185+I224+I303+I266+I419</f>
        <v>2.6941700000000002</v>
      </c>
      <c r="J30" s="110">
        <f t="shared" si="24"/>
        <v>0</v>
      </c>
      <c r="K30" s="110">
        <f t="shared" ref="K30" si="25">K62+K82+K111+K141+K166+K185+K224+K303+K266+K419</f>
        <v>0</v>
      </c>
      <c r="L30" s="83">
        <f t="shared" si="2"/>
        <v>77.867000000000004</v>
      </c>
      <c r="M30" s="83">
        <f t="shared" si="3"/>
        <v>2.6941700000000002</v>
      </c>
      <c r="N30" s="78"/>
    </row>
    <row r="31" spans="1:17" x14ac:dyDescent="0.3">
      <c r="A31" s="80">
        <v>2273</v>
      </c>
      <c r="B31" s="80"/>
      <c r="C31" s="80"/>
      <c r="D31" s="226"/>
      <c r="E31" s="227"/>
      <c r="F31" s="80"/>
      <c r="G31" s="80"/>
      <c r="H31" s="110">
        <f>H63+H83+H112+H142+H167+H186+H225+H304+H267+H420</f>
        <v>4842.3066900000003</v>
      </c>
      <c r="I31" s="110">
        <f t="shared" ref="I31:K31" si="26">I63+I83+I112+I142+I167+I186+I225+I304+I267+I420</f>
        <v>119.97303000000001</v>
      </c>
      <c r="J31" s="110">
        <f t="shared" si="26"/>
        <v>0</v>
      </c>
      <c r="K31" s="110">
        <f t="shared" ref="K31" si="27">K63+K83+K112+K142+K167+K186+K225+K304+K267+K420</f>
        <v>0</v>
      </c>
      <c r="L31" s="83">
        <f t="shared" si="2"/>
        <v>4842.3066900000003</v>
      </c>
      <c r="M31" s="83">
        <f t="shared" si="3"/>
        <v>119.97303000000001</v>
      </c>
      <c r="N31" s="78"/>
    </row>
    <row r="32" spans="1:17" x14ac:dyDescent="0.3">
      <c r="A32" s="79">
        <v>2274</v>
      </c>
      <c r="B32" s="79"/>
      <c r="C32" s="79"/>
      <c r="D32" s="226"/>
      <c r="E32" s="227"/>
      <c r="F32" s="80"/>
      <c r="G32" s="80"/>
      <c r="H32" s="110">
        <f>H84+H113</f>
        <v>911.66600000000005</v>
      </c>
      <c r="I32" s="110">
        <f>I84+I113</f>
        <v>96.42698</v>
      </c>
      <c r="J32" s="110">
        <f t="shared" ref="J32:K32" si="28">J84+J113</f>
        <v>0</v>
      </c>
      <c r="K32" s="110">
        <f t="shared" ref="K32" si="29">K84+K113</f>
        <v>0</v>
      </c>
      <c r="L32" s="83">
        <f t="shared" si="2"/>
        <v>911.66600000000005</v>
      </c>
      <c r="M32" s="83">
        <f t="shared" si="3"/>
        <v>96.42698</v>
      </c>
      <c r="N32" s="78"/>
    </row>
    <row r="33" spans="1:14" x14ac:dyDescent="0.3">
      <c r="A33" s="80">
        <v>2275</v>
      </c>
      <c r="B33" s="80"/>
      <c r="C33" s="80"/>
      <c r="D33" s="226"/>
      <c r="E33" s="227"/>
      <c r="F33" s="80"/>
      <c r="G33" s="80"/>
      <c r="H33" s="110">
        <f>H85+H114+H187+H305+H421</f>
        <v>802.22299999999996</v>
      </c>
      <c r="I33" s="110">
        <f t="shared" ref="I33:K33" si="30">I85+I114+I187+I305+I421</f>
        <v>0</v>
      </c>
      <c r="J33" s="110">
        <f t="shared" si="30"/>
        <v>13.997999999999999</v>
      </c>
      <c r="K33" s="110">
        <f t="shared" ref="K33" si="31">K85+K114+K187+K305+K421</f>
        <v>13.997999999999999</v>
      </c>
      <c r="L33" s="83">
        <f t="shared" si="2"/>
        <v>816.221</v>
      </c>
      <c r="M33" s="83">
        <f t="shared" si="3"/>
        <v>13.997999999999999</v>
      </c>
      <c r="N33" s="78"/>
    </row>
    <row r="34" spans="1:14" x14ac:dyDescent="0.3">
      <c r="A34" s="80">
        <v>2280</v>
      </c>
      <c r="B34" s="80"/>
      <c r="C34" s="80"/>
      <c r="D34" s="226"/>
      <c r="E34" s="227"/>
      <c r="F34" s="80"/>
      <c r="G34" s="80"/>
      <c r="H34" s="110">
        <f>H35</f>
        <v>119.092</v>
      </c>
      <c r="I34" s="110">
        <f t="shared" ref="I34:K34" si="32">I35</f>
        <v>45.362000000000002</v>
      </c>
      <c r="J34" s="115">
        <f>J35</f>
        <v>0</v>
      </c>
      <c r="K34" s="115">
        <f>K35</f>
        <v>0</v>
      </c>
      <c r="L34" s="83">
        <f t="shared" si="2"/>
        <v>119.092</v>
      </c>
      <c r="M34" s="83">
        <f t="shared" si="3"/>
        <v>45.362000000000002</v>
      </c>
      <c r="N34" s="78"/>
    </row>
    <row r="35" spans="1:14" x14ac:dyDescent="0.3">
      <c r="A35" s="80">
        <v>2282</v>
      </c>
      <c r="B35" s="80"/>
      <c r="C35" s="80"/>
      <c r="D35" s="226"/>
      <c r="E35" s="227"/>
      <c r="F35" s="80"/>
      <c r="G35" s="80"/>
      <c r="H35" s="110">
        <f>H65+H87+H116+H144+H189+H227+H152+H250+H443+H307</f>
        <v>119.092</v>
      </c>
      <c r="I35" s="110">
        <f t="shared" ref="I35:K35" si="33">I65+I87+I116+I144+I189+I227+I152+I250+I443+I307</f>
        <v>45.362000000000002</v>
      </c>
      <c r="J35" s="110">
        <f t="shared" si="33"/>
        <v>0</v>
      </c>
      <c r="K35" s="110">
        <f t="shared" ref="K35" si="34">K65+K87+K116+K144+K189+K227+K152+K250+K443+K307</f>
        <v>0</v>
      </c>
      <c r="L35" s="83">
        <f t="shared" si="2"/>
        <v>119.092</v>
      </c>
      <c r="M35" s="83">
        <f t="shared" si="3"/>
        <v>45.362000000000002</v>
      </c>
    </row>
    <row r="36" spans="1:14" x14ac:dyDescent="0.3">
      <c r="A36" s="79">
        <v>2700</v>
      </c>
      <c r="B36" s="81"/>
      <c r="C36" s="81"/>
      <c r="D36" s="226"/>
      <c r="E36" s="227"/>
      <c r="F36" s="80"/>
      <c r="G36" s="80"/>
      <c r="H36" s="110">
        <f t="shared" ref="H36:K36" si="35">H37</f>
        <v>585.81500000000005</v>
      </c>
      <c r="I36" s="110">
        <f t="shared" si="35"/>
        <v>469.37439999999998</v>
      </c>
      <c r="J36" s="115">
        <f t="shared" si="35"/>
        <v>2.92</v>
      </c>
      <c r="K36" s="115">
        <f t="shared" si="35"/>
        <v>2.92</v>
      </c>
      <c r="L36" s="83">
        <f t="shared" si="2"/>
        <v>588.73500000000001</v>
      </c>
      <c r="M36" s="83">
        <f t="shared" si="3"/>
        <v>472.2944</v>
      </c>
    </row>
    <row r="37" spans="1:14" x14ac:dyDescent="0.3">
      <c r="A37" s="80">
        <v>2730</v>
      </c>
      <c r="B37" s="80"/>
      <c r="C37" s="80"/>
      <c r="D37" s="226"/>
      <c r="E37" s="227"/>
      <c r="F37" s="80"/>
      <c r="G37" s="80"/>
      <c r="H37" s="110">
        <f>H118+H207+H236+H312</f>
        <v>585.81500000000005</v>
      </c>
      <c r="I37" s="110">
        <f>I118+I207+I236+I312</f>
        <v>469.37439999999998</v>
      </c>
      <c r="J37" s="110">
        <f t="shared" ref="J37:K37" si="36">J118+J207+J236+J312</f>
        <v>2.92</v>
      </c>
      <c r="K37" s="110">
        <f t="shared" ref="K37" si="37">K118+K207+K236+K312</f>
        <v>2.92</v>
      </c>
      <c r="L37" s="83">
        <f t="shared" si="2"/>
        <v>588.73500000000001</v>
      </c>
      <c r="M37" s="83">
        <f t="shared" si="3"/>
        <v>472.2944</v>
      </c>
    </row>
    <row r="38" spans="1:14" x14ac:dyDescent="0.3">
      <c r="A38" s="80">
        <v>2800</v>
      </c>
      <c r="B38" s="80"/>
      <c r="C38" s="80"/>
      <c r="D38" s="226"/>
      <c r="E38" s="227"/>
      <c r="F38" s="80"/>
      <c r="G38" s="80"/>
      <c r="H38" s="110">
        <f>H88+H119+H228+H268+H66</f>
        <v>880.71500000000003</v>
      </c>
      <c r="I38" s="110">
        <f t="shared" ref="I38:K38" si="38">I88+I119+I228+I268+I66</f>
        <v>867.58686</v>
      </c>
      <c r="J38" s="110">
        <f t="shared" si="38"/>
        <v>0</v>
      </c>
      <c r="K38" s="110">
        <f t="shared" ref="K38" si="39">K88+K119+K228+K268+K66</f>
        <v>0</v>
      </c>
      <c r="L38" s="83">
        <f t="shared" si="2"/>
        <v>880.71500000000003</v>
      </c>
      <c r="M38" s="83">
        <f t="shared" si="3"/>
        <v>867.58686</v>
      </c>
    </row>
    <row r="39" spans="1:14" x14ac:dyDescent="0.3">
      <c r="A39" s="79">
        <v>3000</v>
      </c>
      <c r="B39" s="79"/>
      <c r="C39" s="79"/>
      <c r="D39" s="226"/>
      <c r="E39" s="227"/>
      <c r="F39" s="80"/>
      <c r="G39" s="80"/>
      <c r="H39" s="110">
        <f>H40+H46</f>
        <v>0</v>
      </c>
      <c r="I39" s="110">
        <f>I40+I46</f>
        <v>0</v>
      </c>
      <c r="J39" s="115">
        <f>J40+J46</f>
        <v>4511.2620000000006</v>
      </c>
      <c r="K39" s="115">
        <f>K40+K46</f>
        <v>4331.3350599999994</v>
      </c>
      <c r="L39" s="83">
        <f t="shared" si="2"/>
        <v>4511.2620000000006</v>
      </c>
      <c r="M39" s="83">
        <f t="shared" si="3"/>
        <v>4331.3350599999994</v>
      </c>
    </row>
    <row r="40" spans="1:14" x14ac:dyDescent="0.3">
      <c r="A40" s="80">
        <v>3100</v>
      </c>
      <c r="B40" s="80"/>
      <c r="C40" s="80"/>
      <c r="D40" s="226"/>
      <c r="E40" s="227"/>
      <c r="F40" s="80"/>
      <c r="G40" s="80"/>
      <c r="H40" s="110">
        <f>H41+H42+H44</f>
        <v>0</v>
      </c>
      <c r="I40" s="110">
        <f t="shared" ref="I40:K40" si="40">I41+I42+I44</f>
        <v>0</v>
      </c>
      <c r="J40" s="115">
        <f t="shared" si="40"/>
        <v>4511.2620000000006</v>
      </c>
      <c r="K40" s="115">
        <f t="shared" ref="K40" si="41">K41+K42+K44</f>
        <v>4331.3350599999994</v>
      </c>
      <c r="L40" s="83">
        <f t="shared" si="2"/>
        <v>4511.2620000000006</v>
      </c>
      <c r="M40" s="83">
        <f t="shared" si="3"/>
        <v>4331.3350599999994</v>
      </c>
    </row>
    <row r="41" spans="1:14" x14ac:dyDescent="0.3">
      <c r="A41" s="80">
        <v>3110</v>
      </c>
      <c r="B41" s="80"/>
      <c r="C41" s="80"/>
      <c r="D41" s="226"/>
      <c r="E41" s="227"/>
      <c r="F41" s="80"/>
      <c r="G41" s="80"/>
      <c r="H41" s="110">
        <f>H91+H122+H192+H210+H231</f>
        <v>0</v>
      </c>
      <c r="I41" s="110">
        <f t="shared" ref="I41" si="42">I91+I122+I192+I210+I231</f>
        <v>0</v>
      </c>
      <c r="J41" s="115">
        <f>J91+J122+J192+J210+J231+J253+J290+J170+J197+J271+J281+J386+J406+J427+J449+J457</f>
        <v>1194.6890000000001</v>
      </c>
      <c r="K41" s="115">
        <f>K91+K122+K192+K210+K231+K253+K290+K170+K197+K271+K281+K386+K406+K427+K449+K457</f>
        <v>1194.6879300000001</v>
      </c>
      <c r="L41" s="83">
        <f t="shared" si="2"/>
        <v>1194.6890000000001</v>
      </c>
      <c r="M41" s="83">
        <f t="shared" si="3"/>
        <v>1194.6879300000001</v>
      </c>
    </row>
    <row r="42" spans="1:14" x14ac:dyDescent="0.3">
      <c r="A42" s="80">
        <v>3120</v>
      </c>
      <c r="B42" s="80"/>
      <c r="C42" s="80"/>
      <c r="D42" s="226"/>
      <c r="E42" s="227"/>
      <c r="F42" s="80"/>
      <c r="G42" s="80"/>
      <c r="H42" s="110">
        <f t="shared" ref="H42:K42" si="43">H43</f>
        <v>0</v>
      </c>
      <c r="I42" s="110">
        <f t="shared" si="43"/>
        <v>0</v>
      </c>
      <c r="J42" s="115">
        <f t="shared" si="43"/>
        <v>3136.6480000000001</v>
      </c>
      <c r="K42" s="115">
        <f t="shared" si="43"/>
        <v>3136.6471299999998</v>
      </c>
      <c r="L42" s="83">
        <f t="shared" si="2"/>
        <v>3136.6480000000001</v>
      </c>
      <c r="M42" s="83">
        <f t="shared" si="3"/>
        <v>3136.6471299999998</v>
      </c>
    </row>
    <row r="43" spans="1:14" x14ac:dyDescent="0.3">
      <c r="A43" s="80">
        <v>3122</v>
      </c>
      <c r="B43" s="80"/>
      <c r="C43" s="80"/>
      <c r="D43" s="226"/>
      <c r="E43" s="227"/>
      <c r="F43" s="80"/>
      <c r="G43" s="80"/>
      <c r="H43" s="110">
        <f>H93+H124+H194+H333</f>
        <v>0</v>
      </c>
      <c r="I43" s="110">
        <f>I93+I124+I194+I333+I323</f>
        <v>0</v>
      </c>
      <c r="J43" s="115">
        <f>J93+J124+J194+J333+J323</f>
        <v>3136.6480000000001</v>
      </c>
      <c r="K43" s="115">
        <f>K93+K124+K194+K333+K323</f>
        <v>3136.6471299999998</v>
      </c>
      <c r="L43" s="83">
        <f t="shared" si="2"/>
        <v>3136.6480000000001</v>
      </c>
      <c r="M43" s="83">
        <f t="shared" si="3"/>
        <v>3136.6471299999998</v>
      </c>
    </row>
    <row r="44" spans="1:14" x14ac:dyDescent="0.3">
      <c r="A44" s="80">
        <v>3140</v>
      </c>
      <c r="B44" s="80"/>
      <c r="C44" s="80"/>
      <c r="D44" s="226"/>
      <c r="E44" s="227"/>
      <c r="F44" s="80"/>
      <c r="G44" s="80"/>
      <c r="H44" s="110">
        <f t="shared" ref="H44:K44" si="44">H45</f>
        <v>0</v>
      </c>
      <c r="I44" s="110">
        <f t="shared" si="44"/>
        <v>0</v>
      </c>
      <c r="J44" s="115">
        <f t="shared" si="44"/>
        <v>179.92500000000001</v>
      </c>
      <c r="K44" s="115">
        <f t="shared" si="44"/>
        <v>0</v>
      </c>
      <c r="L44" s="83">
        <f t="shared" si="2"/>
        <v>179.92500000000001</v>
      </c>
      <c r="M44" s="83">
        <f t="shared" si="3"/>
        <v>0</v>
      </c>
    </row>
    <row r="45" spans="1:14" x14ac:dyDescent="0.3">
      <c r="A45" s="80">
        <v>3142</v>
      </c>
      <c r="B45" s="80"/>
      <c r="C45" s="80"/>
      <c r="D45" s="226"/>
      <c r="E45" s="227"/>
      <c r="F45" s="80"/>
      <c r="G45" s="80"/>
      <c r="H45" s="110">
        <f>H325+H335</f>
        <v>0</v>
      </c>
      <c r="I45" s="110">
        <f>I325+I335</f>
        <v>0</v>
      </c>
      <c r="J45" s="115">
        <f>J325+J335</f>
        <v>179.92500000000001</v>
      </c>
      <c r="K45" s="115">
        <f>K325+K335</f>
        <v>0</v>
      </c>
      <c r="L45" s="83">
        <f t="shared" si="2"/>
        <v>179.92500000000001</v>
      </c>
      <c r="M45" s="83">
        <f t="shared" si="3"/>
        <v>0</v>
      </c>
    </row>
    <row r="46" spans="1:14" x14ac:dyDescent="0.3">
      <c r="A46" s="80">
        <v>3200</v>
      </c>
      <c r="B46" s="80"/>
      <c r="C46" s="80"/>
      <c r="D46" s="224"/>
      <c r="E46" s="225"/>
      <c r="F46" s="80"/>
      <c r="G46" s="80"/>
      <c r="H46" s="110">
        <f t="shared" ref="H46:K46" si="45">H47</f>
        <v>0</v>
      </c>
      <c r="I46" s="110">
        <f t="shared" si="45"/>
        <v>0</v>
      </c>
      <c r="J46" s="115">
        <f t="shared" si="45"/>
        <v>0</v>
      </c>
      <c r="K46" s="115">
        <f t="shared" si="45"/>
        <v>0</v>
      </c>
      <c r="L46" s="83">
        <f t="shared" si="2"/>
        <v>0</v>
      </c>
      <c r="M46" s="83">
        <f t="shared" si="3"/>
        <v>0</v>
      </c>
    </row>
    <row r="47" spans="1:14" x14ac:dyDescent="0.3">
      <c r="A47" s="80">
        <v>3210</v>
      </c>
      <c r="B47" s="80"/>
      <c r="C47" s="80"/>
      <c r="D47" s="224"/>
      <c r="E47" s="225"/>
      <c r="F47" s="80"/>
      <c r="G47" s="80"/>
      <c r="H47" s="110">
        <f>H95+H126+H327</f>
        <v>0</v>
      </c>
      <c r="I47" s="110">
        <f>I95+I126+I327</f>
        <v>0</v>
      </c>
      <c r="J47" s="115">
        <f>J95+J126+J327</f>
        <v>0</v>
      </c>
      <c r="K47" s="115">
        <f>K95+K126+K327</f>
        <v>0</v>
      </c>
      <c r="L47" s="83">
        <f t="shared" si="2"/>
        <v>0</v>
      </c>
      <c r="M47" s="83">
        <f t="shared" si="3"/>
        <v>0</v>
      </c>
    </row>
    <row r="48" spans="1:14" x14ac:dyDescent="0.3">
      <c r="A48" s="241" t="s">
        <v>12</v>
      </c>
      <c r="B48" s="242"/>
      <c r="C48" s="242"/>
      <c r="D48" s="242"/>
      <c r="E48" s="243"/>
      <c r="F48" s="80"/>
      <c r="G48" s="80"/>
      <c r="H48" s="114"/>
      <c r="I48" s="114"/>
      <c r="J48" s="124"/>
      <c r="K48" s="115"/>
      <c r="L48" s="80"/>
      <c r="M48" s="80"/>
    </row>
    <row r="49" spans="1:38" ht="42.75" customHeight="1" x14ac:dyDescent="0.3">
      <c r="A49" s="224" t="s">
        <v>67</v>
      </c>
      <c r="B49" s="233"/>
      <c r="C49" s="225"/>
      <c r="D49" s="224" t="s">
        <v>49</v>
      </c>
      <c r="E49" s="225"/>
      <c r="F49" s="228" t="s">
        <v>184</v>
      </c>
      <c r="G49" s="229"/>
      <c r="H49" s="229"/>
      <c r="I49" s="229"/>
      <c r="J49" s="229"/>
      <c r="K49" s="229"/>
      <c r="L49" s="229"/>
      <c r="M49" s="229"/>
      <c r="N49" s="44"/>
      <c r="O49" s="44"/>
      <c r="P49" s="44"/>
      <c r="Q49" s="44"/>
      <c r="R49" s="44"/>
      <c r="S49" s="44"/>
      <c r="T49" s="44"/>
      <c r="U49" s="44"/>
      <c r="V49" s="44"/>
      <c r="W49" s="44"/>
      <c r="X49" s="44"/>
      <c r="Y49" s="44"/>
      <c r="Z49" s="44"/>
      <c r="AA49" s="44"/>
      <c r="AB49" s="44"/>
      <c r="AC49" s="44"/>
      <c r="AD49" s="44"/>
      <c r="AE49" s="44"/>
      <c r="AF49" s="44"/>
      <c r="AG49" s="44"/>
      <c r="AH49" s="44"/>
      <c r="AI49" s="44"/>
      <c r="AJ49" s="44"/>
      <c r="AK49" s="44"/>
      <c r="AL49" s="44"/>
    </row>
    <row r="50" spans="1:38" x14ac:dyDescent="0.3">
      <c r="A50" s="226" t="s">
        <v>50</v>
      </c>
      <c r="B50" s="230"/>
      <c r="C50" s="227"/>
      <c r="D50" s="224"/>
      <c r="E50" s="225"/>
      <c r="F50" s="80"/>
      <c r="G50" s="80"/>
      <c r="H50" s="110">
        <f>H51</f>
        <v>2904.0060000000003</v>
      </c>
      <c r="I50" s="110">
        <f>I51</f>
        <v>2594.4050499999998</v>
      </c>
      <c r="J50" s="115">
        <f t="shared" ref="J50:K50" si="46">J51</f>
        <v>2.4540000000000002</v>
      </c>
      <c r="K50" s="115">
        <f t="shared" si="46"/>
        <v>2.4533999999999998</v>
      </c>
      <c r="L50" s="83">
        <f t="shared" ref="L50" si="47">H50+J50</f>
        <v>2906.4600000000005</v>
      </c>
      <c r="M50" s="83">
        <f t="shared" ref="M50" si="48">I50+K50</f>
        <v>2596.8584499999997</v>
      </c>
    </row>
    <row r="51" spans="1:38" x14ac:dyDescent="0.3">
      <c r="A51" s="80">
        <v>2000</v>
      </c>
      <c r="B51" s="80"/>
      <c r="C51" s="80"/>
      <c r="D51" s="224"/>
      <c r="E51" s="225"/>
      <c r="F51" s="80"/>
      <c r="G51" s="80"/>
      <c r="H51" s="110">
        <f>H52+H56+H66</f>
        <v>2904.0060000000003</v>
      </c>
      <c r="I51" s="110">
        <f t="shared" ref="I51:K51" si="49">I52+I56+I66</f>
        <v>2594.4050499999998</v>
      </c>
      <c r="J51" s="110">
        <f t="shared" si="49"/>
        <v>2.4540000000000002</v>
      </c>
      <c r="K51" s="110">
        <f t="shared" si="49"/>
        <v>2.4533999999999998</v>
      </c>
      <c r="L51" s="83">
        <f>H51+J51</f>
        <v>2906.4600000000005</v>
      </c>
      <c r="M51" s="83">
        <f t="shared" ref="L51:M66" si="50">I51+K51</f>
        <v>2596.8584499999997</v>
      </c>
    </row>
    <row r="52" spans="1:38" x14ac:dyDescent="0.3">
      <c r="A52" s="80">
        <v>2100</v>
      </c>
      <c r="B52" s="80"/>
      <c r="C52" s="80"/>
      <c r="D52" s="224"/>
      <c r="E52" s="225"/>
      <c r="F52" s="80"/>
      <c r="G52" s="80"/>
      <c r="H52" s="110">
        <f>H53+H55</f>
        <v>2477.8310000000001</v>
      </c>
      <c r="I52" s="110">
        <f>I53+I55</f>
        <v>2190.8454900000002</v>
      </c>
      <c r="J52" s="115">
        <f t="shared" ref="J52:K52" si="51">J53+J55</f>
        <v>0</v>
      </c>
      <c r="K52" s="115">
        <f t="shared" si="51"/>
        <v>0</v>
      </c>
      <c r="L52" s="83">
        <f t="shared" si="50"/>
        <v>2477.8310000000001</v>
      </c>
      <c r="M52" s="83">
        <f t="shared" si="50"/>
        <v>2190.8454900000002</v>
      </c>
    </row>
    <row r="53" spans="1:38" x14ac:dyDescent="0.3">
      <c r="A53" s="80">
        <v>2110</v>
      </c>
      <c r="B53" s="80"/>
      <c r="C53" s="80"/>
      <c r="D53" s="224"/>
      <c r="E53" s="225"/>
      <c r="F53" s="80"/>
      <c r="G53" s="80"/>
      <c r="H53" s="110">
        <f>H54</f>
        <v>2031.008</v>
      </c>
      <c r="I53" s="110">
        <f>I54</f>
        <v>1804.3645200000001</v>
      </c>
      <c r="J53" s="115">
        <f t="shared" ref="J53:K53" si="52">J54</f>
        <v>0</v>
      </c>
      <c r="K53" s="115">
        <f t="shared" si="52"/>
        <v>0</v>
      </c>
      <c r="L53" s="83">
        <f t="shared" si="50"/>
        <v>2031.008</v>
      </c>
      <c r="M53" s="83">
        <f t="shared" si="50"/>
        <v>1804.3645200000001</v>
      </c>
    </row>
    <row r="54" spans="1:38" x14ac:dyDescent="0.3">
      <c r="A54" s="80">
        <v>2111</v>
      </c>
      <c r="B54" s="80"/>
      <c r="C54" s="80"/>
      <c r="D54" s="224"/>
      <c r="E54" s="225"/>
      <c r="F54" s="80"/>
      <c r="G54" s="80"/>
      <c r="H54" s="110">
        <v>2031.008</v>
      </c>
      <c r="I54" s="110">
        <v>1804.3645200000001</v>
      </c>
      <c r="J54" s="115"/>
      <c r="K54" s="115"/>
      <c r="L54" s="83">
        <f t="shared" si="50"/>
        <v>2031.008</v>
      </c>
      <c r="M54" s="83">
        <f t="shared" si="50"/>
        <v>1804.3645200000001</v>
      </c>
    </row>
    <row r="55" spans="1:38" x14ac:dyDescent="0.3">
      <c r="A55" s="80">
        <v>2120</v>
      </c>
      <c r="B55" s="80"/>
      <c r="C55" s="80"/>
      <c r="D55" s="224"/>
      <c r="E55" s="225"/>
      <c r="F55" s="80"/>
      <c r="G55" s="80"/>
      <c r="H55" s="110">
        <v>446.82299999999998</v>
      </c>
      <c r="I55" s="110">
        <v>386.48097000000001</v>
      </c>
      <c r="J55" s="115"/>
      <c r="K55" s="115"/>
      <c r="L55" s="83">
        <f t="shared" si="50"/>
        <v>446.82299999999998</v>
      </c>
      <c r="M55" s="83">
        <f t="shared" si="50"/>
        <v>386.48097000000001</v>
      </c>
    </row>
    <row r="56" spans="1:38" x14ac:dyDescent="0.3">
      <c r="A56" s="80">
        <v>2200</v>
      </c>
      <c r="B56" s="80"/>
      <c r="C56" s="80"/>
      <c r="D56" s="224"/>
      <c r="E56" s="225"/>
      <c r="F56" s="80"/>
      <c r="G56" s="80"/>
      <c r="H56" s="110">
        <f>H57+H58+H59+H60+H64</f>
        <v>41.475999999999999</v>
      </c>
      <c r="I56" s="110">
        <f>I57+I58+I59+I60+I64</f>
        <v>18.862909999999999</v>
      </c>
      <c r="J56" s="110">
        <f>J57+J58+J59+J60+J64</f>
        <v>2.4540000000000002</v>
      </c>
      <c r="K56" s="110">
        <f>K57+K58+K59+K60+K64</f>
        <v>2.4533999999999998</v>
      </c>
      <c r="L56" s="83">
        <f t="shared" si="50"/>
        <v>43.93</v>
      </c>
      <c r="M56" s="83">
        <f t="shared" si="50"/>
        <v>21.316309999999998</v>
      </c>
    </row>
    <row r="57" spans="1:38" x14ac:dyDescent="0.3">
      <c r="A57" s="80">
        <v>2210</v>
      </c>
      <c r="B57" s="80"/>
      <c r="C57" s="80"/>
      <c r="D57" s="224"/>
      <c r="E57" s="225"/>
      <c r="F57" s="80"/>
      <c r="G57" s="80"/>
      <c r="H57" s="110">
        <v>14.308999999999999</v>
      </c>
      <c r="I57" s="110">
        <v>6.2</v>
      </c>
      <c r="J57" s="110">
        <v>2.4540000000000002</v>
      </c>
      <c r="K57" s="115">
        <v>2.4533999999999998</v>
      </c>
      <c r="L57" s="83">
        <f t="shared" si="50"/>
        <v>16.762999999999998</v>
      </c>
      <c r="M57" s="83">
        <f t="shared" si="50"/>
        <v>8.6533999999999995</v>
      </c>
    </row>
    <row r="58" spans="1:38" x14ac:dyDescent="0.3">
      <c r="A58" s="79">
        <v>2240</v>
      </c>
      <c r="B58" s="79"/>
      <c r="C58" s="79"/>
      <c r="D58" s="224"/>
      <c r="E58" s="225"/>
      <c r="F58" s="80"/>
      <c r="G58" s="80"/>
      <c r="H58" s="110">
        <v>9.7370000000000001</v>
      </c>
      <c r="I58" s="110">
        <v>3.8745599999999998</v>
      </c>
      <c r="J58" s="115"/>
      <c r="K58" s="115"/>
      <c r="L58" s="83">
        <f t="shared" si="50"/>
        <v>9.7370000000000001</v>
      </c>
      <c r="M58" s="83">
        <f t="shared" si="50"/>
        <v>3.8745599999999998</v>
      </c>
    </row>
    <row r="59" spans="1:38" x14ac:dyDescent="0.3">
      <c r="A59" s="79">
        <v>2250</v>
      </c>
      <c r="B59" s="79"/>
      <c r="C59" s="79"/>
      <c r="D59" s="224"/>
      <c r="E59" s="225"/>
      <c r="F59" s="80"/>
      <c r="G59" s="80"/>
      <c r="H59" s="110">
        <v>6.4</v>
      </c>
      <c r="I59" s="110">
        <v>5.4932800000000004</v>
      </c>
      <c r="J59" s="115"/>
      <c r="K59" s="115"/>
      <c r="L59" s="83">
        <f t="shared" si="50"/>
        <v>6.4</v>
      </c>
      <c r="M59" s="83">
        <f t="shared" si="50"/>
        <v>5.4932800000000004</v>
      </c>
    </row>
    <row r="60" spans="1:38" x14ac:dyDescent="0.3">
      <c r="A60" s="80">
        <v>2270</v>
      </c>
      <c r="B60" s="80"/>
      <c r="C60" s="80"/>
      <c r="D60" s="224"/>
      <c r="E60" s="225"/>
      <c r="F60" s="80"/>
      <c r="G60" s="80"/>
      <c r="H60" s="110">
        <f>H61+H62+H63</f>
        <v>8.7899999999999991</v>
      </c>
      <c r="I60" s="110">
        <f>I61+I62+I63</f>
        <v>3.2950699999999999</v>
      </c>
      <c r="J60" s="115"/>
      <c r="K60" s="115"/>
      <c r="L60" s="83">
        <f t="shared" si="50"/>
        <v>8.7899999999999991</v>
      </c>
      <c r="M60" s="83">
        <f t="shared" si="50"/>
        <v>3.2950699999999999</v>
      </c>
    </row>
    <row r="61" spans="1:38" hidden="1" x14ac:dyDescent="0.3">
      <c r="A61" s="80">
        <v>2271</v>
      </c>
      <c r="B61" s="80"/>
      <c r="C61" s="80"/>
      <c r="D61" s="224"/>
      <c r="E61" s="225"/>
      <c r="F61" s="80"/>
      <c r="G61" s="80"/>
      <c r="H61" s="110"/>
      <c r="I61" s="110"/>
      <c r="J61" s="115"/>
      <c r="K61" s="115"/>
      <c r="L61" s="83">
        <f t="shared" si="50"/>
        <v>0</v>
      </c>
      <c r="M61" s="83">
        <f t="shared" si="50"/>
        <v>0</v>
      </c>
    </row>
    <row r="62" spans="1:38" x14ac:dyDescent="0.3">
      <c r="A62" s="80">
        <v>2272</v>
      </c>
      <c r="B62" s="80"/>
      <c r="C62" s="80"/>
      <c r="D62" s="224"/>
      <c r="E62" s="225"/>
      <c r="F62" s="80"/>
      <c r="G62" s="80"/>
      <c r="H62" s="110">
        <v>0.45</v>
      </c>
      <c r="I62" s="110">
        <v>0.18282999999999999</v>
      </c>
      <c r="J62" s="115"/>
      <c r="K62" s="115"/>
      <c r="L62" s="83">
        <f t="shared" si="50"/>
        <v>0.45</v>
      </c>
      <c r="M62" s="83">
        <f t="shared" si="50"/>
        <v>0.18282999999999999</v>
      </c>
    </row>
    <row r="63" spans="1:38" x14ac:dyDescent="0.3">
      <c r="A63" s="79">
        <v>2273</v>
      </c>
      <c r="B63" s="79"/>
      <c r="C63" s="79"/>
      <c r="D63" s="224"/>
      <c r="E63" s="225"/>
      <c r="F63" s="80"/>
      <c r="G63" s="80"/>
      <c r="H63" s="110">
        <v>8.34</v>
      </c>
      <c r="I63" s="110">
        <v>3.1122399999999999</v>
      </c>
      <c r="J63" s="115"/>
      <c r="K63" s="115"/>
      <c r="L63" s="83">
        <f t="shared" si="50"/>
        <v>8.34</v>
      </c>
      <c r="M63" s="83">
        <f t="shared" si="50"/>
        <v>3.1122399999999999</v>
      </c>
    </row>
    <row r="64" spans="1:38" x14ac:dyDescent="0.3">
      <c r="A64" s="79">
        <v>2280</v>
      </c>
      <c r="B64" s="79"/>
      <c r="C64" s="79"/>
      <c r="D64" s="224"/>
      <c r="E64" s="225"/>
      <c r="F64" s="80"/>
      <c r="G64" s="80"/>
      <c r="H64" s="110">
        <f>H65</f>
        <v>2.2400000000000002</v>
      </c>
      <c r="I64" s="110">
        <f>I65</f>
        <v>0</v>
      </c>
      <c r="J64" s="115"/>
      <c r="K64" s="115"/>
      <c r="L64" s="83">
        <f t="shared" si="50"/>
        <v>2.2400000000000002</v>
      </c>
      <c r="M64" s="83">
        <f t="shared" si="50"/>
        <v>0</v>
      </c>
    </row>
    <row r="65" spans="1:13" x14ac:dyDescent="0.3">
      <c r="A65" s="79">
        <v>2282</v>
      </c>
      <c r="B65" s="79"/>
      <c r="C65" s="79"/>
      <c r="D65" s="224"/>
      <c r="E65" s="225"/>
      <c r="F65" s="80"/>
      <c r="G65" s="80"/>
      <c r="H65" s="110">
        <v>2.2400000000000002</v>
      </c>
      <c r="I65" s="110"/>
      <c r="J65" s="115"/>
      <c r="K65" s="115"/>
      <c r="L65" s="83">
        <f t="shared" si="50"/>
        <v>2.2400000000000002</v>
      </c>
      <c r="M65" s="83">
        <f t="shared" si="50"/>
        <v>0</v>
      </c>
    </row>
    <row r="66" spans="1:13" x14ac:dyDescent="0.3">
      <c r="A66" s="80">
        <v>2800</v>
      </c>
      <c r="B66" s="79"/>
      <c r="C66" s="79"/>
      <c r="D66" s="224"/>
      <c r="E66" s="225"/>
      <c r="F66" s="80"/>
      <c r="G66" s="80"/>
      <c r="H66" s="109">
        <v>384.69900000000001</v>
      </c>
      <c r="I66" s="109">
        <v>384.69664999999998</v>
      </c>
      <c r="J66" s="119"/>
      <c r="K66" s="115"/>
      <c r="L66" s="84">
        <f t="shared" si="50"/>
        <v>384.69900000000001</v>
      </c>
      <c r="M66" s="84">
        <f t="shared" si="50"/>
        <v>384.69664999999998</v>
      </c>
    </row>
    <row r="67" spans="1:13" x14ac:dyDescent="0.3">
      <c r="A67" s="224" t="s">
        <v>65</v>
      </c>
      <c r="B67" s="233"/>
      <c r="C67" s="225"/>
      <c r="D67" s="224" t="s">
        <v>44</v>
      </c>
      <c r="E67" s="225"/>
      <c r="F67" s="230" t="s">
        <v>66</v>
      </c>
      <c r="G67" s="230"/>
      <c r="H67" s="230"/>
      <c r="I67" s="230"/>
      <c r="J67" s="230"/>
      <c r="K67" s="230"/>
      <c r="L67" s="230"/>
      <c r="M67" s="227"/>
    </row>
    <row r="68" spans="1:13" x14ac:dyDescent="0.3">
      <c r="A68" s="226" t="s">
        <v>50</v>
      </c>
      <c r="B68" s="230"/>
      <c r="C68" s="227"/>
      <c r="D68" s="224"/>
      <c r="E68" s="225"/>
      <c r="F68" s="80"/>
      <c r="G68" s="80"/>
      <c r="H68" s="109">
        <f>H69+H89</f>
        <v>9805.9196899999988</v>
      </c>
      <c r="I68" s="109">
        <f>I69+I89</f>
        <v>6302.4368999999997</v>
      </c>
      <c r="J68" s="119">
        <f>J69+J89</f>
        <v>90.674999999999997</v>
      </c>
      <c r="K68" s="115">
        <f>K69+K89</f>
        <v>90.674250000000001</v>
      </c>
      <c r="L68" s="84">
        <f t="shared" ref="L68" si="53">H68+J68</f>
        <v>9896.5946899999981</v>
      </c>
      <c r="M68" s="84">
        <f t="shared" ref="M68" si="54">I68+K68</f>
        <v>6393.1111499999997</v>
      </c>
    </row>
    <row r="69" spans="1:13" x14ac:dyDescent="0.3">
      <c r="A69" s="79">
        <v>2000</v>
      </c>
      <c r="B69" s="79"/>
      <c r="C69" s="79"/>
      <c r="D69" s="224"/>
      <c r="E69" s="225"/>
      <c r="F69" s="80"/>
      <c r="G69" s="80"/>
      <c r="H69" s="109">
        <f>H70+H74+H88</f>
        <v>9805.9196899999988</v>
      </c>
      <c r="I69" s="109">
        <f>I70+I74+I88</f>
        <v>6302.4368999999997</v>
      </c>
      <c r="J69" s="119">
        <f>J74+J88</f>
        <v>90.674999999999997</v>
      </c>
      <c r="K69" s="115">
        <f>K74+K88</f>
        <v>90.674250000000001</v>
      </c>
      <c r="L69" s="84">
        <f t="shared" ref="L69:M95" si="55">H69+J69</f>
        <v>9896.5946899999981</v>
      </c>
      <c r="M69" s="84">
        <f t="shared" si="55"/>
        <v>6393.1111499999997</v>
      </c>
    </row>
    <row r="70" spans="1:13" x14ac:dyDescent="0.3">
      <c r="A70" s="80">
        <v>2100</v>
      </c>
      <c r="B70" s="81"/>
      <c r="C70" s="81"/>
      <c r="D70" s="224"/>
      <c r="E70" s="225"/>
      <c r="F70" s="80"/>
      <c r="G70" s="80"/>
      <c r="H70" s="109">
        <f>H71+H73</f>
        <v>7613.018</v>
      </c>
      <c r="I70" s="109">
        <f>I71+I73</f>
        <v>6098.2584299999999</v>
      </c>
      <c r="J70" s="119">
        <f t="shared" ref="J70:K70" si="56">J71+J73</f>
        <v>0</v>
      </c>
      <c r="K70" s="115">
        <f t="shared" si="56"/>
        <v>0</v>
      </c>
      <c r="L70" s="84">
        <f t="shared" si="55"/>
        <v>7613.018</v>
      </c>
      <c r="M70" s="84">
        <f t="shared" si="55"/>
        <v>6098.2584299999999</v>
      </c>
    </row>
    <row r="71" spans="1:13" x14ac:dyDescent="0.3">
      <c r="A71" s="80">
        <v>2110</v>
      </c>
      <c r="B71" s="79"/>
      <c r="C71" s="79"/>
      <c r="D71" s="224"/>
      <c r="E71" s="225"/>
      <c r="F71" s="80"/>
      <c r="G71" s="80"/>
      <c r="H71" s="109">
        <f>H72</f>
        <v>6240.1790000000001</v>
      </c>
      <c r="I71" s="109">
        <f>I72</f>
        <v>4988.6504199999999</v>
      </c>
      <c r="J71" s="119">
        <f t="shared" ref="J71:K71" si="57">J72</f>
        <v>0</v>
      </c>
      <c r="K71" s="115">
        <f t="shared" si="57"/>
        <v>0</v>
      </c>
      <c r="L71" s="84">
        <f t="shared" si="55"/>
        <v>6240.1790000000001</v>
      </c>
      <c r="M71" s="84">
        <f t="shared" si="55"/>
        <v>4988.6504199999999</v>
      </c>
    </row>
    <row r="72" spans="1:13" x14ac:dyDescent="0.3">
      <c r="A72" s="80">
        <v>2111</v>
      </c>
      <c r="B72" s="79"/>
      <c r="C72" s="79"/>
      <c r="D72" s="224"/>
      <c r="E72" s="225"/>
      <c r="F72" s="80"/>
      <c r="G72" s="80"/>
      <c r="H72" s="109">
        <v>6240.1790000000001</v>
      </c>
      <c r="I72" s="109">
        <v>4988.6504199999999</v>
      </c>
      <c r="J72" s="119"/>
      <c r="K72" s="115"/>
      <c r="L72" s="84">
        <f t="shared" si="55"/>
        <v>6240.1790000000001</v>
      </c>
      <c r="M72" s="84">
        <f t="shared" si="55"/>
        <v>4988.6504199999999</v>
      </c>
    </row>
    <row r="73" spans="1:13" x14ac:dyDescent="0.3">
      <c r="A73" s="80">
        <v>2120</v>
      </c>
      <c r="B73" s="80"/>
      <c r="C73" s="80"/>
      <c r="D73" s="224"/>
      <c r="E73" s="225"/>
      <c r="F73" s="80"/>
      <c r="G73" s="80"/>
      <c r="H73" s="109">
        <v>1372.8389999999999</v>
      </c>
      <c r="I73" s="109">
        <v>1109.6080099999999</v>
      </c>
      <c r="J73" s="119"/>
      <c r="K73" s="115"/>
      <c r="L73" s="84">
        <f t="shared" si="55"/>
        <v>1372.8389999999999</v>
      </c>
      <c r="M73" s="84">
        <f t="shared" si="55"/>
        <v>1109.6080099999999</v>
      </c>
    </row>
    <row r="74" spans="1:13" x14ac:dyDescent="0.3">
      <c r="A74" s="80">
        <v>2200</v>
      </c>
      <c r="B74" s="80"/>
      <c r="C74" s="80"/>
      <c r="D74" s="224"/>
      <c r="E74" s="225"/>
      <c r="F74" s="80"/>
      <c r="G74" s="80"/>
      <c r="H74" s="109">
        <f>H75+H76+H77+H78+H79+H80+H86</f>
        <v>2177.0466900000001</v>
      </c>
      <c r="I74" s="109">
        <f>I75+I76+I77+I78+I79+I80+I86</f>
        <v>201.44846999999999</v>
      </c>
      <c r="J74" s="119">
        <f>J75+J77+J76</f>
        <v>90.674999999999997</v>
      </c>
      <c r="K74" s="115">
        <f>K75+K77+K76</f>
        <v>90.674250000000001</v>
      </c>
      <c r="L74" s="84">
        <f t="shared" si="55"/>
        <v>2267.7216900000003</v>
      </c>
      <c r="M74" s="84">
        <f t="shared" si="55"/>
        <v>292.12271999999996</v>
      </c>
    </row>
    <row r="75" spans="1:13" x14ac:dyDescent="0.3">
      <c r="A75" s="80">
        <v>2210</v>
      </c>
      <c r="B75" s="80"/>
      <c r="C75" s="80"/>
      <c r="D75" s="224"/>
      <c r="E75" s="225"/>
      <c r="F75" s="80"/>
      <c r="G75" s="80"/>
      <c r="H75" s="109">
        <v>98.144000000000005</v>
      </c>
      <c r="I75" s="109">
        <v>10.14335</v>
      </c>
      <c r="J75" s="109">
        <v>90.674999999999997</v>
      </c>
      <c r="K75" s="115">
        <v>90.674250000000001</v>
      </c>
      <c r="L75" s="84">
        <f t="shared" si="55"/>
        <v>188.81900000000002</v>
      </c>
      <c r="M75" s="84">
        <f t="shared" si="55"/>
        <v>100.8176</v>
      </c>
    </row>
    <row r="76" spans="1:13" hidden="1" x14ac:dyDescent="0.3">
      <c r="A76" s="80">
        <v>2220</v>
      </c>
      <c r="B76" s="79"/>
      <c r="C76" s="79"/>
      <c r="D76" s="224"/>
      <c r="E76" s="225"/>
      <c r="F76" s="80"/>
      <c r="G76" s="80"/>
      <c r="H76" s="109"/>
      <c r="I76" s="109"/>
      <c r="J76" s="119"/>
      <c r="K76" s="115"/>
      <c r="L76" s="84">
        <f t="shared" si="55"/>
        <v>0</v>
      </c>
      <c r="M76" s="84">
        <f t="shared" si="55"/>
        <v>0</v>
      </c>
    </row>
    <row r="77" spans="1:13" hidden="1" x14ac:dyDescent="0.3">
      <c r="A77" s="80">
        <v>2230</v>
      </c>
      <c r="B77" s="80"/>
      <c r="C77" s="80"/>
      <c r="D77" s="224"/>
      <c r="E77" s="225"/>
      <c r="F77" s="80"/>
      <c r="G77" s="80"/>
      <c r="H77" s="109"/>
      <c r="I77" s="109"/>
      <c r="J77" s="119"/>
      <c r="K77" s="115"/>
      <c r="L77" s="84">
        <f t="shared" si="55"/>
        <v>0</v>
      </c>
      <c r="M77" s="84">
        <f t="shared" si="55"/>
        <v>0</v>
      </c>
    </row>
    <row r="78" spans="1:13" x14ac:dyDescent="0.3">
      <c r="A78" s="79">
        <v>2240</v>
      </c>
      <c r="B78" s="80"/>
      <c r="C78" s="80"/>
      <c r="D78" s="224"/>
      <c r="E78" s="225"/>
      <c r="F78" s="80"/>
      <c r="G78" s="80"/>
      <c r="H78" s="109">
        <v>218.09399999999999</v>
      </c>
      <c r="I78" s="109">
        <v>38.418480000000002</v>
      </c>
      <c r="J78" s="119"/>
      <c r="K78" s="115"/>
      <c r="L78" s="84">
        <f t="shared" si="55"/>
        <v>218.09399999999999</v>
      </c>
      <c r="M78" s="84">
        <f t="shared" si="55"/>
        <v>38.418480000000002</v>
      </c>
    </row>
    <row r="79" spans="1:13" hidden="1" x14ac:dyDescent="0.3">
      <c r="A79" s="79">
        <v>2250</v>
      </c>
      <c r="B79" s="80"/>
      <c r="C79" s="80"/>
      <c r="D79" s="224"/>
      <c r="E79" s="225"/>
      <c r="F79" s="80"/>
      <c r="G79" s="80"/>
      <c r="H79" s="109"/>
      <c r="I79" s="109"/>
      <c r="J79" s="119"/>
      <c r="K79" s="115"/>
      <c r="L79" s="84">
        <f t="shared" si="55"/>
        <v>0</v>
      </c>
      <c r="M79" s="84">
        <f t="shared" si="55"/>
        <v>0</v>
      </c>
    </row>
    <row r="80" spans="1:13" x14ac:dyDescent="0.3">
      <c r="A80" s="79">
        <v>2270</v>
      </c>
      <c r="B80" s="79"/>
      <c r="C80" s="79"/>
      <c r="D80" s="224"/>
      <c r="E80" s="225"/>
      <c r="F80" s="80"/>
      <c r="G80" s="80"/>
      <c r="H80" s="109">
        <f>H81+H82+H83+H84+H85</f>
        <v>1852.49369</v>
      </c>
      <c r="I80" s="109">
        <f>I81+I82+I83+I84+I85</f>
        <v>152.88664</v>
      </c>
      <c r="J80" s="119"/>
      <c r="K80" s="115"/>
      <c r="L80" s="84">
        <f t="shared" si="55"/>
        <v>1852.49369</v>
      </c>
      <c r="M80" s="84">
        <f t="shared" si="55"/>
        <v>152.88664</v>
      </c>
    </row>
    <row r="81" spans="1:13" hidden="1" x14ac:dyDescent="0.3">
      <c r="A81" s="80">
        <v>2271</v>
      </c>
      <c r="B81" s="80"/>
      <c r="C81" s="80"/>
      <c r="D81" s="224"/>
      <c r="E81" s="225"/>
      <c r="F81" s="80"/>
      <c r="G81" s="80"/>
      <c r="H81" s="109"/>
      <c r="I81" s="109"/>
      <c r="J81" s="119"/>
      <c r="K81" s="115"/>
      <c r="L81" s="84">
        <f t="shared" si="55"/>
        <v>0</v>
      </c>
      <c r="M81" s="84">
        <f t="shared" si="55"/>
        <v>0</v>
      </c>
    </row>
    <row r="82" spans="1:13" x14ac:dyDescent="0.3">
      <c r="A82" s="80">
        <v>2272</v>
      </c>
      <c r="B82" s="80"/>
      <c r="C82" s="80"/>
      <c r="D82" s="224"/>
      <c r="E82" s="225"/>
      <c r="F82" s="80"/>
      <c r="G82" s="80"/>
      <c r="H82" s="109">
        <v>16.457999999999998</v>
      </c>
      <c r="I82" s="109">
        <v>1.1238600000000001</v>
      </c>
      <c r="J82" s="119"/>
      <c r="K82" s="115"/>
      <c r="L82" s="84">
        <f t="shared" si="55"/>
        <v>16.457999999999998</v>
      </c>
      <c r="M82" s="84">
        <f t="shared" si="55"/>
        <v>1.1238600000000001</v>
      </c>
    </row>
    <row r="83" spans="1:13" x14ac:dyDescent="0.3">
      <c r="A83" s="80">
        <v>2273</v>
      </c>
      <c r="B83" s="80"/>
      <c r="C83" s="80"/>
      <c r="D83" s="224"/>
      <c r="E83" s="225"/>
      <c r="F83" s="80"/>
      <c r="G83" s="80"/>
      <c r="H83" s="109">
        <v>805.60568999999998</v>
      </c>
      <c r="I83" s="109">
        <v>55.335799999999999</v>
      </c>
      <c r="J83" s="119"/>
      <c r="K83" s="115"/>
      <c r="L83" s="84">
        <f t="shared" si="55"/>
        <v>805.60568999999998</v>
      </c>
      <c r="M83" s="84">
        <f t="shared" si="55"/>
        <v>55.335799999999999</v>
      </c>
    </row>
    <row r="84" spans="1:13" x14ac:dyDescent="0.3">
      <c r="A84" s="79">
        <v>2274</v>
      </c>
      <c r="B84" s="80"/>
      <c r="C84" s="80"/>
      <c r="D84" s="224"/>
      <c r="E84" s="225"/>
      <c r="F84" s="80"/>
      <c r="G84" s="80"/>
      <c r="H84" s="109">
        <v>882.54300000000001</v>
      </c>
      <c r="I84" s="109">
        <v>96.42698</v>
      </c>
      <c r="J84" s="119"/>
      <c r="K84" s="115"/>
      <c r="L84" s="84">
        <f t="shared" si="55"/>
        <v>882.54300000000001</v>
      </c>
      <c r="M84" s="84">
        <f t="shared" si="55"/>
        <v>96.42698</v>
      </c>
    </row>
    <row r="85" spans="1:13" x14ac:dyDescent="0.3">
      <c r="A85" s="80">
        <v>2275</v>
      </c>
      <c r="B85" s="80"/>
      <c r="C85" s="80"/>
      <c r="D85" s="224"/>
      <c r="E85" s="225"/>
      <c r="F85" s="80"/>
      <c r="G85" s="80"/>
      <c r="H85" s="109">
        <v>147.887</v>
      </c>
      <c r="I85" s="109"/>
      <c r="J85" s="119"/>
      <c r="K85" s="115"/>
      <c r="L85" s="84">
        <f t="shared" si="55"/>
        <v>147.887</v>
      </c>
      <c r="M85" s="84">
        <f t="shared" si="55"/>
        <v>0</v>
      </c>
    </row>
    <row r="86" spans="1:13" x14ac:dyDescent="0.3">
      <c r="A86" s="80">
        <v>2280</v>
      </c>
      <c r="B86" s="80"/>
      <c r="C86" s="80"/>
      <c r="D86" s="224"/>
      <c r="E86" s="225"/>
      <c r="F86" s="80"/>
      <c r="G86" s="80"/>
      <c r="H86" s="109">
        <f>H87</f>
        <v>8.3149999999999995</v>
      </c>
      <c r="I86" s="109">
        <f>I87</f>
        <v>0</v>
      </c>
      <c r="J86" s="119"/>
      <c r="K86" s="115"/>
      <c r="L86" s="84">
        <f t="shared" si="55"/>
        <v>8.3149999999999995</v>
      </c>
      <c r="M86" s="84">
        <f t="shared" si="55"/>
        <v>0</v>
      </c>
    </row>
    <row r="87" spans="1:13" x14ac:dyDescent="0.3">
      <c r="A87" s="80">
        <v>2282</v>
      </c>
      <c r="B87" s="79"/>
      <c r="C87" s="79"/>
      <c r="D87" s="224"/>
      <c r="E87" s="225"/>
      <c r="F87" s="80"/>
      <c r="G87" s="80"/>
      <c r="H87" s="109">
        <v>8.3149999999999995</v>
      </c>
      <c r="I87" s="109"/>
      <c r="J87" s="119"/>
      <c r="K87" s="115"/>
      <c r="L87" s="84">
        <f t="shared" si="55"/>
        <v>8.3149999999999995</v>
      </c>
      <c r="M87" s="84">
        <f t="shared" si="55"/>
        <v>0</v>
      </c>
    </row>
    <row r="88" spans="1:13" x14ac:dyDescent="0.3">
      <c r="A88" s="80">
        <v>2800</v>
      </c>
      <c r="B88" s="79"/>
      <c r="C88" s="79"/>
      <c r="D88" s="224"/>
      <c r="E88" s="225"/>
      <c r="F88" s="80"/>
      <c r="G88" s="80"/>
      <c r="H88" s="109">
        <v>15.855</v>
      </c>
      <c r="I88" s="109">
        <v>2.73</v>
      </c>
      <c r="J88" s="119"/>
      <c r="K88" s="115"/>
      <c r="L88" s="84">
        <f t="shared" si="55"/>
        <v>15.855</v>
      </c>
      <c r="M88" s="84">
        <f t="shared" si="55"/>
        <v>2.73</v>
      </c>
    </row>
    <row r="89" spans="1:13" hidden="1" x14ac:dyDescent="0.3">
      <c r="A89" s="80">
        <v>3000</v>
      </c>
      <c r="B89" s="80"/>
      <c r="C89" s="80"/>
      <c r="D89" s="224"/>
      <c r="E89" s="225"/>
      <c r="F89" s="80"/>
      <c r="G89" s="80"/>
      <c r="H89" s="109"/>
      <c r="I89" s="109"/>
      <c r="J89" s="119">
        <f>J90+J94</f>
        <v>0</v>
      </c>
      <c r="K89" s="115">
        <f>K90+K94</f>
        <v>0</v>
      </c>
      <c r="L89" s="84">
        <f t="shared" si="55"/>
        <v>0</v>
      </c>
      <c r="M89" s="84">
        <f t="shared" si="55"/>
        <v>0</v>
      </c>
    </row>
    <row r="90" spans="1:13" hidden="1" x14ac:dyDescent="0.3">
      <c r="A90" s="80">
        <v>3100</v>
      </c>
      <c r="B90" s="80"/>
      <c r="C90" s="80"/>
      <c r="D90" s="224"/>
      <c r="E90" s="225"/>
      <c r="F90" s="80"/>
      <c r="G90" s="80"/>
      <c r="H90" s="109"/>
      <c r="I90" s="109"/>
      <c r="J90" s="119">
        <f>J91+J92</f>
        <v>0</v>
      </c>
      <c r="K90" s="115">
        <f>K91+K92</f>
        <v>0</v>
      </c>
      <c r="L90" s="84">
        <f t="shared" si="55"/>
        <v>0</v>
      </c>
      <c r="M90" s="84">
        <f t="shared" si="55"/>
        <v>0</v>
      </c>
    </row>
    <row r="91" spans="1:13" hidden="1" x14ac:dyDescent="0.3">
      <c r="A91" s="80">
        <v>3110</v>
      </c>
      <c r="B91" s="80"/>
      <c r="C91" s="80"/>
      <c r="D91" s="224"/>
      <c r="E91" s="225"/>
      <c r="F91" s="80"/>
      <c r="G91" s="80"/>
      <c r="H91" s="109"/>
      <c r="I91" s="109"/>
      <c r="J91" s="119"/>
      <c r="K91" s="115"/>
      <c r="L91" s="84">
        <f t="shared" si="55"/>
        <v>0</v>
      </c>
      <c r="M91" s="84">
        <f t="shared" si="55"/>
        <v>0</v>
      </c>
    </row>
    <row r="92" spans="1:13" hidden="1" x14ac:dyDescent="0.3">
      <c r="A92" s="80">
        <v>3130</v>
      </c>
      <c r="B92" s="80"/>
      <c r="C92" s="80"/>
      <c r="D92" s="224"/>
      <c r="E92" s="225"/>
      <c r="F92" s="80"/>
      <c r="G92" s="80"/>
      <c r="H92" s="109"/>
      <c r="I92" s="109"/>
      <c r="J92" s="119">
        <f>J93</f>
        <v>0</v>
      </c>
      <c r="K92" s="115">
        <f>K93</f>
        <v>0</v>
      </c>
      <c r="L92" s="84">
        <f t="shared" si="55"/>
        <v>0</v>
      </c>
      <c r="M92" s="84">
        <f t="shared" si="55"/>
        <v>0</v>
      </c>
    </row>
    <row r="93" spans="1:13" hidden="1" x14ac:dyDescent="0.3">
      <c r="A93" s="80">
        <v>3132</v>
      </c>
      <c r="B93" s="80"/>
      <c r="C93" s="80"/>
      <c r="D93" s="224"/>
      <c r="E93" s="225"/>
      <c r="F93" s="80"/>
      <c r="G93" s="80"/>
      <c r="H93" s="109"/>
      <c r="I93" s="109"/>
      <c r="J93" s="119"/>
      <c r="K93" s="115"/>
      <c r="L93" s="84">
        <f t="shared" si="55"/>
        <v>0</v>
      </c>
      <c r="M93" s="84">
        <f t="shared" si="55"/>
        <v>0</v>
      </c>
    </row>
    <row r="94" spans="1:13" hidden="1" x14ac:dyDescent="0.3">
      <c r="A94" s="80">
        <v>3200</v>
      </c>
      <c r="B94" s="80"/>
      <c r="C94" s="80"/>
      <c r="D94" s="224"/>
      <c r="E94" s="225"/>
      <c r="F94" s="80"/>
      <c r="G94" s="80"/>
      <c r="H94" s="109"/>
      <c r="I94" s="109"/>
      <c r="J94" s="119">
        <f>J95</f>
        <v>0</v>
      </c>
      <c r="K94" s="115">
        <f>K95</f>
        <v>0</v>
      </c>
      <c r="L94" s="84">
        <f t="shared" si="55"/>
        <v>0</v>
      </c>
      <c r="M94" s="84">
        <f t="shared" si="55"/>
        <v>0</v>
      </c>
    </row>
    <row r="95" spans="1:13" hidden="1" x14ac:dyDescent="0.3">
      <c r="A95" s="80">
        <v>3210</v>
      </c>
      <c r="B95" s="80"/>
      <c r="C95" s="80"/>
      <c r="D95" s="224"/>
      <c r="E95" s="225"/>
      <c r="F95" s="80"/>
      <c r="G95" s="80"/>
      <c r="H95" s="109"/>
      <c r="I95" s="109"/>
      <c r="J95" s="119"/>
      <c r="K95" s="115"/>
      <c r="L95" s="84">
        <f t="shared" si="55"/>
        <v>0</v>
      </c>
      <c r="M95" s="84">
        <f t="shared" si="55"/>
        <v>0</v>
      </c>
    </row>
    <row r="96" spans="1:13" ht="36.75" customHeight="1" x14ac:dyDescent="0.3">
      <c r="A96" s="224" t="s">
        <v>138</v>
      </c>
      <c r="B96" s="233"/>
      <c r="C96" s="225"/>
      <c r="D96" s="224" t="s">
        <v>45</v>
      </c>
      <c r="E96" s="225"/>
      <c r="F96" s="228" t="s">
        <v>214</v>
      </c>
      <c r="G96" s="229"/>
      <c r="H96" s="229"/>
      <c r="I96" s="229"/>
      <c r="J96" s="229"/>
      <c r="K96" s="229"/>
      <c r="L96" s="229"/>
      <c r="M96" s="234"/>
    </row>
    <row r="97" spans="1:16" x14ac:dyDescent="0.3">
      <c r="A97" s="226" t="s">
        <v>50</v>
      </c>
      <c r="B97" s="230"/>
      <c r="C97" s="227"/>
      <c r="D97" s="226"/>
      <c r="E97" s="227"/>
      <c r="F97" s="80"/>
      <c r="G97" s="80"/>
      <c r="H97" s="110">
        <f>H98+H120</f>
        <v>10134.649000000001</v>
      </c>
      <c r="I97" s="110">
        <f>I98+I120</f>
        <v>4149.5118700000003</v>
      </c>
      <c r="J97" s="115">
        <f>J98+J120</f>
        <v>2733.58</v>
      </c>
      <c r="K97" s="115">
        <f>K98+K120</f>
        <v>2733.5774900000001</v>
      </c>
      <c r="L97" s="83">
        <f t="shared" ref="L97" si="58">H97+J97</f>
        <v>12868.229000000001</v>
      </c>
      <c r="M97" s="83">
        <f t="shared" ref="M97" si="59">I97+K97</f>
        <v>6883.0893599999999</v>
      </c>
      <c r="O97" s="91"/>
      <c r="P97" s="91"/>
    </row>
    <row r="98" spans="1:16" x14ac:dyDescent="0.3">
      <c r="A98" s="79">
        <v>2000</v>
      </c>
      <c r="B98" s="79"/>
      <c r="C98" s="79"/>
      <c r="D98" s="226"/>
      <c r="E98" s="227"/>
      <c r="F98" s="80"/>
      <c r="G98" s="80"/>
      <c r="H98" s="110">
        <f>H99+H103+H117+H119</f>
        <v>10134.649000000001</v>
      </c>
      <c r="I98" s="110">
        <f>I99+I103+I117+I119</f>
        <v>4149.5118700000003</v>
      </c>
      <c r="J98" s="115">
        <f>J103+J119+J117</f>
        <v>1538.8910000000001</v>
      </c>
      <c r="K98" s="115">
        <f>K103+K119+K117</f>
        <v>1538.8895600000001</v>
      </c>
      <c r="L98" s="83">
        <f t="shared" ref="L98:M126" si="60">H98+J98</f>
        <v>11673.54</v>
      </c>
      <c r="M98" s="83">
        <f t="shared" si="60"/>
        <v>5688.4014299999999</v>
      </c>
    </row>
    <row r="99" spans="1:16" x14ac:dyDescent="0.3">
      <c r="A99" s="80">
        <v>2100</v>
      </c>
      <c r="B99" s="80"/>
      <c r="C99" s="80"/>
      <c r="D99" s="226"/>
      <c r="E99" s="227"/>
      <c r="F99" s="80"/>
      <c r="G99" s="80"/>
      <c r="H99" s="110">
        <f>H100+H102</f>
        <v>4872.5070000000005</v>
      </c>
      <c r="I99" s="110">
        <f>I100+I102</f>
        <v>3536.8388199999999</v>
      </c>
      <c r="J99" s="115">
        <f t="shared" ref="J99:K99" si="61">J100+J102</f>
        <v>0</v>
      </c>
      <c r="K99" s="115">
        <f t="shared" si="61"/>
        <v>0</v>
      </c>
      <c r="L99" s="83">
        <f t="shared" si="60"/>
        <v>4872.5070000000005</v>
      </c>
      <c r="M99" s="83">
        <f t="shared" si="60"/>
        <v>3536.8388199999999</v>
      </c>
    </row>
    <row r="100" spans="1:16" x14ac:dyDescent="0.3">
      <c r="A100" s="80">
        <v>2110</v>
      </c>
      <c r="B100" s="80"/>
      <c r="C100" s="80"/>
      <c r="D100" s="226"/>
      <c r="E100" s="227"/>
      <c r="F100" s="80"/>
      <c r="G100" s="80"/>
      <c r="H100" s="110">
        <f>H101</f>
        <v>3993.8580000000002</v>
      </c>
      <c r="I100" s="110">
        <f>I101</f>
        <v>2905.8029299999998</v>
      </c>
      <c r="J100" s="115">
        <f t="shared" ref="J100:K100" si="62">J101</f>
        <v>0</v>
      </c>
      <c r="K100" s="115">
        <f t="shared" si="62"/>
        <v>0</v>
      </c>
      <c r="L100" s="83">
        <f t="shared" si="60"/>
        <v>3993.8580000000002</v>
      </c>
      <c r="M100" s="83">
        <f t="shared" si="60"/>
        <v>2905.8029299999998</v>
      </c>
    </row>
    <row r="101" spans="1:16" x14ac:dyDescent="0.3">
      <c r="A101" s="80">
        <v>2111</v>
      </c>
      <c r="B101" s="80"/>
      <c r="C101" s="80"/>
      <c r="D101" s="226"/>
      <c r="E101" s="227"/>
      <c r="F101" s="80"/>
      <c r="G101" s="80"/>
      <c r="H101" s="110">
        <v>3993.8580000000002</v>
      </c>
      <c r="I101" s="110">
        <v>2905.8029299999998</v>
      </c>
      <c r="J101" s="115"/>
      <c r="K101" s="115"/>
      <c r="L101" s="83">
        <f t="shared" si="60"/>
        <v>3993.8580000000002</v>
      </c>
      <c r="M101" s="83">
        <f t="shared" si="60"/>
        <v>2905.8029299999998</v>
      </c>
    </row>
    <row r="102" spans="1:16" x14ac:dyDescent="0.3">
      <c r="A102" s="79">
        <v>2120</v>
      </c>
      <c r="B102" s="79"/>
      <c r="C102" s="79"/>
      <c r="D102" s="226"/>
      <c r="E102" s="227"/>
      <c r="F102" s="80"/>
      <c r="G102" s="80"/>
      <c r="H102" s="110">
        <v>878.649</v>
      </c>
      <c r="I102" s="110">
        <v>631.03588999999999</v>
      </c>
      <c r="J102" s="115"/>
      <c r="K102" s="115"/>
      <c r="L102" s="83">
        <f t="shared" si="60"/>
        <v>878.649</v>
      </c>
      <c r="M102" s="83">
        <f t="shared" si="60"/>
        <v>631.03588999999999</v>
      </c>
    </row>
    <row r="103" spans="1:16" x14ac:dyDescent="0.3">
      <c r="A103" s="80">
        <v>2200</v>
      </c>
      <c r="B103" s="80"/>
      <c r="C103" s="80"/>
      <c r="D103" s="226"/>
      <c r="E103" s="227"/>
      <c r="F103" s="80"/>
      <c r="G103" s="80"/>
      <c r="H103" s="110">
        <f>H104+H105+H106+H107+H108+H109+H115</f>
        <v>4781.9809999999998</v>
      </c>
      <c r="I103" s="110">
        <f>I104+I105+I106+I107+I108+I109+I115</f>
        <v>132.51283999999998</v>
      </c>
      <c r="J103" s="115">
        <f>J104+J106+J107+J109+J105</f>
        <v>1535.971</v>
      </c>
      <c r="K103" s="115">
        <f>K104+K106+K107+K109+K105</f>
        <v>1535.96956</v>
      </c>
      <c r="L103" s="83">
        <f t="shared" si="60"/>
        <v>6317.9519999999993</v>
      </c>
      <c r="M103" s="83">
        <f t="shared" si="60"/>
        <v>1668.4823999999999</v>
      </c>
    </row>
    <row r="104" spans="1:16" x14ac:dyDescent="0.3">
      <c r="A104" s="80">
        <v>2210</v>
      </c>
      <c r="B104" s="80"/>
      <c r="C104" s="80"/>
      <c r="D104" s="226"/>
      <c r="E104" s="227"/>
      <c r="F104" s="80"/>
      <c r="G104" s="80"/>
      <c r="H104" s="110">
        <v>408.80700000000002</v>
      </c>
      <c r="I104" s="110">
        <v>14.343999999999999</v>
      </c>
      <c r="J104" s="110">
        <v>1535.971</v>
      </c>
      <c r="K104" s="115">
        <v>1535.96956</v>
      </c>
      <c r="L104" s="83">
        <f t="shared" si="60"/>
        <v>1944.778</v>
      </c>
      <c r="M104" s="83">
        <f t="shared" si="60"/>
        <v>1550.3135600000001</v>
      </c>
    </row>
    <row r="105" spans="1:16" hidden="1" x14ac:dyDescent="0.3">
      <c r="A105" s="80">
        <v>2220</v>
      </c>
      <c r="B105" s="80"/>
      <c r="C105" s="80"/>
      <c r="D105" s="226"/>
      <c r="E105" s="227"/>
      <c r="F105" s="80"/>
      <c r="G105" s="80"/>
      <c r="H105" s="110"/>
      <c r="I105" s="110"/>
      <c r="J105" s="115"/>
      <c r="K105" s="115"/>
      <c r="L105" s="83">
        <f t="shared" si="60"/>
        <v>0</v>
      </c>
      <c r="M105" s="83">
        <f t="shared" si="60"/>
        <v>0</v>
      </c>
    </row>
    <row r="106" spans="1:16" hidden="1" x14ac:dyDescent="0.3">
      <c r="A106" s="80">
        <v>2230</v>
      </c>
      <c r="B106" s="80"/>
      <c r="C106" s="80"/>
      <c r="D106" s="226"/>
      <c r="E106" s="227"/>
      <c r="F106" s="80"/>
      <c r="G106" s="80"/>
      <c r="H106" s="110"/>
      <c r="I106" s="110"/>
      <c r="J106" s="115"/>
      <c r="K106" s="115"/>
      <c r="L106" s="83">
        <f t="shared" si="60"/>
        <v>0</v>
      </c>
      <c r="M106" s="83">
        <f t="shared" si="60"/>
        <v>0</v>
      </c>
    </row>
    <row r="107" spans="1:16" x14ac:dyDescent="0.3">
      <c r="A107" s="80">
        <v>2240</v>
      </c>
      <c r="B107" s="80"/>
      <c r="C107" s="80"/>
      <c r="D107" s="226"/>
      <c r="E107" s="227"/>
      <c r="F107" s="80"/>
      <c r="G107" s="80"/>
      <c r="H107" s="110">
        <v>420.47800000000001</v>
      </c>
      <c r="I107" s="110">
        <v>98.712999999999994</v>
      </c>
      <c r="J107" s="115"/>
      <c r="K107" s="115"/>
      <c r="L107" s="83">
        <f t="shared" si="60"/>
        <v>420.47800000000001</v>
      </c>
      <c r="M107" s="83">
        <f t="shared" si="60"/>
        <v>98.712999999999994</v>
      </c>
    </row>
    <row r="108" spans="1:16" x14ac:dyDescent="0.3">
      <c r="A108" s="80">
        <v>2250</v>
      </c>
      <c r="B108" s="80"/>
      <c r="C108" s="80"/>
      <c r="D108" s="226"/>
      <c r="E108" s="227"/>
      <c r="F108" s="80"/>
      <c r="G108" s="80"/>
      <c r="H108" s="110">
        <v>3.1930000000000001</v>
      </c>
      <c r="I108" s="110">
        <v>3.1928700000000001</v>
      </c>
      <c r="J108" s="115"/>
      <c r="K108" s="115"/>
      <c r="L108" s="83">
        <f t="shared" si="60"/>
        <v>3.1930000000000001</v>
      </c>
      <c r="M108" s="83">
        <f t="shared" si="60"/>
        <v>3.1928700000000001</v>
      </c>
    </row>
    <row r="109" spans="1:16" x14ac:dyDescent="0.3">
      <c r="A109" s="80">
        <v>2270</v>
      </c>
      <c r="B109" s="80"/>
      <c r="C109" s="80"/>
      <c r="D109" s="226"/>
      <c r="E109" s="227"/>
      <c r="F109" s="80"/>
      <c r="G109" s="80"/>
      <c r="H109" s="110">
        <f>H110+H111+H112+H113+H114</f>
        <v>3949.5029999999997</v>
      </c>
      <c r="I109" s="110">
        <f>I110+I111+I112+I113+I114</f>
        <v>16.262969999999999</v>
      </c>
      <c r="J109" s="115">
        <f>J110</f>
        <v>0</v>
      </c>
      <c r="K109" s="115">
        <f>K110</f>
        <v>0</v>
      </c>
      <c r="L109" s="83">
        <f t="shared" si="60"/>
        <v>3949.5029999999997</v>
      </c>
      <c r="M109" s="83">
        <f t="shared" si="60"/>
        <v>16.262969999999999</v>
      </c>
    </row>
    <row r="110" spans="1:16" hidden="1" x14ac:dyDescent="0.3">
      <c r="A110" s="79">
        <v>2271</v>
      </c>
      <c r="B110" s="79"/>
      <c r="C110" s="79"/>
      <c r="D110" s="226"/>
      <c r="E110" s="227"/>
      <c r="F110" s="80"/>
      <c r="G110" s="80"/>
      <c r="H110" s="110"/>
      <c r="I110" s="110"/>
      <c r="J110" s="115"/>
      <c r="K110" s="115"/>
      <c r="L110" s="83">
        <f t="shared" si="60"/>
        <v>0</v>
      </c>
      <c r="M110" s="83">
        <f t="shared" si="60"/>
        <v>0</v>
      </c>
    </row>
    <row r="111" spans="1:16" x14ac:dyDescent="0.3">
      <c r="A111" s="79">
        <v>2272</v>
      </c>
      <c r="B111" s="81"/>
      <c r="C111" s="81"/>
      <c r="D111" s="239"/>
      <c r="E111" s="240"/>
      <c r="F111" s="80"/>
      <c r="G111" s="80"/>
      <c r="H111" s="110">
        <v>44.843000000000004</v>
      </c>
      <c r="I111" s="110"/>
      <c r="J111" s="115"/>
      <c r="K111" s="115"/>
      <c r="L111" s="83">
        <f t="shared" si="60"/>
        <v>44.843000000000004</v>
      </c>
      <c r="M111" s="83">
        <f t="shared" si="60"/>
        <v>0</v>
      </c>
    </row>
    <row r="112" spans="1:16" x14ac:dyDescent="0.3">
      <c r="A112" s="79">
        <v>2273</v>
      </c>
      <c r="B112" s="79"/>
      <c r="C112" s="79"/>
      <c r="D112" s="226"/>
      <c r="E112" s="227"/>
      <c r="F112" s="80"/>
      <c r="G112" s="80"/>
      <c r="H112" s="110">
        <v>3573.471</v>
      </c>
      <c r="I112" s="110">
        <v>16.262969999999999</v>
      </c>
      <c r="J112" s="115"/>
      <c r="K112" s="115"/>
      <c r="L112" s="83">
        <f t="shared" si="60"/>
        <v>3573.471</v>
      </c>
      <c r="M112" s="83">
        <f t="shared" si="60"/>
        <v>16.262969999999999</v>
      </c>
    </row>
    <row r="113" spans="1:38" x14ac:dyDescent="0.3">
      <c r="A113" s="79">
        <v>2274</v>
      </c>
      <c r="B113" s="79"/>
      <c r="C113" s="79"/>
      <c r="D113" s="226"/>
      <c r="E113" s="227"/>
      <c r="F113" s="80"/>
      <c r="G113" s="80"/>
      <c r="H113" s="110">
        <v>29.123000000000001</v>
      </c>
      <c r="I113" s="110"/>
      <c r="J113" s="115"/>
      <c r="K113" s="115"/>
      <c r="L113" s="83">
        <f t="shared" si="60"/>
        <v>29.123000000000001</v>
      </c>
      <c r="M113" s="83">
        <f t="shared" si="60"/>
        <v>0</v>
      </c>
    </row>
    <row r="114" spans="1:38" x14ac:dyDescent="0.3">
      <c r="A114" s="80">
        <v>2275</v>
      </c>
      <c r="B114" s="80"/>
      <c r="C114" s="80"/>
      <c r="D114" s="226"/>
      <c r="E114" s="227"/>
      <c r="F114" s="80"/>
      <c r="G114" s="80"/>
      <c r="H114" s="110">
        <v>302.06599999999997</v>
      </c>
      <c r="I114" s="110"/>
      <c r="J114" s="115"/>
      <c r="K114" s="115"/>
      <c r="L114" s="83">
        <f t="shared" si="60"/>
        <v>302.06599999999997</v>
      </c>
      <c r="M114" s="83">
        <f t="shared" si="60"/>
        <v>0</v>
      </c>
    </row>
    <row r="115" spans="1:38" hidden="1" x14ac:dyDescent="0.3">
      <c r="A115" s="80">
        <v>2280</v>
      </c>
      <c r="B115" s="80"/>
      <c r="C115" s="80"/>
      <c r="D115" s="226"/>
      <c r="E115" s="227"/>
      <c r="F115" s="80"/>
      <c r="G115" s="80"/>
      <c r="H115" s="110">
        <f>H116</f>
        <v>0</v>
      </c>
      <c r="I115" s="110">
        <f t="shared" ref="I115:M115" si="63">I116</f>
        <v>0</v>
      </c>
      <c r="J115" s="115">
        <f t="shared" si="63"/>
        <v>0</v>
      </c>
      <c r="K115" s="115">
        <f t="shared" si="63"/>
        <v>0</v>
      </c>
      <c r="L115" s="83">
        <f t="shared" si="63"/>
        <v>0</v>
      </c>
      <c r="M115" s="83">
        <f t="shared" si="63"/>
        <v>0</v>
      </c>
    </row>
    <row r="116" spans="1:38" hidden="1" x14ac:dyDescent="0.3">
      <c r="A116" s="79">
        <v>2282</v>
      </c>
      <c r="B116" s="79"/>
      <c r="C116" s="79"/>
      <c r="D116" s="226"/>
      <c r="E116" s="227"/>
      <c r="F116" s="80"/>
      <c r="G116" s="80"/>
      <c r="H116" s="110"/>
      <c r="I116" s="110"/>
      <c r="J116" s="115"/>
      <c r="K116" s="115"/>
      <c r="L116" s="83">
        <f t="shared" si="60"/>
        <v>0</v>
      </c>
      <c r="M116" s="83">
        <f t="shared" si="60"/>
        <v>0</v>
      </c>
    </row>
    <row r="117" spans="1:38" x14ac:dyDescent="0.3">
      <c r="A117" s="80">
        <v>2700</v>
      </c>
      <c r="B117" s="80"/>
      <c r="C117" s="80"/>
      <c r="D117" s="226"/>
      <c r="E117" s="227"/>
      <c r="F117" s="80"/>
      <c r="G117" s="80"/>
      <c r="H117" s="110">
        <f>H118</f>
        <v>0</v>
      </c>
      <c r="I117" s="110">
        <f>I118</f>
        <v>0</v>
      </c>
      <c r="J117" s="115">
        <f>J118</f>
        <v>2.92</v>
      </c>
      <c r="K117" s="115">
        <f>K118</f>
        <v>2.92</v>
      </c>
      <c r="L117" s="83">
        <f t="shared" si="60"/>
        <v>2.92</v>
      </c>
      <c r="M117" s="83">
        <f t="shared" si="60"/>
        <v>2.92</v>
      </c>
    </row>
    <row r="118" spans="1:38" x14ac:dyDescent="0.3">
      <c r="A118" s="80">
        <v>2730</v>
      </c>
      <c r="B118" s="80"/>
      <c r="C118" s="80"/>
      <c r="D118" s="226"/>
      <c r="E118" s="227"/>
      <c r="F118" s="80"/>
      <c r="G118" s="80"/>
      <c r="H118" s="110">
        <v>0</v>
      </c>
      <c r="I118" s="110"/>
      <c r="J118" s="110">
        <v>2.92</v>
      </c>
      <c r="K118" s="115">
        <v>2.92</v>
      </c>
      <c r="L118" s="83">
        <f t="shared" si="60"/>
        <v>2.92</v>
      </c>
      <c r="M118" s="83">
        <f t="shared" si="60"/>
        <v>2.92</v>
      </c>
    </row>
    <row r="119" spans="1:38" x14ac:dyDescent="0.3">
      <c r="A119" s="80">
        <v>2800</v>
      </c>
      <c r="B119" s="80"/>
      <c r="C119" s="80"/>
      <c r="D119" s="226"/>
      <c r="E119" s="227"/>
      <c r="F119" s="80"/>
      <c r="G119" s="80"/>
      <c r="H119" s="110">
        <v>480.161</v>
      </c>
      <c r="I119" s="110">
        <v>480.16021000000001</v>
      </c>
      <c r="J119" s="115"/>
      <c r="K119" s="115"/>
      <c r="L119" s="83">
        <f t="shared" si="60"/>
        <v>480.161</v>
      </c>
      <c r="M119" s="83">
        <f t="shared" si="60"/>
        <v>480.16021000000001</v>
      </c>
    </row>
    <row r="120" spans="1:38" x14ac:dyDescent="0.3">
      <c r="A120" s="79">
        <v>3000</v>
      </c>
      <c r="B120" s="79"/>
      <c r="C120" s="79"/>
      <c r="D120" s="226"/>
      <c r="E120" s="227"/>
      <c r="F120" s="80"/>
      <c r="G120" s="80"/>
      <c r="H120" s="110"/>
      <c r="I120" s="115">
        <f>I121+I125</f>
        <v>0</v>
      </c>
      <c r="J120" s="115">
        <f>J121+J125</f>
        <v>1194.6890000000001</v>
      </c>
      <c r="K120" s="115">
        <f>K121+K125</f>
        <v>1194.6879300000001</v>
      </c>
      <c r="L120" s="83">
        <f t="shared" si="60"/>
        <v>1194.6890000000001</v>
      </c>
      <c r="M120" s="83">
        <f t="shared" si="60"/>
        <v>1194.6879300000001</v>
      </c>
    </row>
    <row r="121" spans="1:38" x14ac:dyDescent="0.3">
      <c r="A121" s="80">
        <v>3100</v>
      </c>
      <c r="B121" s="80"/>
      <c r="C121" s="80"/>
      <c r="D121" s="226"/>
      <c r="E121" s="227"/>
      <c r="F121" s="80"/>
      <c r="G121" s="80"/>
      <c r="H121" s="110"/>
      <c r="I121" s="115">
        <f>I122+I123</f>
        <v>0</v>
      </c>
      <c r="J121" s="115">
        <f>J122+J123</f>
        <v>1194.6890000000001</v>
      </c>
      <c r="K121" s="115">
        <f>K122+K123</f>
        <v>1194.6879300000001</v>
      </c>
      <c r="L121" s="83">
        <f t="shared" si="60"/>
        <v>1194.6890000000001</v>
      </c>
      <c r="M121" s="83">
        <f t="shared" si="60"/>
        <v>1194.6879300000001</v>
      </c>
    </row>
    <row r="122" spans="1:38" x14ac:dyDescent="0.3">
      <c r="A122" s="80">
        <v>3110</v>
      </c>
      <c r="B122" s="80"/>
      <c r="C122" s="80"/>
      <c r="D122" s="226"/>
      <c r="E122" s="227"/>
      <c r="F122" s="80"/>
      <c r="G122" s="80"/>
      <c r="H122" s="110"/>
      <c r="I122" s="110"/>
      <c r="J122" s="110">
        <v>1194.6890000000001</v>
      </c>
      <c r="K122" s="115">
        <v>1194.6879300000001</v>
      </c>
      <c r="L122" s="83">
        <f t="shared" si="60"/>
        <v>1194.6890000000001</v>
      </c>
      <c r="M122" s="83">
        <f t="shared" si="60"/>
        <v>1194.6879300000001</v>
      </c>
    </row>
    <row r="123" spans="1:38" hidden="1" x14ac:dyDescent="0.3">
      <c r="A123" s="80">
        <v>3130</v>
      </c>
      <c r="B123" s="80"/>
      <c r="C123" s="80"/>
      <c r="D123" s="226"/>
      <c r="E123" s="227"/>
      <c r="F123" s="80"/>
      <c r="G123" s="80"/>
      <c r="H123" s="110"/>
      <c r="I123" s="110"/>
      <c r="J123" s="115">
        <f>J124</f>
        <v>0</v>
      </c>
      <c r="K123" s="115">
        <f>K124</f>
        <v>0</v>
      </c>
      <c r="L123" s="83">
        <f t="shared" si="60"/>
        <v>0</v>
      </c>
      <c r="M123" s="83">
        <f t="shared" si="60"/>
        <v>0</v>
      </c>
    </row>
    <row r="124" spans="1:38" hidden="1" x14ac:dyDescent="0.3">
      <c r="A124" s="80">
        <v>3132</v>
      </c>
      <c r="B124" s="80"/>
      <c r="C124" s="80"/>
      <c r="D124" s="226"/>
      <c r="E124" s="227"/>
      <c r="F124" s="80"/>
      <c r="G124" s="80"/>
      <c r="H124" s="110"/>
      <c r="I124" s="110"/>
      <c r="J124" s="115"/>
      <c r="K124" s="115"/>
      <c r="L124" s="83">
        <f t="shared" si="60"/>
        <v>0</v>
      </c>
      <c r="M124" s="83">
        <f t="shared" si="60"/>
        <v>0</v>
      </c>
    </row>
    <row r="125" spans="1:38" hidden="1" x14ac:dyDescent="0.3">
      <c r="A125" s="80">
        <v>3200</v>
      </c>
      <c r="B125" s="80"/>
      <c r="C125" s="80"/>
      <c r="D125" s="224"/>
      <c r="E125" s="225"/>
      <c r="F125" s="80"/>
      <c r="G125" s="80"/>
      <c r="H125" s="110"/>
      <c r="I125" s="110"/>
      <c r="J125" s="115">
        <f>J126</f>
        <v>0</v>
      </c>
      <c r="K125" s="115">
        <f>K126</f>
        <v>0</v>
      </c>
      <c r="L125" s="83">
        <f t="shared" si="60"/>
        <v>0</v>
      </c>
      <c r="M125" s="83">
        <f t="shared" si="60"/>
        <v>0</v>
      </c>
    </row>
    <row r="126" spans="1:38" hidden="1" x14ac:dyDescent="0.3">
      <c r="A126" s="80">
        <v>3210</v>
      </c>
      <c r="B126" s="80"/>
      <c r="C126" s="80"/>
      <c r="D126" s="224"/>
      <c r="E126" s="225"/>
      <c r="F126" s="80"/>
      <c r="G126" s="80"/>
      <c r="H126" s="110"/>
      <c r="I126" s="110"/>
      <c r="J126" s="115"/>
      <c r="K126" s="115"/>
      <c r="L126" s="83">
        <f t="shared" si="60"/>
        <v>0</v>
      </c>
      <c r="M126" s="83">
        <f t="shared" si="60"/>
        <v>0</v>
      </c>
    </row>
    <row r="127" spans="1:38" ht="18.75" customHeight="1" x14ac:dyDescent="0.3">
      <c r="A127" s="224" t="s">
        <v>142</v>
      </c>
      <c r="B127" s="233"/>
      <c r="C127" s="225"/>
      <c r="D127" s="224" t="s">
        <v>46</v>
      </c>
      <c r="E127" s="225"/>
      <c r="F127" s="267" t="s">
        <v>143</v>
      </c>
      <c r="G127" s="267"/>
      <c r="H127" s="267"/>
      <c r="I127" s="267"/>
      <c r="J127" s="267"/>
      <c r="K127" s="267"/>
      <c r="L127" s="267"/>
      <c r="M127" s="267"/>
      <c r="N127" s="267"/>
      <c r="O127" s="267"/>
      <c r="P127" s="267"/>
      <c r="Q127" s="267"/>
      <c r="R127" s="267"/>
      <c r="S127" s="267"/>
      <c r="T127" s="267"/>
      <c r="U127" s="267"/>
      <c r="V127" s="267"/>
      <c r="W127" s="267"/>
      <c r="X127" s="267"/>
      <c r="Y127" s="267"/>
      <c r="Z127" s="267"/>
      <c r="AA127" s="267"/>
      <c r="AB127" s="267"/>
      <c r="AC127" s="267"/>
      <c r="AD127" s="267"/>
      <c r="AE127" s="267"/>
      <c r="AF127" s="267"/>
      <c r="AG127" s="267"/>
      <c r="AH127" s="267"/>
      <c r="AI127" s="267"/>
      <c r="AJ127" s="267"/>
      <c r="AK127" s="267"/>
      <c r="AL127" s="267"/>
    </row>
    <row r="128" spans="1:38" x14ac:dyDescent="0.3">
      <c r="A128" s="226" t="s">
        <v>50</v>
      </c>
      <c r="B128" s="230"/>
      <c r="C128" s="227"/>
      <c r="D128" s="226"/>
      <c r="E128" s="227"/>
      <c r="F128" s="80"/>
      <c r="G128" s="80"/>
      <c r="H128" s="110">
        <f t="shared" ref="H128:K128" si="64">H129</f>
        <v>1500</v>
      </c>
      <c r="I128" s="110">
        <f t="shared" si="64"/>
        <v>1316.2271799999999</v>
      </c>
      <c r="J128" s="115">
        <f t="shared" si="64"/>
        <v>0</v>
      </c>
      <c r="K128" s="115">
        <f t="shared" si="64"/>
        <v>0</v>
      </c>
      <c r="L128" s="83">
        <f t="shared" ref="L128" si="65">H128+J128</f>
        <v>1500</v>
      </c>
      <c r="M128" s="83">
        <f t="shared" ref="M128" si="66">I128+K128</f>
        <v>1316.2271799999999</v>
      </c>
    </row>
    <row r="129" spans="1:13" x14ac:dyDescent="0.3">
      <c r="A129" s="80">
        <v>2000</v>
      </c>
      <c r="B129" s="80"/>
      <c r="C129" s="80"/>
      <c r="D129" s="224"/>
      <c r="E129" s="225"/>
      <c r="F129" s="80"/>
      <c r="G129" s="80"/>
      <c r="H129" s="110">
        <f>H130+H134</f>
        <v>1500</v>
      </c>
      <c r="I129" s="110">
        <f>I130+I134</f>
        <v>1316.2271799999999</v>
      </c>
      <c r="J129" s="115">
        <f>J134</f>
        <v>0</v>
      </c>
      <c r="K129" s="115">
        <f>K134</f>
        <v>0</v>
      </c>
      <c r="L129" s="83">
        <f t="shared" ref="L129:M144" si="67">H129+J129</f>
        <v>1500</v>
      </c>
      <c r="M129" s="83">
        <f t="shared" si="67"/>
        <v>1316.2271799999999</v>
      </c>
    </row>
    <row r="130" spans="1:13" x14ac:dyDescent="0.3">
      <c r="A130" s="80">
        <v>2100</v>
      </c>
      <c r="B130" s="80"/>
      <c r="C130" s="80"/>
      <c r="D130" s="224"/>
      <c r="E130" s="225"/>
      <c r="F130" s="80"/>
      <c r="G130" s="80"/>
      <c r="H130" s="110">
        <f>H132+H133</f>
        <v>1494.8920000000001</v>
      </c>
      <c r="I130" s="110">
        <f>I132+I133</f>
        <v>1316.2271799999999</v>
      </c>
      <c r="J130" s="115">
        <f t="shared" ref="J130:K130" si="68">J132+J133</f>
        <v>0</v>
      </c>
      <c r="K130" s="115">
        <f t="shared" si="68"/>
        <v>0</v>
      </c>
      <c r="L130" s="83">
        <f t="shared" si="67"/>
        <v>1494.8920000000001</v>
      </c>
      <c r="M130" s="83">
        <f t="shared" si="67"/>
        <v>1316.2271799999999</v>
      </c>
    </row>
    <row r="131" spans="1:13" x14ac:dyDescent="0.3">
      <c r="A131" s="80">
        <v>2110</v>
      </c>
      <c r="B131" s="80"/>
      <c r="C131" s="80"/>
      <c r="D131" s="224"/>
      <c r="E131" s="225"/>
      <c r="F131" s="80"/>
      <c r="G131" s="80"/>
      <c r="H131" s="110">
        <f>H132</f>
        <v>1230.3430000000001</v>
      </c>
      <c r="I131" s="110">
        <f>I132</f>
        <v>1083.0645199999999</v>
      </c>
      <c r="J131" s="115">
        <f t="shared" ref="J131:K131" si="69">J132</f>
        <v>0</v>
      </c>
      <c r="K131" s="115">
        <f t="shared" si="69"/>
        <v>0</v>
      </c>
      <c r="L131" s="83">
        <f t="shared" si="67"/>
        <v>1230.3430000000001</v>
      </c>
      <c r="M131" s="83">
        <f t="shared" si="67"/>
        <v>1083.0645199999999</v>
      </c>
    </row>
    <row r="132" spans="1:13" x14ac:dyDescent="0.3">
      <c r="A132" s="80">
        <v>2111</v>
      </c>
      <c r="B132" s="80"/>
      <c r="C132" s="80"/>
      <c r="D132" s="224"/>
      <c r="E132" s="225"/>
      <c r="F132" s="80"/>
      <c r="G132" s="80"/>
      <c r="H132" s="110">
        <v>1230.3430000000001</v>
      </c>
      <c r="I132" s="110">
        <v>1083.0645199999999</v>
      </c>
      <c r="J132" s="115"/>
      <c r="K132" s="115"/>
      <c r="L132" s="83">
        <f t="shared" si="67"/>
        <v>1230.3430000000001</v>
      </c>
      <c r="M132" s="83">
        <f t="shared" si="67"/>
        <v>1083.0645199999999</v>
      </c>
    </row>
    <row r="133" spans="1:13" x14ac:dyDescent="0.3">
      <c r="A133" s="79">
        <v>2120</v>
      </c>
      <c r="B133" s="79"/>
      <c r="C133" s="79"/>
      <c r="D133" s="224"/>
      <c r="E133" s="225"/>
      <c r="F133" s="80"/>
      <c r="G133" s="80"/>
      <c r="H133" s="110">
        <v>264.54899999999998</v>
      </c>
      <c r="I133" s="110">
        <v>233.16265999999999</v>
      </c>
      <c r="J133" s="115"/>
      <c r="K133" s="115"/>
      <c r="L133" s="83">
        <f t="shared" si="67"/>
        <v>264.54899999999998</v>
      </c>
      <c r="M133" s="83">
        <f t="shared" si="67"/>
        <v>233.16265999999999</v>
      </c>
    </row>
    <row r="134" spans="1:13" x14ac:dyDescent="0.3">
      <c r="A134" s="79">
        <v>2200</v>
      </c>
      <c r="B134" s="81"/>
      <c r="C134" s="81"/>
      <c r="D134" s="224"/>
      <c r="E134" s="225"/>
      <c r="F134" s="80"/>
      <c r="G134" s="80"/>
      <c r="H134" s="110">
        <f>H135+H136+H137+H138+H139+H143</f>
        <v>5.1079999999999997</v>
      </c>
      <c r="I134" s="110">
        <f>I135+I136+I137+I138+I139+I143</f>
        <v>0</v>
      </c>
      <c r="J134" s="115">
        <f>J135+J136</f>
        <v>0</v>
      </c>
      <c r="K134" s="115">
        <f>K135+K136</f>
        <v>0</v>
      </c>
      <c r="L134" s="83">
        <f t="shared" si="67"/>
        <v>5.1079999999999997</v>
      </c>
      <c r="M134" s="83">
        <f t="shared" si="67"/>
        <v>0</v>
      </c>
    </row>
    <row r="135" spans="1:13" x14ac:dyDescent="0.3">
      <c r="A135" s="79">
        <v>2210</v>
      </c>
      <c r="B135" s="79"/>
      <c r="C135" s="79"/>
      <c r="D135" s="224"/>
      <c r="E135" s="225"/>
      <c r="F135" s="80"/>
      <c r="G135" s="80"/>
      <c r="H135" s="110">
        <v>2.5579999999999998</v>
      </c>
      <c r="I135" s="110"/>
      <c r="J135" s="115"/>
      <c r="K135" s="115"/>
      <c r="L135" s="83">
        <f t="shared" si="67"/>
        <v>2.5579999999999998</v>
      </c>
      <c r="M135" s="83">
        <f t="shared" si="67"/>
        <v>0</v>
      </c>
    </row>
    <row r="136" spans="1:13" hidden="1" x14ac:dyDescent="0.3">
      <c r="A136" s="79">
        <v>2220</v>
      </c>
      <c r="B136" s="79"/>
      <c r="C136" s="79"/>
      <c r="D136" s="224"/>
      <c r="E136" s="225"/>
      <c r="F136" s="80"/>
      <c r="G136" s="80"/>
      <c r="H136" s="110"/>
      <c r="I136" s="110"/>
      <c r="J136" s="115"/>
      <c r="K136" s="115"/>
      <c r="L136" s="83">
        <f t="shared" si="67"/>
        <v>0</v>
      </c>
      <c r="M136" s="83">
        <f t="shared" si="67"/>
        <v>0</v>
      </c>
    </row>
    <row r="137" spans="1:13" x14ac:dyDescent="0.3">
      <c r="A137" s="80">
        <v>2240</v>
      </c>
      <c r="B137" s="80"/>
      <c r="C137" s="80"/>
      <c r="D137" s="224"/>
      <c r="E137" s="225"/>
      <c r="F137" s="80"/>
      <c r="G137" s="80"/>
      <c r="H137" s="110">
        <v>1.55</v>
      </c>
      <c r="I137" s="110"/>
      <c r="J137" s="115"/>
      <c r="K137" s="115"/>
      <c r="L137" s="83">
        <f t="shared" si="67"/>
        <v>1.55</v>
      </c>
      <c r="M137" s="83">
        <f t="shared" si="67"/>
        <v>0</v>
      </c>
    </row>
    <row r="138" spans="1:13" x14ac:dyDescent="0.3">
      <c r="A138" s="80">
        <v>2250</v>
      </c>
      <c r="B138" s="80"/>
      <c r="C138" s="80"/>
      <c r="D138" s="224"/>
      <c r="E138" s="225"/>
      <c r="F138" s="80"/>
      <c r="G138" s="80"/>
      <c r="H138" s="110">
        <v>1</v>
      </c>
      <c r="I138" s="110"/>
      <c r="J138" s="115"/>
      <c r="K138" s="115"/>
      <c r="L138" s="83">
        <f t="shared" si="67"/>
        <v>1</v>
      </c>
      <c r="M138" s="83">
        <f t="shared" si="67"/>
        <v>0</v>
      </c>
    </row>
    <row r="139" spans="1:13" hidden="1" x14ac:dyDescent="0.3">
      <c r="A139" s="79">
        <v>2270</v>
      </c>
      <c r="B139" s="79"/>
      <c r="C139" s="79"/>
      <c r="D139" s="224"/>
      <c r="E139" s="225"/>
      <c r="F139" s="80"/>
      <c r="G139" s="80"/>
      <c r="H139" s="110">
        <f>H140+H141+H142</f>
        <v>0</v>
      </c>
      <c r="I139" s="110">
        <f>I140+I141+I142</f>
        <v>0</v>
      </c>
      <c r="J139" s="115"/>
      <c r="K139" s="115"/>
      <c r="L139" s="83">
        <f t="shared" si="67"/>
        <v>0</v>
      </c>
      <c r="M139" s="83">
        <f t="shared" si="67"/>
        <v>0</v>
      </c>
    </row>
    <row r="140" spans="1:13" hidden="1" x14ac:dyDescent="0.3">
      <c r="A140" s="80">
        <v>2271</v>
      </c>
      <c r="B140" s="80"/>
      <c r="C140" s="80"/>
      <c r="D140" s="224"/>
      <c r="E140" s="225"/>
      <c r="F140" s="80"/>
      <c r="G140" s="80"/>
      <c r="H140" s="110"/>
      <c r="I140" s="110"/>
      <c r="J140" s="115"/>
      <c r="K140" s="115"/>
      <c r="L140" s="83">
        <f t="shared" si="67"/>
        <v>0</v>
      </c>
      <c r="M140" s="83">
        <f t="shared" si="67"/>
        <v>0</v>
      </c>
    </row>
    <row r="141" spans="1:13" hidden="1" x14ac:dyDescent="0.3">
      <c r="A141" s="80">
        <v>2272</v>
      </c>
      <c r="B141" s="80"/>
      <c r="C141" s="80"/>
      <c r="D141" s="224"/>
      <c r="E141" s="225"/>
      <c r="F141" s="80"/>
      <c r="G141" s="80"/>
      <c r="H141" s="110"/>
      <c r="I141" s="110"/>
      <c r="J141" s="115"/>
      <c r="K141" s="115"/>
      <c r="L141" s="83">
        <f t="shared" si="67"/>
        <v>0</v>
      </c>
      <c r="M141" s="83">
        <f t="shared" si="67"/>
        <v>0</v>
      </c>
    </row>
    <row r="142" spans="1:13" hidden="1" x14ac:dyDescent="0.3">
      <c r="A142" s="80">
        <v>2273</v>
      </c>
      <c r="B142" s="80"/>
      <c r="C142" s="80"/>
      <c r="D142" s="224"/>
      <c r="E142" s="225"/>
      <c r="F142" s="80"/>
      <c r="G142" s="80"/>
      <c r="H142" s="110"/>
      <c r="I142" s="110"/>
      <c r="J142" s="115"/>
      <c r="K142" s="115"/>
      <c r="L142" s="83">
        <f t="shared" si="67"/>
        <v>0</v>
      </c>
      <c r="M142" s="83">
        <f t="shared" si="67"/>
        <v>0</v>
      </c>
    </row>
    <row r="143" spans="1:13" hidden="1" x14ac:dyDescent="0.3">
      <c r="A143" s="80">
        <v>2280</v>
      </c>
      <c r="B143" s="80"/>
      <c r="C143" s="80"/>
      <c r="D143" s="224"/>
      <c r="E143" s="225"/>
      <c r="F143" s="80"/>
      <c r="G143" s="80"/>
      <c r="H143" s="110">
        <f>H144</f>
        <v>0</v>
      </c>
      <c r="I143" s="110">
        <f>I144</f>
        <v>0</v>
      </c>
      <c r="J143" s="115"/>
      <c r="K143" s="115"/>
      <c r="L143" s="83">
        <f t="shared" si="67"/>
        <v>0</v>
      </c>
      <c r="M143" s="83">
        <f t="shared" si="67"/>
        <v>0</v>
      </c>
    </row>
    <row r="144" spans="1:13" hidden="1" x14ac:dyDescent="0.3">
      <c r="A144" s="80">
        <v>2282</v>
      </c>
      <c r="B144" s="80"/>
      <c r="C144" s="80"/>
      <c r="D144" s="224"/>
      <c r="E144" s="225"/>
      <c r="F144" s="80"/>
      <c r="G144" s="80"/>
      <c r="H144" s="110"/>
      <c r="I144" s="110"/>
      <c r="J144" s="115"/>
      <c r="K144" s="115"/>
      <c r="L144" s="83">
        <f t="shared" si="67"/>
        <v>0</v>
      </c>
      <c r="M144" s="83">
        <f t="shared" si="67"/>
        <v>0</v>
      </c>
    </row>
    <row r="145" spans="1:13" x14ac:dyDescent="0.3">
      <c r="A145" s="224" t="s">
        <v>144</v>
      </c>
      <c r="B145" s="233"/>
      <c r="C145" s="225"/>
      <c r="D145" s="224" t="s">
        <v>47</v>
      </c>
      <c r="E145" s="225"/>
      <c r="F145" s="226" t="s">
        <v>120</v>
      </c>
      <c r="G145" s="230"/>
      <c r="H145" s="230"/>
      <c r="I145" s="230"/>
      <c r="J145" s="230"/>
      <c r="K145" s="230"/>
      <c r="L145" s="230"/>
      <c r="M145" s="227"/>
    </row>
    <row r="146" spans="1:13" x14ac:dyDescent="0.3">
      <c r="A146" s="226" t="s">
        <v>50</v>
      </c>
      <c r="B146" s="230"/>
      <c r="C146" s="227"/>
      <c r="D146" s="226"/>
      <c r="E146" s="227"/>
      <c r="F146" s="80"/>
      <c r="G146" s="80"/>
      <c r="H146" s="110">
        <f t="shared" ref="H146:I147" si="70">H147</f>
        <v>99.936999999999998</v>
      </c>
      <c r="I146" s="110">
        <f t="shared" si="70"/>
        <v>45.362000000000002</v>
      </c>
      <c r="J146" s="115"/>
      <c r="K146" s="115"/>
      <c r="L146" s="83">
        <f t="shared" ref="L146" si="71">H146+J146</f>
        <v>99.936999999999998</v>
      </c>
      <c r="M146" s="83">
        <f t="shared" ref="M146" si="72">I146+K146</f>
        <v>45.362000000000002</v>
      </c>
    </row>
    <row r="147" spans="1:13" x14ac:dyDescent="0.3">
      <c r="A147" s="79">
        <v>2000</v>
      </c>
      <c r="B147" s="79"/>
      <c r="C147" s="79"/>
      <c r="D147" s="224"/>
      <c r="E147" s="225"/>
      <c r="F147" s="80"/>
      <c r="G147" s="80"/>
      <c r="H147" s="110">
        <f t="shared" si="70"/>
        <v>99.936999999999998</v>
      </c>
      <c r="I147" s="110">
        <f t="shared" si="70"/>
        <v>45.362000000000002</v>
      </c>
      <c r="J147" s="115"/>
      <c r="K147" s="115"/>
      <c r="L147" s="83">
        <f t="shared" ref="L147:M152" si="73">H147+J147</f>
        <v>99.936999999999998</v>
      </c>
      <c r="M147" s="83">
        <f t="shared" si="73"/>
        <v>45.362000000000002</v>
      </c>
    </row>
    <row r="148" spans="1:13" x14ac:dyDescent="0.3">
      <c r="A148" s="80">
        <v>2200</v>
      </c>
      <c r="B148" s="80"/>
      <c r="C148" s="80"/>
      <c r="D148" s="224"/>
      <c r="E148" s="225"/>
      <c r="F148" s="80"/>
      <c r="G148" s="80"/>
      <c r="H148" s="110">
        <f>H150+H149+H151</f>
        <v>99.936999999999998</v>
      </c>
      <c r="I148" s="110">
        <f>I150+I149+I151</f>
        <v>45.362000000000002</v>
      </c>
      <c r="J148" s="115"/>
      <c r="K148" s="115"/>
      <c r="L148" s="83">
        <f t="shared" si="73"/>
        <v>99.936999999999998</v>
      </c>
      <c r="M148" s="83">
        <f t="shared" si="73"/>
        <v>45.362000000000002</v>
      </c>
    </row>
    <row r="149" spans="1:13" hidden="1" x14ac:dyDescent="0.3">
      <c r="A149" s="80">
        <v>2240</v>
      </c>
      <c r="B149" s="80"/>
      <c r="C149" s="80"/>
      <c r="D149" s="224"/>
      <c r="E149" s="225"/>
      <c r="F149" s="80"/>
      <c r="G149" s="80"/>
      <c r="H149" s="110"/>
      <c r="I149" s="110"/>
      <c r="J149" s="115"/>
      <c r="K149" s="115"/>
      <c r="L149" s="83">
        <f t="shared" si="73"/>
        <v>0</v>
      </c>
      <c r="M149" s="83">
        <f t="shared" si="73"/>
        <v>0</v>
      </c>
    </row>
    <row r="150" spans="1:13" hidden="1" x14ac:dyDescent="0.3">
      <c r="A150" s="80">
        <v>2250</v>
      </c>
      <c r="B150" s="80"/>
      <c r="C150" s="80"/>
      <c r="D150" s="224"/>
      <c r="E150" s="225"/>
      <c r="F150" s="80"/>
      <c r="G150" s="80"/>
      <c r="H150" s="110"/>
      <c r="I150" s="110"/>
      <c r="J150" s="115"/>
      <c r="K150" s="115"/>
      <c r="L150" s="83">
        <f t="shared" si="73"/>
        <v>0</v>
      </c>
      <c r="M150" s="83">
        <f t="shared" si="73"/>
        <v>0</v>
      </c>
    </row>
    <row r="151" spans="1:13" x14ac:dyDescent="0.3">
      <c r="A151" s="80">
        <v>2280</v>
      </c>
      <c r="B151" s="80"/>
      <c r="C151" s="80"/>
      <c r="D151" s="224"/>
      <c r="E151" s="225"/>
      <c r="F151" s="80"/>
      <c r="G151" s="80"/>
      <c r="H151" s="110">
        <f>H152</f>
        <v>99.936999999999998</v>
      </c>
      <c r="I151" s="110">
        <f>I152</f>
        <v>45.362000000000002</v>
      </c>
      <c r="J151" s="115"/>
      <c r="K151" s="115"/>
      <c r="L151" s="83">
        <f t="shared" si="73"/>
        <v>99.936999999999998</v>
      </c>
      <c r="M151" s="83">
        <f t="shared" si="73"/>
        <v>45.362000000000002</v>
      </c>
    </row>
    <row r="152" spans="1:13" x14ac:dyDescent="0.3">
      <c r="A152" s="80">
        <v>2282</v>
      </c>
      <c r="B152" s="80"/>
      <c r="C152" s="80"/>
      <c r="D152" s="224"/>
      <c r="E152" s="225"/>
      <c r="F152" s="80"/>
      <c r="G152" s="80"/>
      <c r="H152" s="110">
        <v>99.936999999999998</v>
      </c>
      <c r="I152" s="110">
        <v>45.362000000000002</v>
      </c>
      <c r="J152" s="115"/>
      <c r="K152" s="115"/>
      <c r="L152" s="83">
        <f t="shared" si="73"/>
        <v>99.936999999999998</v>
      </c>
      <c r="M152" s="83">
        <f t="shared" si="73"/>
        <v>45.362000000000002</v>
      </c>
    </row>
    <row r="153" spans="1:13" x14ac:dyDescent="0.3">
      <c r="A153" s="224" t="s">
        <v>371</v>
      </c>
      <c r="B153" s="233"/>
      <c r="C153" s="225"/>
      <c r="D153" s="224" t="s">
        <v>384</v>
      </c>
      <c r="E153" s="225"/>
      <c r="F153" s="226" t="s">
        <v>372</v>
      </c>
      <c r="G153" s="230"/>
      <c r="H153" s="230"/>
      <c r="I153" s="230"/>
      <c r="J153" s="230"/>
      <c r="K153" s="230"/>
      <c r="L153" s="230"/>
      <c r="M153" s="227"/>
    </row>
    <row r="154" spans="1:13" x14ac:dyDescent="0.3">
      <c r="A154" s="226" t="s">
        <v>50</v>
      </c>
      <c r="B154" s="230"/>
      <c r="C154" s="227"/>
      <c r="D154" s="226"/>
      <c r="E154" s="227"/>
      <c r="F154" s="80"/>
      <c r="G154" s="80"/>
      <c r="H154" s="110">
        <f>H155</f>
        <v>180</v>
      </c>
      <c r="I154" s="110">
        <f>I155</f>
        <v>175.49100000000001</v>
      </c>
      <c r="J154" s="115">
        <f>J155+J168</f>
        <v>2735.9059999999999</v>
      </c>
      <c r="K154" s="115">
        <f>K155+K168</f>
        <v>2735.9059999999999</v>
      </c>
      <c r="L154" s="83">
        <f t="shared" ref="L154" si="74">H154+J154</f>
        <v>2915.9059999999999</v>
      </c>
      <c r="M154" s="83">
        <f t="shared" ref="M154" si="75">I154+K154</f>
        <v>2911.3969999999999</v>
      </c>
    </row>
    <row r="155" spans="1:13" x14ac:dyDescent="0.3">
      <c r="A155" s="80">
        <v>2000</v>
      </c>
      <c r="B155" s="80"/>
      <c r="C155" s="80"/>
      <c r="D155" s="224"/>
      <c r="E155" s="225"/>
      <c r="F155" s="80"/>
      <c r="G155" s="80"/>
      <c r="H155" s="110">
        <f>H156+H160</f>
        <v>180</v>
      </c>
      <c r="I155" s="110">
        <f>I156+I160</f>
        <v>175.49100000000001</v>
      </c>
      <c r="J155" s="115">
        <f>J160</f>
        <v>2735.9059999999999</v>
      </c>
      <c r="K155" s="115">
        <f>K160</f>
        <v>2735.9059999999999</v>
      </c>
      <c r="L155" s="83">
        <f t="shared" ref="L155:M170" si="76">H155+J155</f>
        <v>2915.9059999999999</v>
      </c>
      <c r="M155" s="83">
        <f t="shared" si="76"/>
        <v>2911.3969999999999</v>
      </c>
    </row>
    <row r="156" spans="1:13" hidden="1" x14ac:dyDescent="0.3">
      <c r="A156" s="80">
        <v>2100</v>
      </c>
      <c r="B156" s="80"/>
      <c r="C156" s="80"/>
      <c r="D156" s="224"/>
      <c r="E156" s="225"/>
      <c r="F156" s="80"/>
      <c r="G156" s="80"/>
      <c r="H156" s="110">
        <f>H157+H159</f>
        <v>0</v>
      </c>
      <c r="I156" s="110">
        <f>I157+I159</f>
        <v>0</v>
      </c>
      <c r="J156" s="115">
        <f t="shared" ref="J156:K156" si="77">J157+J159</f>
        <v>0</v>
      </c>
      <c r="K156" s="115">
        <f t="shared" si="77"/>
        <v>0</v>
      </c>
      <c r="L156" s="83">
        <f t="shared" si="76"/>
        <v>0</v>
      </c>
      <c r="M156" s="83">
        <f t="shared" si="76"/>
        <v>0</v>
      </c>
    </row>
    <row r="157" spans="1:13" hidden="1" x14ac:dyDescent="0.3">
      <c r="A157" s="80">
        <v>2110</v>
      </c>
      <c r="B157" s="80"/>
      <c r="C157" s="80"/>
      <c r="D157" s="224"/>
      <c r="E157" s="225"/>
      <c r="F157" s="80"/>
      <c r="G157" s="80"/>
      <c r="H157" s="110">
        <f>H158</f>
        <v>0</v>
      </c>
      <c r="I157" s="110">
        <f t="shared" ref="I157:K157" si="78">I158</f>
        <v>0</v>
      </c>
      <c r="J157" s="115">
        <f t="shared" si="78"/>
        <v>0</v>
      </c>
      <c r="K157" s="115">
        <f t="shared" si="78"/>
        <v>0</v>
      </c>
      <c r="L157" s="83">
        <f t="shared" si="76"/>
        <v>0</v>
      </c>
      <c r="M157" s="83">
        <f t="shared" si="76"/>
        <v>0</v>
      </c>
    </row>
    <row r="158" spans="1:13" hidden="1" x14ac:dyDescent="0.3">
      <c r="A158" s="79">
        <v>2111</v>
      </c>
      <c r="B158" s="79"/>
      <c r="C158" s="79"/>
      <c r="D158" s="224"/>
      <c r="E158" s="225"/>
      <c r="F158" s="80"/>
      <c r="G158" s="80"/>
      <c r="H158" s="110"/>
      <c r="I158" s="110"/>
      <c r="J158" s="115"/>
      <c r="K158" s="115"/>
      <c r="L158" s="83">
        <f t="shared" si="76"/>
        <v>0</v>
      </c>
      <c r="M158" s="83">
        <f t="shared" si="76"/>
        <v>0</v>
      </c>
    </row>
    <row r="159" spans="1:13" hidden="1" x14ac:dyDescent="0.3">
      <c r="A159" s="80">
        <v>2120</v>
      </c>
      <c r="B159" s="80"/>
      <c r="C159" s="80"/>
      <c r="D159" s="224"/>
      <c r="E159" s="225"/>
      <c r="F159" s="80"/>
      <c r="G159" s="80"/>
      <c r="H159" s="110"/>
      <c r="I159" s="110"/>
      <c r="J159" s="115"/>
      <c r="K159" s="115"/>
      <c r="L159" s="83">
        <f t="shared" si="76"/>
        <v>0</v>
      </c>
      <c r="M159" s="83">
        <f t="shared" si="76"/>
        <v>0</v>
      </c>
    </row>
    <row r="160" spans="1:13" x14ac:dyDescent="0.3">
      <c r="A160" s="80">
        <v>2200</v>
      </c>
      <c r="B160" s="80"/>
      <c r="C160" s="80"/>
      <c r="D160" s="224"/>
      <c r="E160" s="225"/>
      <c r="F160" s="80"/>
      <c r="G160" s="80"/>
      <c r="H160" s="110">
        <f>H161+H164+H162+H163</f>
        <v>180</v>
      </c>
      <c r="I160" s="110">
        <f t="shared" ref="I160:K160" si="79">I161+I164+I162+I163</f>
        <v>175.49100000000001</v>
      </c>
      <c r="J160" s="115">
        <f t="shared" si="79"/>
        <v>2735.9059999999999</v>
      </c>
      <c r="K160" s="115">
        <f t="shared" si="79"/>
        <v>2735.9059999999999</v>
      </c>
      <c r="L160" s="83">
        <f t="shared" si="76"/>
        <v>2915.9059999999999</v>
      </c>
      <c r="M160" s="83">
        <f t="shared" si="76"/>
        <v>2911.3969999999999</v>
      </c>
    </row>
    <row r="161" spans="1:13" x14ac:dyDescent="0.3">
      <c r="A161" s="80">
        <v>2210</v>
      </c>
      <c r="B161" s="80"/>
      <c r="C161" s="80"/>
      <c r="D161" s="224"/>
      <c r="E161" s="225"/>
      <c r="F161" s="80"/>
      <c r="G161" s="80"/>
      <c r="H161" s="110">
        <v>180</v>
      </c>
      <c r="I161" s="110">
        <v>175.49100000000001</v>
      </c>
      <c r="J161" s="110">
        <v>2735.9059999999999</v>
      </c>
      <c r="K161" s="115">
        <v>2735.9059999999999</v>
      </c>
      <c r="L161" s="83">
        <f t="shared" si="76"/>
        <v>2915.9059999999999</v>
      </c>
      <c r="M161" s="83">
        <f t="shared" si="76"/>
        <v>2911.3969999999999</v>
      </c>
    </row>
    <row r="162" spans="1:13" hidden="1" x14ac:dyDescent="0.3">
      <c r="A162" s="80">
        <v>2240</v>
      </c>
      <c r="B162" s="80"/>
      <c r="C162" s="80"/>
      <c r="D162" s="224"/>
      <c r="E162" s="225"/>
      <c r="F162" s="80"/>
      <c r="G162" s="80"/>
      <c r="H162" s="110"/>
      <c r="I162" s="110"/>
      <c r="J162" s="115"/>
      <c r="K162" s="115"/>
      <c r="L162" s="83">
        <f t="shared" si="76"/>
        <v>0</v>
      </c>
      <c r="M162" s="83">
        <f t="shared" si="76"/>
        <v>0</v>
      </c>
    </row>
    <row r="163" spans="1:13" hidden="1" x14ac:dyDescent="0.3">
      <c r="A163" s="79">
        <v>2250</v>
      </c>
      <c r="B163" s="79"/>
      <c r="C163" s="79"/>
      <c r="D163" s="224"/>
      <c r="E163" s="225"/>
      <c r="F163" s="80"/>
      <c r="G163" s="80"/>
      <c r="H163" s="110"/>
      <c r="I163" s="110"/>
      <c r="J163" s="115"/>
      <c r="K163" s="115"/>
      <c r="L163" s="83">
        <f t="shared" si="76"/>
        <v>0</v>
      </c>
      <c r="M163" s="83">
        <f t="shared" si="76"/>
        <v>0</v>
      </c>
    </row>
    <row r="164" spans="1:13" hidden="1" x14ac:dyDescent="0.3">
      <c r="A164" s="79">
        <v>2270</v>
      </c>
      <c r="B164" s="81"/>
      <c r="C164" s="81"/>
      <c r="D164" s="224"/>
      <c r="E164" s="225"/>
      <c r="F164" s="80"/>
      <c r="G164" s="80"/>
      <c r="H164" s="110">
        <f>H165+H166+H167</f>
        <v>0</v>
      </c>
      <c r="I164" s="110">
        <f>I165+I166+I167</f>
        <v>0</v>
      </c>
      <c r="J164" s="115">
        <f t="shared" ref="J164:K164" si="80">J165+J166+J167</f>
        <v>0</v>
      </c>
      <c r="K164" s="115">
        <f t="shared" si="80"/>
        <v>0</v>
      </c>
      <c r="L164" s="83">
        <f t="shared" si="76"/>
        <v>0</v>
      </c>
      <c r="M164" s="83">
        <f t="shared" si="76"/>
        <v>0</v>
      </c>
    </row>
    <row r="165" spans="1:13" hidden="1" x14ac:dyDescent="0.3">
      <c r="A165" s="79">
        <v>2271</v>
      </c>
      <c r="B165" s="79"/>
      <c r="C165" s="79"/>
      <c r="D165" s="224"/>
      <c r="E165" s="225"/>
      <c r="F165" s="80"/>
      <c r="G165" s="80"/>
      <c r="H165" s="110"/>
      <c r="I165" s="110"/>
      <c r="J165" s="115"/>
      <c r="K165" s="115"/>
      <c r="L165" s="83">
        <f t="shared" si="76"/>
        <v>0</v>
      </c>
      <c r="M165" s="83">
        <f t="shared" si="76"/>
        <v>0</v>
      </c>
    </row>
    <row r="166" spans="1:13" hidden="1" x14ac:dyDescent="0.3">
      <c r="A166" s="79">
        <v>2272</v>
      </c>
      <c r="B166" s="79"/>
      <c r="C166" s="79"/>
      <c r="D166" s="224"/>
      <c r="E166" s="225"/>
      <c r="F166" s="80"/>
      <c r="G166" s="80"/>
      <c r="H166" s="110"/>
      <c r="I166" s="110"/>
      <c r="J166" s="115"/>
      <c r="K166" s="115"/>
      <c r="L166" s="83">
        <f t="shared" si="76"/>
        <v>0</v>
      </c>
      <c r="M166" s="83">
        <f t="shared" si="76"/>
        <v>0</v>
      </c>
    </row>
    <row r="167" spans="1:13" hidden="1" x14ac:dyDescent="0.3">
      <c r="A167" s="80">
        <v>2273</v>
      </c>
      <c r="B167" s="80"/>
      <c r="C167" s="80"/>
      <c r="D167" s="224"/>
      <c r="E167" s="225"/>
      <c r="F167" s="80"/>
      <c r="G167" s="80"/>
      <c r="H167" s="110"/>
      <c r="I167" s="110"/>
      <c r="J167" s="115"/>
      <c r="K167" s="115"/>
      <c r="L167" s="83">
        <f t="shared" si="76"/>
        <v>0</v>
      </c>
      <c r="M167" s="83">
        <f t="shared" si="76"/>
        <v>0</v>
      </c>
    </row>
    <row r="168" spans="1:13" hidden="1" x14ac:dyDescent="0.3">
      <c r="A168" s="80">
        <v>3000</v>
      </c>
      <c r="B168" s="80"/>
      <c r="C168" s="80"/>
      <c r="D168" s="226"/>
      <c r="E168" s="227"/>
      <c r="F168" s="80"/>
      <c r="G168" s="80"/>
      <c r="H168" s="110"/>
      <c r="I168" s="110"/>
      <c r="J168" s="115">
        <f>J169</f>
        <v>0</v>
      </c>
      <c r="K168" s="115">
        <f>K169</f>
        <v>0</v>
      </c>
      <c r="L168" s="83">
        <f t="shared" si="76"/>
        <v>0</v>
      </c>
      <c r="M168" s="83">
        <f t="shared" si="76"/>
        <v>0</v>
      </c>
    </row>
    <row r="169" spans="1:13" hidden="1" x14ac:dyDescent="0.3">
      <c r="A169" s="80">
        <v>3100</v>
      </c>
      <c r="B169" s="80"/>
      <c r="C169" s="80"/>
      <c r="D169" s="226"/>
      <c r="E169" s="227"/>
      <c r="F169" s="80"/>
      <c r="G169" s="80"/>
      <c r="H169" s="110"/>
      <c r="I169" s="110"/>
      <c r="J169" s="115">
        <f>J170+J171</f>
        <v>0</v>
      </c>
      <c r="K169" s="115">
        <f>K170+K171</f>
        <v>0</v>
      </c>
      <c r="L169" s="83">
        <f t="shared" si="76"/>
        <v>0</v>
      </c>
      <c r="M169" s="83">
        <f t="shared" si="76"/>
        <v>0</v>
      </c>
    </row>
    <row r="170" spans="1:13" hidden="1" x14ac:dyDescent="0.3">
      <c r="A170" s="80">
        <v>3110</v>
      </c>
      <c r="B170" s="80"/>
      <c r="C170" s="80"/>
      <c r="D170" s="226"/>
      <c r="E170" s="227"/>
      <c r="F170" s="80"/>
      <c r="G170" s="80"/>
      <c r="H170" s="110"/>
      <c r="I170" s="110"/>
      <c r="J170" s="115"/>
      <c r="K170" s="115"/>
      <c r="L170" s="83">
        <f t="shared" si="76"/>
        <v>0</v>
      </c>
      <c r="M170" s="83">
        <f t="shared" si="76"/>
        <v>0</v>
      </c>
    </row>
    <row r="171" spans="1:13" x14ac:dyDescent="0.3">
      <c r="A171" s="224" t="s">
        <v>146</v>
      </c>
      <c r="B171" s="233"/>
      <c r="C171" s="225"/>
      <c r="D171" s="224" t="s">
        <v>48</v>
      </c>
      <c r="E171" s="225"/>
      <c r="F171" s="226" t="s">
        <v>68</v>
      </c>
      <c r="G171" s="230"/>
      <c r="H171" s="230"/>
      <c r="I171" s="230"/>
      <c r="J171" s="230"/>
      <c r="K171" s="230"/>
      <c r="L171" s="230"/>
      <c r="M171" s="227"/>
    </row>
    <row r="172" spans="1:13" x14ac:dyDescent="0.3">
      <c r="A172" s="226" t="s">
        <v>50</v>
      </c>
      <c r="B172" s="230"/>
      <c r="C172" s="227"/>
      <c r="D172" s="226"/>
      <c r="E172" s="227"/>
      <c r="F172" s="80"/>
      <c r="G172" s="80"/>
      <c r="H172" s="110">
        <f>H173</f>
        <v>7155.6769999999997</v>
      </c>
      <c r="I172" s="110">
        <f>I173</f>
        <v>5922.4941099999996</v>
      </c>
      <c r="J172" s="115">
        <f>J173+J190+J195</f>
        <v>65.225999999999999</v>
      </c>
      <c r="K172" s="115">
        <f>K173+K190+K195</f>
        <v>65.225200000000001</v>
      </c>
      <c r="L172" s="83">
        <f t="shared" ref="L172" si="81">H172+J172</f>
        <v>7220.9029999999993</v>
      </c>
      <c r="M172" s="83">
        <f t="shared" ref="M172" si="82">I172+K172</f>
        <v>5987.7193099999995</v>
      </c>
    </row>
    <row r="173" spans="1:13" x14ac:dyDescent="0.3">
      <c r="A173" s="79">
        <v>2000</v>
      </c>
      <c r="B173" s="79"/>
      <c r="C173" s="79"/>
      <c r="D173" s="226"/>
      <c r="E173" s="227"/>
      <c r="F173" s="80"/>
      <c r="G173" s="80"/>
      <c r="H173" s="110">
        <f>H174+H178</f>
        <v>7155.6769999999997</v>
      </c>
      <c r="I173" s="110">
        <f>I174+I178</f>
        <v>5922.4941099999996</v>
      </c>
      <c r="J173" s="115">
        <f>J178</f>
        <v>65.225999999999999</v>
      </c>
      <c r="K173" s="115">
        <f>K178</f>
        <v>65.225200000000001</v>
      </c>
      <c r="L173" s="83">
        <f t="shared" ref="L173:M189" si="83">H173+J173</f>
        <v>7220.9029999999993</v>
      </c>
      <c r="M173" s="83">
        <f t="shared" si="83"/>
        <v>5987.7193099999995</v>
      </c>
    </row>
    <row r="174" spans="1:13" x14ac:dyDescent="0.3">
      <c r="A174" s="79">
        <v>2100</v>
      </c>
      <c r="B174" s="81"/>
      <c r="C174" s="81"/>
      <c r="D174" s="226"/>
      <c r="E174" s="227"/>
      <c r="F174" s="80"/>
      <c r="G174" s="80"/>
      <c r="H174" s="110">
        <f>H175+H177</f>
        <v>6816.3789999999999</v>
      </c>
      <c r="I174" s="110">
        <f>I175+I177</f>
        <v>5620.5699199999999</v>
      </c>
      <c r="J174" s="115">
        <f t="shared" ref="J174:K174" si="84">J175+J177</f>
        <v>0</v>
      </c>
      <c r="K174" s="115">
        <f t="shared" si="84"/>
        <v>0</v>
      </c>
      <c r="L174" s="83">
        <f t="shared" si="83"/>
        <v>6816.3789999999999</v>
      </c>
      <c r="M174" s="83">
        <f t="shared" si="83"/>
        <v>5620.5699199999999</v>
      </c>
    </row>
    <row r="175" spans="1:13" x14ac:dyDescent="0.3">
      <c r="A175" s="79">
        <v>2110</v>
      </c>
      <c r="B175" s="79"/>
      <c r="C175" s="79"/>
      <c r="D175" s="226"/>
      <c r="E175" s="227"/>
      <c r="F175" s="80"/>
      <c r="G175" s="80"/>
      <c r="H175" s="110">
        <f>H176</f>
        <v>5587.1959999999999</v>
      </c>
      <c r="I175" s="110">
        <f t="shared" ref="I175:K175" si="85">I176</f>
        <v>4610.9456600000003</v>
      </c>
      <c r="J175" s="115">
        <f t="shared" si="85"/>
        <v>0</v>
      </c>
      <c r="K175" s="115">
        <f t="shared" si="85"/>
        <v>0</v>
      </c>
      <c r="L175" s="83">
        <f t="shared" si="83"/>
        <v>5587.1959999999999</v>
      </c>
      <c r="M175" s="83">
        <f t="shared" si="83"/>
        <v>4610.9456600000003</v>
      </c>
    </row>
    <row r="176" spans="1:13" x14ac:dyDescent="0.3">
      <c r="A176" s="79">
        <v>2111</v>
      </c>
      <c r="B176" s="79"/>
      <c r="C176" s="79"/>
      <c r="D176" s="226"/>
      <c r="E176" s="227"/>
      <c r="F176" s="80"/>
      <c r="G176" s="80"/>
      <c r="H176" s="110">
        <v>5587.1959999999999</v>
      </c>
      <c r="I176" s="110">
        <v>4610.9456600000003</v>
      </c>
      <c r="J176" s="115"/>
      <c r="K176" s="115"/>
      <c r="L176" s="83">
        <f t="shared" si="83"/>
        <v>5587.1959999999999</v>
      </c>
      <c r="M176" s="83">
        <f t="shared" si="83"/>
        <v>4610.9456600000003</v>
      </c>
    </row>
    <row r="177" spans="1:13" x14ac:dyDescent="0.3">
      <c r="A177" s="80">
        <v>2120</v>
      </c>
      <c r="B177" s="80"/>
      <c r="C177" s="80"/>
      <c r="D177" s="226"/>
      <c r="E177" s="227"/>
      <c r="F177" s="80"/>
      <c r="G177" s="80"/>
      <c r="H177" s="110">
        <v>1229.183</v>
      </c>
      <c r="I177" s="110">
        <v>1009.62426</v>
      </c>
      <c r="J177" s="115"/>
      <c r="K177" s="115"/>
      <c r="L177" s="83">
        <f t="shared" si="83"/>
        <v>1229.183</v>
      </c>
      <c r="M177" s="83">
        <f t="shared" si="83"/>
        <v>1009.62426</v>
      </c>
    </row>
    <row r="178" spans="1:13" x14ac:dyDescent="0.3">
      <c r="A178" s="80">
        <v>2200</v>
      </c>
      <c r="B178" s="80"/>
      <c r="C178" s="80"/>
      <c r="D178" s="226"/>
      <c r="E178" s="227"/>
      <c r="F178" s="80"/>
      <c r="G178" s="80"/>
      <c r="H178" s="110">
        <f>H179+H180+H181+H182+H183+H188</f>
        <v>339.29800000000006</v>
      </c>
      <c r="I178" s="110">
        <f>I179+I180+I181+I182+I183+I188</f>
        <v>301.92419000000001</v>
      </c>
      <c r="J178" s="115">
        <f>J179</f>
        <v>65.225999999999999</v>
      </c>
      <c r="K178" s="115">
        <f>K179</f>
        <v>65.225200000000001</v>
      </c>
      <c r="L178" s="83">
        <f t="shared" si="83"/>
        <v>404.52400000000006</v>
      </c>
      <c r="M178" s="83">
        <f t="shared" si="83"/>
        <v>367.14939000000004</v>
      </c>
    </row>
    <row r="179" spans="1:13" x14ac:dyDescent="0.3">
      <c r="A179" s="80">
        <v>2210</v>
      </c>
      <c r="B179" s="80"/>
      <c r="C179" s="80"/>
      <c r="D179" s="226"/>
      <c r="E179" s="227"/>
      <c r="F179" s="80"/>
      <c r="G179" s="80"/>
      <c r="H179" s="110">
        <v>197.126</v>
      </c>
      <c r="I179" s="110">
        <v>189.1079</v>
      </c>
      <c r="J179" s="110">
        <v>65.225999999999999</v>
      </c>
      <c r="K179" s="115">
        <v>65.225200000000001</v>
      </c>
      <c r="L179" s="83">
        <f t="shared" si="83"/>
        <v>262.35199999999998</v>
      </c>
      <c r="M179" s="83">
        <f t="shared" si="83"/>
        <v>254.3331</v>
      </c>
    </row>
    <row r="180" spans="1:13" hidden="1" x14ac:dyDescent="0.3">
      <c r="A180" s="79">
        <v>2220</v>
      </c>
      <c r="B180" s="79"/>
      <c r="C180" s="79"/>
      <c r="D180" s="226"/>
      <c r="E180" s="227"/>
      <c r="F180" s="80"/>
      <c r="G180" s="80"/>
      <c r="H180" s="110"/>
      <c r="I180" s="110"/>
      <c r="J180" s="115"/>
      <c r="K180" s="115"/>
      <c r="L180" s="83">
        <f t="shared" si="83"/>
        <v>0</v>
      </c>
      <c r="M180" s="83">
        <f t="shared" si="83"/>
        <v>0</v>
      </c>
    </row>
    <row r="181" spans="1:13" x14ac:dyDescent="0.3">
      <c r="A181" s="80">
        <v>2240</v>
      </c>
      <c r="B181" s="80"/>
      <c r="C181" s="80"/>
      <c r="D181" s="226"/>
      <c r="E181" s="227"/>
      <c r="F181" s="80"/>
      <c r="G181" s="80"/>
      <c r="H181" s="110">
        <v>118.342</v>
      </c>
      <c r="I181" s="110">
        <v>108.09551</v>
      </c>
      <c r="J181" s="115"/>
      <c r="K181" s="115"/>
      <c r="L181" s="83">
        <f t="shared" si="83"/>
        <v>118.342</v>
      </c>
      <c r="M181" s="83">
        <f t="shared" si="83"/>
        <v>108.09551</v>
      </c>
    </row>
    <row r="182" spans="1:13" hidden="1" x14ac:dyDescent="0.3">
      <c r="A182" s="80">
        <v>2250</v>
      </c>
      <c r="B182" s="80"/>
      <c r="C182" s="80"/>
      <c r="D182" s="226"/>
      <c r="E182" s="227"/>
      <c r="F182" s="80"/>
      <c r="G182" s="80"/>
      <c r="H182" s="110"/>
      <c r="I182" s="110"/>
      <c r="J182" s="115"/>
      <c r="K182" s="115"/>
      <c r="L182" s="83">
        <f t="shared" si="83"/>
        <v>0</v>
      </c>
      <c r="M182" s="83">
        <f t="shared" si="83"/>
        <v>0</v>
      </c>
    </row>
    <row r="183" spans="1:13" x14ac:dyDescent="0.3">
      <c r="A183" s="79">
        <v>2270</v>
      </c>
      <c r="B183" s="79"/>
      <c r="C183" s="79"/>
      <c r="D183" s="226"/>
      <c r="E183" s="227"/>
      <c r="F183" s="80"/>
      <c r="G183" s="80"/>
      <c r="H183" s="110">
        <f>H184+H185+H186+H187</f>
        <v>17.470000000000002</v>
      </c>
      <c r="I183" s="110">
        <f>I184+I185+I186+I187</f>
        <v>4.7207800000000004</v>
      </c>
      <c r="J183" s="115"/>
      <c r="K183" s="115"/>
      <c r="L183" s="83">
        <f t="shared" si="83"/>
        <v>17.470000000000002</v>
      </c>
      <c r="M183" s="83">
        <f t="shared" si="83"/>
        <v>4.7207800000000004</v>
      </c>
    </row>
    <row r="184" spans="1:13" hidden="1" x14ac:dyDescent="0.3">
      <c r="A184" s="80">
        <v>2271</v>
      </c>
      <c r="B184" s="80"/>
      <c r="C184" s="80"/>
      <c r="D184" s="226"/>
      <c r="E184" s="227"/>
      <c r="F184" s="80"/>
      <c r="G184" s="80"/>
      <c r="H184" s="110"/>
      <c r="I184" s="110"/>
      <c r="J184" s="115"/>
      <c r="K184" s="115"/>
      <c r="L184" s="83">
        <f t="shared" si="83"/>
        <v>0</v>
      </c>
      <c r="M184" s="83">
        <f t="shared" si="83"/>
        <v>0</v>
      </c>
    </row>
    <row r="185" spans="1:13" x14ac:dyDescent="0.3">
      <c r="A185" s="80">
        <v>2272</v>
      </c>
      <c r="B185" s="80"/>
      <c r="C185" s="80"/>
      <c r="D185" s="226"/>
      <c r="E185" s="227"/>
      <c r="F185" s="80"/>
      <c r="G185" s="80"/>
      <c r="H185" s="110">
        <v>0.83499999999999996</v>
      </c>
      <c r="I185" s="110">
        <v>0.34870000000000001</v>
      </c>
      <c r="J185" s="115"/>
      <c r="K185" s="115"/>
      <c r="L185" s="83">
        <f t="shared" si="83"/>
        <v>0.83499999999999996</v>
      </c>
      <c r="M185" s="83">
        <f t="shared" si="83"/>
        <v>0.34870000000000001</v>
      </c>
    </row>
    <row r="186" spans="1:13" x14ac:dyDescent="0.3">
      <c r="A186" s="79">
        <v>2273</v>
      </c>
      <c r="B186" s="81"/>
      <c r="C186" s="81"/>
      <c r="D186" s="226"/>
      <c r="E186" s="227"/>
      <c r="F186" s="80"/>
      <c r="G186" s="80"/>
      <c r="H186" s="110">
        <v>16.635000000000002</v>
      </c>
      <c r="I186" s="110">
        <v>4.3720800000000004</v>
      </c>
      <c r="J186" s="115"/>
      <c r="K186" s="115"/>
      <c r="L186" s="83">
        <f t="shared" si="83"/>
        <v>16.635000000000002</v>
      </c>
      <c r="M186" s="83">
        <f t="shared" si="83"/>
        <v>4.3720800000000004</v>
      </c>
    </row>
    <row r="187" spans="1:13" hidden="1" x14ac:dyDescent="0.3">
      <c r="A187" s="80">
        <v>2275</v>
      </c>
      <c r="B187" s="80"/>
      <c r="C187" s="80"/>
      <c r="D187" s="226"/>
      <c r="E187" s="227"/>
      <c r="F187" s="80"/>
      <c r="G187" s="80"/>
      <c r="H187" s="110"/>
      <c r="I187" s="110"/>
      <c r="J187" s="115"/>
      <c r="K187" s="115"/>
      <c r="L187" s="83">
        <f t="shared" si="83"/>
        <v>0</v>
      </c>
      <c r="M187" s="83">
        <f t="shared" si="83"/>
        <v>0</v>
      </c>
    </row>
    <row r="188" spans="1:13" x14ac:dyDescent="0.3">
      <c r="A188" s="80">
        <v>2280</v>
      </c>
      <c r="B188" s="80"/>
      <c r="C188" s="80"/>
      <c r="D188" s="226"/>
      <c r="E188" s="227"/>
      <c r="F188" s="80"/>
      <c r="G188" s="80"/>
      <c r="H188" s="110">
        <f>H189</f>
        <v>6.36</v>
      </c>
      <c r="I188" s="110">
        <f>I189</f>
        <v>0</v>
      </c>
      <c r="J188" s="115"/>
      <c r="K188" s="115"/>
      <c r="L188" s="83">
        <f t="shared" si="83"/>
        <v>6.36</v>
      </c>
      <c r="M188" s="83">
        <f t="shared" si="83"/>
        <v>0</v>
      </c>
    </row>
    <row r="189" spans="1:13" x14ac:dyDescent="0.3">
      <c r="A189" s="80">
        <v>2282</v>
      </c>
      <c r="B189" s="80"/>
      <c r="C189" s="80"/>
      <c r="D189" s="226"/>
      <c r="E189" s="227"/>
      <c r="F189" s="80"/>
      <c r="G189" s="80"/>
      <c r="H189" s="110">
        <v>6.36</v>
      </c>
      <c r="I189" s="110"/>
      <c r="J189" s="115"/>
      <c r="K189" s="115"/>
      <c r="L189" s="83">
        <f t="shared" si="83"/>
        <v>6.36</v>
      </c>
      <c r="M189" s="83">
        <f t="shared" si="83"/>
        <v>0</v>
      </c>
    </row>
    <row r="190" spans="1:13" hidden="1" x14ac:dyDescent="0.3">
      <c r="A190" s="80">
        <v>3000</v>
      </c>
      <c r="B190" s="80"/>
      <c r="C190" s="80"/>
      <c r="D190" s="226"/>
      <c r="E190" s="227"/>
      <c r="F190" s="80"/>
      <c r="G190" s="80"/>
      <c r="H190" s="110"/>
      <c r="I190" s="110"/>
      <c r="J190" s="115">
        <f>J191</f>
        <v>0</v>
      </c>
      <c r="K190" s="115">
        <f>K191</f>
        <v>0</v>
      </c>
      <c r="L190" s="83">
        <f t="shared" ref="L190:M197" si="86">H190+J190</f>
        <v>0</v>
      </c>
      <c r="M190" s="83">
        <f t="shared" si="86"/>
        <v>0</v>
      </c>
    </row>
    <row r="191" spans="1:13" hidden="1" x14ac:dyDescent="0.3">
      <c r="A191" s="80">
        <v>3100</v>
      </c>
      <c r="B191" s="80"/>
      <c r="C191" s="80"/>
      <c r="D191" s="226"/>
      <c r="E191" s="227"/>
      <c r="F191" s="80"/>
      <c r="G191" s="80"/>
      <c r="H191" s="110"/>
      <c r="I191" s="110"/>
      <c r="J191" s="115">
        <f>J192+J193</f>
        <v>0</v>
      </c>
      <c r="K191" s="115">
        <f>K192+K193</f>
        <v>0</v>
      </c>
      <c r="L191" s="83">
        <f t="shared" si="86"/>
        <v>0</v>
      </c>
      <c r="M191" s="83">
        <f t="shared" si="86"/>
        <v>0</v>
      </c>
    </row>
    <row r="192" spans="1:13" hidden="1" x14ac:dyDescent="0.3">
      <c r="A192" s="80">
        <v>3110</v>
      </c>
      <c r="B192" s="80"/>
      <c r="C192" s="80"/>
      <c r="D192" s="226"/>
      <c r="E192" s="227"/>
      <c r="F192" s="80"/>
      <c r="G192" s="80"/>
      <c r="H192" s="110"/>
      <c r="I192" s="110"/>
      <c r="J192" s="115"/>
      <c r="K192" s="115"/>
      <c r="L192" s="83">
        <f t="shared" si="86"/>
        <v>0</v>
      </c>
      <c r="M192" s="83">
        <f t="shared" si="86"/>
        <v>0</v>
      </c>
    </row>
    <row r="193" spans="1:13" hidden="1" x14ac:dyDescent="0.3">
      <c r="A193" s="80">
        <v>3130</v>
      </c>
      <c r="B193" s="80"/>
      <c r="C193" s="80"/>
      <c r="D193" s="226"/>
      <c r="E193" s="227"/>
      <c r="F193" s="80"/>
      <c r="G193" s="80"/>
      <c r="H193" s="110"/>
      <c r="I193" s="110"/>
      <c r="J193" s="115">
        <f>J194</f>
        <v>0</v>
      </c>
      <c r="K193" s="115">
        <f>K194</f>
        <v>0</v>
      </c>
      <c r="L193" s="83">
        <f t="shared" si="86"/>
        <v>0</v>
      </c>
      <c r="M193" s="83">
        <f t="shared" si="86"/>
        <v>0</v>
      </c>
    </row>
    <row r="194" spans="1:13" hidden="1" x14ac:dyDescent="0.3">
      <c r="A194" s="80">
        <v>3132</v>
      </c>
      <c r="B194" s="80"/>
      <c r="C194" s="80"/>
      <c r="D194" s="226"/>
      <c r="E194" s="227"/>
      <c r="F194" s="80"/>
      <c r="G194" s="80"/>
      <c r="H194" s="110"/>
      <c r="I194" s="110"/>
      <c r="J194" s="115"/>
      <c r="K194" s="115"/>
      <c r="L194" s="83">
        <f t="shared" si="86"/>
        <v>0</v>
      </c>
      <c r="M194" s="83">
        <f t="shared" si="86"/>
        <v>0</v>
      </c>
    </row>
    <row r="195" spans="1:13" hidden="1" x14ac:dyDescent="0.3">
      <c r="A195" s="80">
        <v>3000</v>
      </c>
      <c r="B195" s="80"/>
      <c r="C195" s="80"/>
      <c r="D195" s="226"/>
      <c r="E195" s="227"/>
      <c r="F195" s="80"/>
      <c r="G195" s="80"/>
      <c r="H195" s="110"/>
      <c r="I195" s="110"/>
      <c r="J195" s="115">
        <f>J196</f>
        <v>0</v>
      </c>
      <c r="K195" s="115">
        <f>K196</f>
        <v>0</v>
      </c>
      <c r="L195" s="83">
        <f t="shared" si="86"/>
        <v>0</v>
      </c>
      <c r="M195" s="83">
        <f t="shared" si="86"/>
        <v>0</v>
      </c>
    </row>
    <row r="196" spans="1:13" hidden="1" x14ac:dyDescent="0.3">
      <c r="A196" s="80">
        <v>3100</v>
      </c>
      <c r="B196" s="80"/>
      <c r="C196" s="80"/>
      <c r="D196" s="226"/>
      <c r="E196" s="227"/>
      <c r="F196" s="80"/>
      <c r="G196" s="80"/>
      <c r="H196" s="110"/>
      <c r="I196" s="110"/>
      <c r="J196" s="115">
        <f>J197+J198</f>
        <v>0</v>
      </c>
      <c r="K196" s="115">
        <f>K197+K198</f>
        <v>0</v>
      </c>
      <c r="L196" s="83">
        <f t="shared" si="86"/>
        <v>0</v>
      </c>
      <c r="M196" s="83">
        <f t="shared" si="86"/>
        <v>0</v>
      </c>
    </row>
    <row r="197" spans="1:13" hidden="1" x14ac:dyDescent="0.3">
      <c r="A197" s="80">
        <v>3110</v>
      </c>
      <c r="B197" s="80"/>
      <c r="C197" s="80"/>
      <c r="D197" s="226"/>
      <c r="E197" s="227"/>
      <c r="F197" s="80"/>
      <c r="G197" s="80"/>
      <c r="H197" s="110"/>
      <c r="I197" s="110"/>
      <c r="J197" s="115"/>
      <c r="K197" s="115"/>
      <c r="L197" s="83">
        <f t="shared" si="86"/>
        <v>0</v>
      </c>
      <c r="M197" s="83">
        <f t="shared" si="86"/>
        <v>0</v>
      </c>
    </row>
    <row r="198" spans="1:13" x14ac:dyDescent="0.3">
      <c r="A198" s="224" t="s">
        <v>147</v>
      </c>
      <c r="B198" s="233"/>
      <c r="C198" s="225"/>
      <c r="D198" s="224" t="s">
        <v>48</v>
      </c>
      <c r="E198" s="225"/>
      <c r="F198" s="226" t="s">
        <v>69</v>
      </c>
      <c r="G198" s="230"/>
      <c r="H198" s="230"/>
      <c r="I198" s="230"/>
      <c r="J198" s="230"/>
      <c r="K198" s="230"/>
      <c r="L198" s="230"/>
      <c r="M198" s="227"/>
    </row>
    <row r="199" spans="1:13" x14ac:dyDescent="0.3">
      <c r="A199" s="226" t="s">
        <v>50</v>
      </c>
      <c r="B199" s="230"/>
      <c r="C199" s="227"/>
      <c r="D199" s="226"/>
      <c r="E199" s="227"/>
      <c r="F199" s="80"/>
      <c r="G199" s="80"/>
      <c r="H199" s="110">
        <f>H200</f>
        <v>608.67200000000003</v>
      </c>
      <c r="I199" s="110">
        <f>I200</f>
        <v>324.31</v>
      </c>
      <c r="J199" s="115">
        <f>J200+J208</f>
        <v>0</v>
      </c>
      <c r="K199" s="115">
        <f>K200+K208</f>
        <v>0</v>
      </c>
      <c r="L199" s="83">
        <f t="shared" ref="L199" si="87">H199+J199</f>
        <v>608.67200000000003</v>
      </c>
      <c r="M199" s="83">
        <f t="shared" ref="M199" si="88">I199+K199</f>
        <v>324.31</v>
      </c>
    </row>
    <row r="200" spans="1:13" x14ac:dyDescent="0.3">
      <c r="A200" s="80">
        <v>2000</v>
      </c>
      <c r="B200" s="80"/>
      <c r="C200" s="80"/>
      <c r="D200" s="226"/>
      <c r="E200" s="227"/>
      <c r="F200" s="80"/>
      <c r="G200" s="80"/>
      <c r="H200" s="110">
        <f>H201+H206</f>
        <v>608.67200000000003</v>
      </c>
      <c r="I200" s="110">
        <f>I201+I206</f>
        <v>324.31</v>
      </c>
      <c r="J200" s="115"/>
      <c r="K200" s="115"/>
      <c r="L200" s="83">
        <f t="shared" ref="L200:M205" si="89">H200+J200</f>
        <v>608.67200000000003</v>
      </c>
      <c r="M200" s="83">
        <f t="shared" si="89"/>
        <v>324.31</v>
      </c>
    </row>
    <row r="201" spans="1:13" x14ac:dyDescent="0.3">
      <c r="A201" s="80">
        <v>2200</v>
      </c>
      <c r="B201" s="80"/>
      <c r="C201" s="80"/>
      <c r="D201" s="226"/>
      <c r="E201" s="227"/>
      <c r="F201" s="80"/>
      <c r="G201" s="80"/>
      <c r="H201" s="110">
        <f>H202+H204+H205+H203</f>
        <v>176.47200000000001</v>
      </c>
      <c r="I201" s="110">
        <f>I202+I204+I205+I203</f>
        <v>8.5500000000000007</v>
      </c>
      <c r="J201" s="115"/>
      <c r="K201" s="115"/>
      <c r="L201" s="83">
        <f t="shared" si="89"/>
        <v>176.47200000000001</v>
      </c>
      <c r="M201" s="83">
        <f t="shared" si="89"/>
        <v>8.5500000000000007</v>
      </c>
    </row>
    <row r="202" spans="1:13" x14ac:dyDescent="0.3">
      <c r="A202" s="80">
        <v>2210</v>
      </c>
      <c r="B202" s="80"/>
      <c r="C202" s="80"/>
      <c r="D202" s="226"/>
      <c r="E202" s="227"/>
      <c r="F202" s="80"/>
      <c r="G202" s="80"/>
      <c r="H202" s="110">
        <v>93</v>
      </c>
      <c r="I202" s="110">
        <v>8.5500000000000007</v>
      </c>
      <c r="J202" s="115"/>
      <c r="K202" s="115"/>
      <c r="L202" s="83">
        <f t="shared" si="89"/>
        <v>93</v>
      </c>
      <c r="M202" s="83">
        <f t="shared" si="89"/>
        <v>8.5500000000000007</v>
      </c>
    </row>
    <row r="203" spans="1:13" hidden="1" x14ac:dyDescent="0.3">
      <c r="A203" s="80">
        <v>2230</v>
      </c>
      <c r="B203" s="80"/>
      <c r="C203" s="80"/>
      <c r="D203" s="226"/>
      <c r="E203" s="227"/>
      <c r="F203" s="80"/>
      <c r="G203" s="80"/>
      <c r="H203" s="110"/>
      <c r="I203" s="110"/>
      <c r="J203" s="115"/>
      <c r="K203" s="115"/>
      <c r="L203" s="83">
        <f t="shared" si="89"/>
        <v>0</v>
      </c>
      <c r="M203" s="83">
        <f t="shared" si="89"/>
        <v>0</v>
      </c>
    </row>
    <row r="204" spans="1:13" x14ac:dyDescent="0.3">
      <c r="A204" s="80">
        <v>2240</v>
      </c>
      <c r="B204" s="80"/>
      <c r="C204" s="80"/>
      <c r="D204" s="226"/>
      <c r="E204" s="227"/>
      <c r="F204" s="80"/>
      <c r="G204" s="80"/>
      <c r="H204" s="110">
        <v>30</v>
      </c>
      <c r="I204" s="110"/>
      <c r="J204" s="115"/>
      <c r="K204" s="115"/>
      <c r="L204" s="83">
        <f t="shared" si="89"/>
        <v>30</v>
      </c>
      <c r="M204" s="83">
        <f t="shared" si="89"/>
        <v>0</v>
      </c>
    </row>
    <row r="205" spans="1:13" x14ac:dyDescent="0.3">
      <c r="A205" s="80">
        <v>2250</v>
      </c>
      <c r="B205" s="80"/>
      <c r="C205" s="80"/>
      <c r="D205" s="226"/>
      <c r="E205" s="227"/>
      <c r="F205" s="80"/>
      <c r="G205" s="80"/>
      <c r="H205" s="110">
        <v>53.472000000000001</v>
      </c>
      <c r="I205" s="110"/>
      <c r="J205" s="115"/>
      <c r="K205" s="115"/>
      <c r="L205" s="83">
        <f t="shared" si="89"/>
        <v>53.472000000000001</v>
      </c>
      <c r="M205" s="83">
        <f t="shared" si="89"/>
        <v>0</v>
      </c>
    </row>
    <row r="206" spans="1:13" x14ac:dyDescent="0.3">
      <c r="A206" s="80">
        <v>2700</v>
      </c>
      <c r="B206" s="80"/>
      <c r="C206" s="80"/>
      <c r="D206" s="226"/>
      <c r="E206" s="227"/>
      <c r="F206" s="80"/>
      <c r="G206" s="80"/>
      <c r="H206" s="110">
        <f>H207</f>
        <v>432.2</v>
      </c>
      <c r="I206" s="110">
        <f>I207</f>
        <v>315.76</v>
      </c>
      <c r="J206" s="115"/>
      <c r="K206" s="115"/>
      <c r="L206" s="83">
        <f t="shared" ref="L206:L210" si="90">H206+J206</f>
        <v>432.2</v>
      </c>
      <c r="M206" s="83">
        <f t="shared" ref="M206:M210" si="91">I206+K206</f>
        <v>315.76</v>
      </c>
    </row>
    <row r="207" spans="1:13" x14ac:dyDescent="0.3">
      <c r="A207" s="80">
        <v>2730</v>
      </c>
      <c r="B207" s="80"/>
      <c r="C207" s="80"/>
      <c r="D207" s="226"/>
      <c r="E207" s="227"/>
      <c r="F207" s="80"/>
      <c r="G207" s="80"/>
      <c r="H207" s="110">
        <v>432.2</v>
      </c>
      <c r="I207" s="110">
        <v>315.76</v>
      </c>
      <c r="J207" s="115"/>
      <c r="K207" s="115"/>
      <c r="L207" s="83">
        <f t="shared" si="90"/>
        <v>432.2</v>
      </c>
      <c r="M207" s="83">
        <f t="shared" si="91"/>
        <v>315.76</v>
      </c>
    </row>
    <row r="208" spans="1:13" hidden="1" x14ac:dyDescent="0.3">
      <c r="A208" s="80">
        <v>3000</v>
      </c>
      <c r="B208" s="80"/>
      <c r="C208" s="80"/>
      <c r="D208" s="226"/>
      <c r="E208" s="227"/>
      <c r="F208" s="80"/>
      <c r="G208" s="80"/>
      <c r="H208" s="110"/>
      <c r="I208" s="110"/>
      <c r="J208" s="115">
        <f>J209</f>
        <v>0</v>
      </c>
      <c r="K208" s="115">
        <f>K209</f>
        <v>0</v>
      </c>
      <c r="L208" s="83">
        <f t="shared" si="90"/>
        <v>0</v>
      </c>
      <c r="M208" s="83">
        <f t="shared" si="91"/>
        <v>0</v>
      </c>
    </row>
    <row r="209" spans="1:13" hidden="1" x14ac:dyDescent="0.3">
      <c r="A209" s="80">
        <v>3100</v>
      </c>
      <c r="B209" s="80"/>
      <c r="C209" s="80"/>
      <c r="D209" s="226"/>
      <c r="E209" s="227"/>
      <c r="F209" s="80"/>
      <c r="G209" s="80"/>
      <c r="H209" s="110"/>
      <c r="I209" s="110"/>
      <c r="J209" s="115">
        <f>J210+J211</f>
        <v>0</v>
      </c>
      <c r="K209" s="115">
        <f>K210+K211</f>
        <v>0</v>
      </c>
      <c r="L209" s="83">
        <f t="shared" si="90"/>
        <v>0</v>
      </c>
      <c r="M209" s="83">
        <f t="shared" si="91"/>
        <v>0</v>
      </c>
    </row>
    <row r="210" spans="1:13" hidden="1" x14ac:dyDescent="0.3">
      <c r="A210" s="80">
        <v>3110</v>
      </c>
      <c r="B210" s="80"/>
      <c r="C210" s="80"/>
      <c r="D210" s="226"/>
      <c r="E210" s="227"/>
      <c r="F210" s="80"/>
      <c r="G210" s="80"/>
      <c r="H210" s="110"/>
      <c r="I210" s="110"/>
      <c r="J210" s="115"/>
      <c r="K210" s="115"/>
      <c r="L210" s="83">
        <f t="shared" si="90"/>
        <v>0</v>
      </c>
      <c r="M210" s="83">
        <f t="shared" si="91"/>
        <v>0</v>
      </c>
    </row>
    <row r="211" spans="1:13" x14ac:dyDescent="0.3">
      <c r="A211" s="224" t="s">
        <v>151</v>
      </c>
      <c r="B211" s="233"/>
      <c r="C211" s="225"/>
      <c r="D211" s="224" t="s">
        <v>48</v>
      </c>
      <c r="E211" s="225"/>
      <c r="F211" s="226" t="s">
        <v>152</v>
      </c>
      <c r="G211" s="230"/>
      <c r="H211" s="230"/>
      <c r="I211" s="230"/>
      <c r="J211" s="230"/>
      <c r="K211" s="230"/>
      <c r="L211" s="230"/>
      <c r="M211" s="227"/>
    </row>
    <row r="212" spans="1:13" x14ac:dyDescent="0.3">
      <c r="A212" s="226" t="s">
        <v>50</v>
      </c>
      <c r="B212" s="230"/>
      <c r="C212" s="227"/>
      <c r="D212" s="226"/>
      <c r="E212" s="227"/>
      <c r="F212" s="80"/>
      <c r="G212" s="80"/>
      <c r="H212" s="110">
        <f>H213</f>
        <v>316.59000000000003</v>
      </c>
      <c r="I212" s="110">
        <f>I213</f>
        <v>40.073620000000005</v>
      </c>
      <c r="J212" s="115">
        <f>J213+J229</f>
        <v>32.677999999999997</v>
      </c>
      <c r="K212" s="115">
        <f>K213+K229</f>
        <v>0</v>
      </c>
      <c r="L212" s="83">
        <f t="shared" ref="L212:L231" si="92">H212+J212</f>
        <v>349.26800000000003</v>
      </c>
      <c r="M212" s="83">
        <f t="shared" ref="M212:M231" si="93">I212+K212</f>
        <v>40.073620000000005</v>
      </c>
    </row>
    <row r="213" spans="1:13" x14ac:dyDescent="0.3">
      <c r="A213" s="79">
        <v>2000</v>
      </c>
      <c r="B213" s="79"/>
      <c r="C213" s="79"/>
      <c r="D213" s="226"/>
      <c r="E213" s="227"/>
      <c r="F213" s="80"/>
      <c r="G213" s="80"/>
      <c r="H213" s="110">
        <f>H214+H218+H228</f>
        <v>316.59000000000003</v>
      </c>
      <c r="I213" s="110">
        <f>I214+I218+I228</f>
        <v>40.073620000000005</v>
      </c>
      <c r="J213" s="115">
        <f t="shared" ref="J213:K213" si="94">J214+J218</f>
        <v>32.677999999999997</v>
      </c>
      <c r="K213" s="115">
        <f t="shared" si="94"/>
        <v>0</v>
      </c>
      <c r="L213" s="83">
        <f t="shared" si="92"/>
        <v>349.26800000000003</v>
      </c>
      <c r="M213" s="83">
        <f t="shared" si="93"/>
        <v>40.073620000000005</v>
      </c>
    </row>
    <row r="214" spans="1:13" hidden="1" x14ac:dyDescent="0.3">
      <c r="A214" s="79">
        <v>2100</v>
      </c>
      <c r="B214" s="81"/>
      <c r="C214" s="81"/>
      <c r="D214" s="226"/>
      <c r="E214" s="227"/>
      <c r="F214" s="80"/>
      <c r="G214" s="80"/>
      <c r="H214" s="110">
        <f>H215+H217</f>
        <v>0</v>
      </c>
      <c r="I214" s="110">
        <f>I215+I217</f>
        <v>0</v>
      </c>
      <c r="J214" s="115">
        <f t="shared" ref="J214:K214" si="95">J215+J217</f>
        <v>0</v>
      </c>
      <c r="K214" s="115">
        <f t="shared" si="95"/>
        <v>0</v>
      </c>
      <c r="L214" s="83">
        <f t="shared" si="92"/>
        <v>0</v>
      </c>
      <c r="M214" s="83">
        <f t="shared" si="93"/>
        <v>0</v>
      </c>
    </row>
    <row r="215" spans="1:13" hidden="1" x14ac:dyDescent="0.3">
      <c r="A215" s="79">
        <v>2110</v>
      </c>
      <c r="B215" s="79"/>
      <c r="C215" s="79"/>
      <c r="D215" s="226"/>
      <c r="E215" s="227"/>
      <c r="F215" s="80"/>
      <c r="G215" s="80"/>
      <c r="H215" s="110">
        <f>H216</f>
        <v>0</v>
      </c>
      <c r="I215" s="110">
        <f t="shared" ref="I215:K215" si="96">I216</f>
        <v>0</v>
      </c>
      <c r="J215" s="115">
        <f t="shared" si="96"/>
        <v>0</v>
      </c>
      <c r="K215" s="115">
        <f t="shared" si="96"/>
        <v>0</v>
      </c>
      <c r="L215" s="83">
        <f t="shared" si="92"/>
        <v>0</v>
      </c>
      <c r="M215" s="83">
        <f t="shared" si="93"/>
        <v>0</v>
      </c>
    </row>
    <row r="216" spans="1:13" hidden="1" x14ac:dyDescent="0.3">
      <c r="A216" s="79">
        <v>2111</v>
      </c>
      <c r="B216" s="79"/>
      <c r="C216" s="79"/>
      <c r="D216" s="226"/>
      <c r="E216" s="227"/>
      <c r="F216" s="80"/>
      <c r="G216" s="80"/>
      <c r="H216" s="110"/>
      <c r="I216" s="110"/>
      <c r="J216" s="115"/>
      <c r="K216" s="115"/>
      <c r="L216" s="83">
        <f t="shared" si="92"/>
        <v>0</v>
      </c>
      <c r="M216" s="83">
        <f t="shared" si="93"/>
        <v>0</v>
      </c>
    </row>
    <row r="217" spans="1:13" hidden="1" x14ac:dyDescent="0.3">
      <c r="A217" s="80">
        <v>2120</v>
      </c>
      <c r="B217" s="80"/>
      <c r="C217" s="80"/>
      <c r="D217" s="226"/>
      <c r="E217" s="227"/>
      <c r="F217" s="80"/>
      <c r="G217" s="80"/>
      <c r="H217" s="110"/>
      <c r="I217" s="110"/>
      <c r="J217" s="115"/>
      <c r="K217" s="115"/>
      <c r="L217" s="83">
        <f t="shared" si="92"/>
        <v>0</v>
      </c>
      <c r="M217" s="83">
        <f t="shared" si="93"/>
        <v>0</v>
      </c>
    </row>
    <row r="218" spans="1:13" x14ac:dyDescent="0.3">
      <c r="A218" s="80">
        <v>2200</v>
      </c>
      <c r="B218" s="80"/>
      <c r="C218" s="80"/>
      <c r="D218" s="226"/>
      <c r="E218" s="227"/>
      <c r="F218" s="80"/>
      <c r="G218" s="80"/>
      <c r="H218" s="110">
        <f>H219+H220+H221+H222+H226</f>
        <v>316.59000000000003</v>
      </c>
      <c r="I218" s="110">
        <f>I219+I220+I221+I222+I226</f>
        <v>40.073620000000005</v>
      </c>
      <c r="J218" s="115">
        <f t="shared" ref="J218:K218" si="97">J219+J220+J221+J222+J227</f>
        <v>32.677999999999997</v>
      </c>
      <c r="K218" s="115">
        <f t="shared" si="97"/>
        <v>0</v>
      </c>
      <c r="L218" s="83">
        <f t="shared" si="92"/>
        <v>349.26800000000003</v>
      </c>
      <c r="M218" s="83">
        <f t="shared" si="93"/>
        <v>40.073620000000005</v>
      </c>
    </row>
    <row r="219" spans="1:13" x14ac:dyDescent="0.3">
      <c r="A219" s="80">
        <v>2210</v>
      </c>
      <c r="B219" s="80"/>
      <c r="C219" s="80"/>
      <c r="D219" s="226"/>
      <c r="E219" s="227"/>
      <c r="F219" s="80"/>
      <c r="G219" s="80"/>
      <c r="H219" s="110">
        <v>1.512</v>
      </c>
      <c r="I219" s="110"/>
      <c r="J219" s="110">
        <v>32.677999999999997</v>
      </c>
      <c r="K219" s="115"/>
      <c r="L219" s="83">
        <f t="shared" si="92"/>
        <v>34.19</v>
      </c>
      <c r="M219" s="83">
        <f t="shared" si="93"/>
        <v>0</v>
      </c>
    </row>
    <row r="220" spans="1:13" x14ac:dyDescent="0.3">
      <c r="A220" s="80">
        <v>2240</v>
      </c>
      <c r="B220" s="80"/>
      <c r="C220" s="80"/>
      <c r="D220" s="226"/>
      <c r="E220" s="227"/>
      <c r="F220" s="80"/>
      <c r="G220" s="80"/>
      <c r="H220" s="110">
        <v>40.289000000000001</v>
      </c>
      <c r="I220" s="110">
        <v>29.52852</v>
      </c>
      <c r="J220" s="115"/>
      <c r="K220" s="115"/>
      <c r="L220" s="83">
        <f t="shared" si="92"/>
        <v>40.289000000000001</v>
      </c>
      <c r="M220" s="83">
        <f t="shared" si="93"/>
        <v>29.52852</v>
      </c>
    </row>
    <row r="221" spans="1:13" x14ac:dyDescent="0.3">
      <c r="A221" s="80">
        <v>2250</v>
      </c>
      <c r="B221" s="80"/>
      <c r="C221" s="80"/>
      <c r="D221" s="226"/>
      <c r="E221" s="227"/>
      <c r="F221" s="80"/>
      <c r="G221" s="80"/>
      <c r="H221" s="110">
        <v>1.143</v>
      </c>
      <c r="I221" s="110">
        <v>1.14225</v>
      </c>
      <c r="J221" s="115"/>
      <c r="K221" s="115"/>
      <c r="L221" s="83">
        <f t="shared" si="92"/>
        <v>1.143</v>
      </c>
      <c r="M221" s="83">
        <f t="shared" si="93"/>
        <v>1.14225</v>
      </c>
    </row>
    <row r="222" spans="1:13" x14ac:dyDescent="0.3">
      <c r="A222" s="79">
        <v>2270</v>
      </c>
      <c r="B222" s="79"/>
      <c r="C222" s="79"/>
      <c r="D222" s="226"/>
      <c r="E222" s="227"/>
      <c r="F222" s="80"/>
      <c r="G222" s="80"/>
      <c r="H222" s="110">
        <f>H223+H224+H225</f>
        <v>273.64600000000002</v>
      </c>
      <c r="I222" s="110">
        <f>I223+I224+I225</f>
        <v>9.4028500000000008</v>
      </c>
      <c r="J222" s="115"/>
      <c r="K222" s="115"/>
      <c r="L222" s="83">
        <f t="shared" si="92"/>
        <v>273.64600000000002</v>
      </c>
      <c r="M222" s="83">
        <f t="shared" si="93"/>
        <v>9.4028500000000008</v>
      </c>
    </row>
    <row r="223" spans="1:13" hidden="1" x14ac:dyDescent="0.3">
      <c r="A223" s="80">
        <v>2271</v>
      </c>
      <c r="B223" s="80"/>
      <c r="C223" s="80"/>
      <c r="D223" s="226"/>
      <c r="E223" s="227"/>
      <c r="F223" s="80"/>
      <c r="G223" s="80"/>
      <c r="H223" s="110"/>
      <c r="I223" s="110"/>
      <c r="J223" s="115"/>
      <c r="K223" s="115"/>
      <c r="L223" s="83">
        <f t="shared" si="92"/>
        <v>0</v>
      </c>
      <c r="M223" s="83">
        <f t="shared" si="93"/>
        <v>0</v>
      </c>
    </row>
    <row r="224" spans="1:13" x14ac:dyDescent="0.3">
      <c r="A224" s="80">
        <v>2272</v>
      </c>
      <c r="B224" s="80"/>
      <c r="C224" s="80"/>
      <c r="D224" s="226"/>
      <c r="E224" s="227"/>
      <c r="F224" s="80"/>
      <c r="G224" s="80"/>
      <c r="H224" s="110">
        <v>0.57899999999999996</v>
      </c>
      <c r="I224" s="110"/>
      <c r="J224" s="115"/>
      <c r="K224" s="115"/>
      <c r="L224" s="83">
        <f t="shared" si="92"/>
        <v>0.57899999999999996</v>
      </c>
      <c r="M224" s="83">
        <f t="shared" si="93"/>
        <v>0</v>
      </c>
    </row>
    <row r="225" spans="1:13" x14ac:dyDescent="0.3">
      <c r="A225" s="79">
        <v>2273</v>
      </c>
      <c r="B225" s="81"/>
      <c r="C225" s="81"/>
      <c r="D225" s="226"/>
      <c r="E225" s="227"/>
      <c r="F225" s="80"/>
      <c r="G225" s="80"/>
      <c r="H225" s="110">
        <v>273.06700000000001</v>
      </c>
      <c r="I225" s="110">
        <v>9.4028500000000008</v>
      </c>
      <c r="J225" s="115"/>
      <c r="K225" s="115"/>
      <c r="L225" s="83">
        <f t="shared" si="92"/>
        <v>273.06700000000001</v>
      </c>
      <c r="M225" s="83">
        <f t="shared" si="93"/>
        <v>9.4028500000000008</v>
      </c>
    </row>
    <row r="226" spans="1:13" hidden="1" x14ac:dyDescent="0.3">
      <c r="A226" s="79">
        <v>2280</v>
      </c>
      <c r="B226" s="81"/>
      <c r="C226" s="81"/>
      <c r="D226" s="105"/>
      <c r="E226" s="106"/>
      <c r="F226" s="80"/>
      <c r="G226" s="80"/>
      <c r="H226" s="110">
        <f>H227</f>
        <v>0</v>
      </c>
      <c r="I226" s="110">
        <f>I227</f>
        <v>0</v>
      </c>
      <c r="J226" s="115"/>
      <c r="K226" s="115"/>
      <c r="L226" s="83"/>
      <c r="M226" s="83"/>
    </row>
    <row r="227" spans="1:13" hidden="1" x14ac:dyDescent="0.3">
      <c r="A227" s="80">
        <v>2282</v>
      </c>
      <c r="B227" s="80"/>
      <c r="C227" s="80"/>
      <c r="D227" s="226"/>
      <c r="E227" s="227"/>
      <c r="F227" s="80"/>
      <c r="G227" s="80"/>
      <c r="H227" s="110"/>
      <c r="I227" s="110"/>
      <c r="J227" s="115"/>
      <c r="K227" s="115"/>
      <c r="L227" s="83">
        <f t="shared" si="92"/>
        <v>0</v>
      </c>
      <c r="M227" s="83">
        <f t="shared" si="93"/>
        <v>0</v>
      </c>
    </row>
    <row r="228" spans="1:13" hidden="1" x14ac:dyDescent="0.3">
      <c r="A228" s="80">
        <v>2800</v>
      </c>
      <c r="B228" s="80"/>
      <c r="C228" s="80"/>
      <c r="D228" s="226"/>
      <c r="E228" s="227"/>
      <c r="F228" s="80"/>
      <c r="G228" s="80"/>
      <c r="H228" s="110"/>
      <c r="I228" s="110"/>
      <c r="J228" s="115"/>
      <c r="K228" s="115"/>
      <c r="L228" s="83"/>
      <c r="M228" s="83"/>
    </row>
    <row r="229" spans="1:13" hidden="1" x14ac:dyDescent="0.3">
      <c r="A229" s="80">
        <v>3100</v>
      </c>
      <c r="B229" s="80"/>
      <c r="C229" s="80"/>
      <c r="D229" s="111"/>
      <c r="E229" s="112"/>
      <c r="F229" s="80"/>
      <c r="G229" s="80"/>
      <c r="H229" s="110"/>
      <c r="I229" s="110"/>
      <c r="J229" s="115">
        <f>J230</f>
        <v>0</v>
      </c>
      <c r="K229" s="115">
        <f>K230</f>
        <v>0</v>
      </c>
      <c r="L229" s="83">
        <f>H228+J229</f>
        <v>0</v>
      </c>
      <c r="M229" s="83">
        <f>I228+K229</f>
        <v>0</v>
      </c>
    </row>
    <row r="230" spans="1:13" hidden="1" x14ac:dyDescent="0.3">
      <c r="A230" s="80">
        <v>3000</v>
      </c>
      <c r="B230" s="80"/>
      <c r="C230" s="80"/>
      <c r="D230" s="226"/>
      <c r="E230" s="227"/>
      <c r="F230" s="80"/>
      <c r="G230" s="80"/>
      <c r="H230" s="110"/>
      <c r="I230" s="110"/>
      <c r="J230" s="115">
        <f>J231</f>
        <v>0</v>
      </c>
      <c r="K230" s="115">
        <f>K231</f>
        <v>0</v>
      </c>
      <c r="L230" s="83">
        <f t="shared" si="92"/>
        <v>0</v>
      </c>
      <c r="M230" s="83">
        <f t="shared" si="93"/>
        <v>0</v>
      </c>
    </row>
    <row r="231" spans="1:13" hidden="1" x14ac:dyDescent="0.3">
      <c r="A231" s="80">
        <v>3110</v>
      </c>
      <c r="B231" s="80"/>
      <c r="C231" s="80"/>
      <c r="D231" s="226"/>
      <c r="E231" s="227"/>
      <c r="F231" s="80"/>
      <c r="G231" s="80"/>
      <c r="H231" s="110"/>
      <c r="I231" s="110"/>
      <c r="J231" s="115"/>
      <c r="K231" s="115"/>
      <c r="L231" s="83">
        <f t="shared" si="92"/>
        <v>0</v>
      </c>
      <c r="M231" s="83">
        <f t="shared" si="93"/>
        <v>0</v>
      </c>
    </row>
    <row r="232" spans="1:13" ht="19.5" hidden="1" customHeight="1" x14ac:dyDescent="0.3">
      <c r="A232" s="224" t="s">
        <v>70</v>
      </c>
      <c r="B232" s="233"/>
      <c r="C232" s="225"/>
      <c r="D232" s="226">
        <v>1070</v>
      </c>
      <c r="E232" s="227"/>
      <c r="F232" s="228" t="s">
        <v>71</v>
      </c>
      <c r="G232" s="229"/>
      <c r="H232" s="229"/>
      <c r="I232" s="229"/>
      <c r="J232" s="229"/>
      <c r="K232" s="229"/>
      <c r="L232" s="229"/>
      <c r="M232" s="234"/>
    </row>
    <row r="233" spans="1:13" hidden="1" x14ac:dyDescent="0.3">
      <c r="A233" s="226" t="s">
        <v>50</v>
      </c>
      <c r="B233" s="230"/>
      <c r="C233" s="227"/>
      <c r="D233" s="224"/>
      <c r="E233" s="225"/>
      <c r="F233" s="80"/>
      <c r="G233" s="80"/>
      <c r="H233" s="110">
        <f t="shared" ref="H233:I235" si="98">H234</f>
        <v>0</v>
      </c>
      <c r="I233" s="110">
        <f t="shared" si="98"/>
        <v>0</v>
      </c>
      <c r="J233" s="115"/>
      <c r="K233" s="115"/>
      <c r="L233" s="83">
        <f t="shared" ref="L233" si="99">H233+J233</f>
        <v>0</v>
      </c>
      <c r="M233" s="83">
        <f t="shared" ref="M233" si="100">I233+K233</f>
        <v>0</v>
      </c>
    </row>
    <row r="234" spans="1:13" hidden="1" x14ac:dyDescent="0.3">
      <c r="A234" s="79">
        <v>2000</v>
      </c>
      <c r="B234" s="81"/>
      <c r="C234" s="81"/>
      <c r="D234" s="224"/>
      <c r="E234" s="225"/>
      <c r="F234" s="80"/>
      <c r="G234" s="80"/>
      <c r="H234" s="110">
        <f t="shared" si="98"/>
        <v>0</v>
      </c>
      <c r="I234" s="110">
        <f t="shared" si="98"/>
        <v>0</v>
      </c>
      <c r="J234" s="115"/>
      <c r="K234" s="115"/>
      <c r="L234" s="83">
        <f t="shared" ref="L234:M236" si="101">H234+J234</f>
        <v>0</v>
      </c>
      <c r="M234" s="83">
        <f t="shared" si="101"/>
        <v>0</v>
      </c>
    </row>
    <row r="235" spans="1:13" hidden="1" x14ac:dyDescent="0.3">
      <c r="A235" s="79">
        <v>2700</v>
      </c>
      <c r="B235" s="79"/>
      <c r="C235" s="79"/>
      <c r="D235" s="224"/>
      <c r="E235" s="225"/>
      <c r="F235" s="80"/>
      <c r="G235" s="80"/>
      <c r="H235" s="110">
        <f t="shared" si="98"/>
        <v>0</v>
      </c>
      <c r="I235" s="110">
        <f t="shared" si="98"/>
        <v>0</v>
      </c>
      <c r="J235" s="115"/>
      <c r="K235" s="115"/>
      <c r="L235" s="83">
        <f t="shared" si="101"/>
        <v>0</v>
      </c>
      <c r="M235" s="83">
        <f t="shared" si="101"/>
        <v>0</v>
      </c>
    </row>
    <row r="236" spans="1:13" hidden="1" x14ac:dyDescent="0.3">
      <c r="A236" s="80">
        <v>2730</v>
      </c>
      <c r="B236" s="80"/>
      <c r="C236" s="80"/>
      <c r="D236" s="224"/>
      <c r="E236" s="225"/>
      <c r="F236" s="80"/>
      <c r="G236" s="80"/>
      <c r="H236" s="110"/>
      <c r="I236" s="110"/>
      <c r="J236" s="115"/>
      <c r="K236" s="115"/>
      <c r="L236" s="83">
        <f t="shared" si="101"/>
        <v>0</v>
      </c>
      <c r="M236" s="83">
        <f t="shared" si="101"/>
        <v>0</v>
      </c>
    </row>
    <row r="237" spans="1:13" x14ac:dyDescent="0.3">
      <c r="A237" s="224" t="s">
        <v>72</v>
      </c>
      <c r="B237" s="233"/>
      <c r="C237" s="225"/>
      <c r="D237" s="224" t="s">
        <v>73</v>
      </c>
      <c r="E237" s="225"/>
      <c r="F237" s="226" t="s">
        <v>74</v>
      </c>
      <c r="G237" s="230"/>
      <c r="H237" s="230"/>
      <c r="I237" s="230"/>
      <c r="J237" s="230"/>
      <c r="K237" s="230"/>
      <c r="L237" s="230"/>
      <c r="M237" s="227"/>
    </row>
    <row r="238" spans="1:13" x14ac:dyDescent="0.3">
      <c r="A238" s="226" t="s">
        <v>50</v>
      </c>
      <c r="B238" s="230"/>
      <c r="C238" s="227"/>
      <c r="D238" s="226"/>
      <c r="E238" s="227"/>
      <c r="F238" s="80"/>
      <c r="G238" s="80"/>
      <c r="H238" s="110">
        <f>H239</f>
        <v>107.76900000000001</v>
      </c>
      <c r="I238" s="110">
        <f>I239</f>
        <v>51.802890000000005</v>
      </c>
      <c r="J238" s="115">
        <f>J239+J249+J251</f>
        <v>0</v>
      </c>
      <c r="K238" s="115">
        <f>K239+K249+K251</f>
        <v>0</v>
      </c>
      <c r="L238" s="83">
        <f t="shared" ref="L238" si="102">H238+J238</f>
        <v>107.76900000000001</v>
      </c>
      <c r="M238" s="83">
        <f t="shared" ref="M238" si="103">I238+K238</f>
        <v>51.802890000000005</v>
      </c>
    </row>
    <row r="239" spans="1:13" x14ac:dyDescent="0.3">
      <c r="A239" s="80">
        <v>2000</v>
      </c>
      <c r="B239" s="80"/>
      <c r="C239" s="80"/>
      <c r="D239" s="226"/>
      <c r="E239" s="227"/>
      <c r="F239" s="80"/>
      <c r="G239" s="80"/>
      <c r="H239" s="110">
        <f>H244+H240</f>
        <v>107.76900000000001</v>
      </c>
      <c r="I239" s="110">
        <f>I244+I240</f>
        <v>51.802890000000005</v>
      </c>
      <c r="J239" s="115"/>
      <c r="K239" s="115"/>
      <c r="L239" s="83">
        <f t="shared" ref="L239:M250" si="104">H239+J239</f>
        <v>107.76900000000001</v>
      </c>
      <c r="M239" s="83">
        <f t="shared" si="104"/>
        <v>51.802890000000005</v>
      </c>
    </row>
    <row r="240" spans="1:13" x14ac:dyDescent="0.3">
      <c r="A240" s="79">
        <v>2100</v>
      </c>
      <c r="B240" s="80"/>
      <c r="C240" s="80"/>
      <c r="D240" s="105"/>
      <c r="E240" s="106"/>
      <c r="F240" s="80"/>
      <c r="G240" s="80"/>
      <c r="H240" s="110">
        <f>H241+H243</f>
        <v>57.935000000000002</v>
      </c>
      <c r="I240" s="110">
        <f>I241+I243</f>
        <v>51.802890000000005</v>
      </c>
      <c r="J240" s="115"/>
      <c r="K240" s="115"/>
      <c r="L240" s="83"/>
      <c r="M240" s="83"/>
    </row>
    <row r="241" spans="1:38" x14ac:dyDescent="0.3">
      <c r="A241" s="79">
        <v>2110</v>
      </c>
      <c r="B241" s="80"/>
      <c r="C241" s="80"/>
      <c r="D241" s="105"/>
      <c r="E241" s="106"/>
      <c r="F241" s="80"/>
      <c r="G241" s="80"/>
      <c r="H241" s="110">
        <f>H242</f>
        <v>47.487000000000002</v>
      </c>
      <c r="I241" s="110">
        <f t="shared" ref="I241" si="105">I242</f>
        <v>42.461390000000002</v>
      </c>
      <c r="J241" s="115"/>
      <c r="K241" s="115"/>
      <c r="L241" s="83"/>
      <c r="M241" s="83"/>
    </row>
    <row r="242" spans="1:38" x14ac:dyDescent="0.3">
      <c r="A242" s="79">
        <v>2111</v>
      </c>
      <c r="B242" s="80"/>
      <c r="C242" s="80"/>
      <c r="D242" s="105"/>
      <c r="E242" s="106"/>
      <c r="F242" s="80"/>
      <c r="G242" s="80"/>
      <c r="H242" s="110">
        <v>47.487000000000002</v>
      </c>
      <c r="I242" s="110">
        <v>42.461390000000002</v>
      </c>
      <c r="J242" s="115"/>
      <c r="K242" s="115"/>
      <c r="L242" s="83"/>
      <c r="M242" s="83"/>
    </row>
    <row r="243" spans="1:38" x14ac:dyDescent="0.3">
      <c r="A243" s="80">
        <v>2120</v>
      </c>
      <c r="B243" s="80"/>
      <c r="C243" s="80"/>
      <c r="D243" s="105"/>
      <c r="E243" s="106"/>
      <c r="F243" s="80"/>
      <c r="G243" s="80"/>
      <c r="H243" s="110">
        <v>10.448</v>
      </c>
      <c r="I243" s="110">
        <v>9.3414999999999999</v>
      </c>
      <c r="J243" s="115"/>
      <c r="K243" s="115"/>
      <c r="L243" s="83"/>
      <c r="M243" s="83"/>
    </row>
    <row r="244" spans="1:38" x14ac:dyDescent="0.3">
      <c r="A244" s="79">
        <v>2200</v>
      </c>
      <c r="B244" s="79"/>
      <c r="C244" s="79"/>
      <c r="D244" s="226"/>
      <c r="E244" s="227"/>
      <c r="F244" s="80"/>
      <c r="G244" s="80"/>
      <c r="H244" s="110">
        <f>H245+H247+H246+H249+H248</f>
        <v>49.834000000000003</v>
      </c>
      <c r="I244" s="110">
        <f>I245+I247+I246+I249</f>
        <v>0</v>
      </c>
      <c r="J244" s="115"/>
      <c r="K244" s="115"/>
      <c r="L244" s="83">
        <f t="shared" si="104"/>
        <v>49.834000000000003</v>
      </c>
      <c r="M244" s="83">
        <f t="shared" si="104"/>
        <v>0</v>
      </c>
    </row>
    <row r="245" spans="1:38" x14ac:dyDescent="0.3">
      <c r="A245" s="79">
        <v>2210</v>
      </c>
      <c r="B245" s="79"/>
      <c r="C245" s="79"/>
      <c r="D245" s="226"/>
      <c r="E245" s="227"/>
      <c r="F245" s="80"/>
      <c r="G245" s="80"/>
      <c r="H245" s="110">
        <v>22.334</v>
      </c>
      <c r="I245" s="110"/>
      <c r="J245" s="115"/>
      <c r="K245" s="115"/>
      <c r="L245" s="83">
        <f t="shared" si="104"/>
        <v>22.334</v>
      </c>
      <c r="M245" s="83">
        <f t="shared" si="104"/>
        <v>0</v>
      </c>
    </row>
    <row r="246" spans="1:38" hidden="1" x14ac:dyDescent="0.3">
      <c r="A246" s="79">
        <v>2230</v>
      </c>
      <c r="B246" s="79"/>
      <c r="C246" s="79"/>
      <c r="D246" s="226"/>
      <c r="E246" s="227"/>
      <c r="F246" s="80"/>
      <c r="G246" s="80"/>
      <c r="H246" s="110"/>
      <c r="I246" s="110"/>
      <c r="J246" s="115"/>
      <c r="K246" s="115"/>
      <c r="L246" s="83">
        <f t="shared" si="104"/>
        <v>0</v>
      </c>
      <c r="M246" s="83">
        <f t="shared" si="104"/>
        <v>0</v>
      </c>
    </row>
    <row r="247" spans="1:38" x14ac:dyDescent="0.3">
      <c r="A247" s="80">
        <v>2240</v>
      </c>
      <c r="B247" s="80"/>
      <c r="C247" s="80"/>
      <c r="D247" s="226"/>
      <c r="E247" s="227"/>
      <c r="F247" s="80"/>
      <c r="G247" s="80"/>
      <c r="H247" s="110">
        <v>17.5</v>
      </c>
      <c r="I247" s="110"/>
      <c r="J247" s="115"/>
      <c r="K247" s="115"/>
      <c r="L247" s="83">
        <f t="shared" si="104"/>
        <v>17.5</v>
      </c>
      <c r="M247" s="83">
        <f t="shared" si="104"/>
        <v>0</v>
      </c>
    </row>
    <row r="248" spans="1:38" x14ac:dyDescent="0.3">
      <c r="A248" s="80">
        <v>2250</v>
      </c>
      <c r="B248" s="80"/>
      <c r="C248" s="80"/>
      <c r="D248" s="226"/>
      <c r="E248" s="227"/>
      <c r="F248" s="80"/>
      <c r="G248" s="80"/>
      <c r="H248" s="110">
        <v>10</v>
      </c>
      <c r="I248" s="110"/>
      <c r="J248" s="115"/>
      <c r="K248" s="115"/>
      <c r="L248" s="83">
        <f t="shared" si="104"/>
        <v>10</v>
      </c>
      <c r="M248" s="83">
        <f t="shared" si="104"/>
        <v>0</v>
      </c>
    </row>
    <row r="249" spans="1:38" hidden="1" x14ac:dyDescent="0.3">
      <c r="A249" s="80">
        <v>2280</v>
      </c>
      <c r="B249" s="80"/>
      <c r="C249" s="80"/>
      <c r="D249" s="226"/>
      <c r="E249" s="227"/>
      <c r="F249" s="80"/>
      <c r="G249" s="80"/>
      <c r="H249" s="110">
        <f>H250</f>
        <v>0</v>
      </c>
      <c r="I249" s="110">
        <f>I250</f>
        <v>0</v>
      </c>
      <c r="J249" s="115"/>
      <c r="K249" s="115"/>
      <c r="L249" s="83">
        <f t="shared" si="104"/>
        <v>0</v>
      </c>
      <c r="M249" s="83">
        <f t="shared" si="104"/>
        <v>0</v>
      </c>
    </row>
    <row r="250" spans="1:38" hidden="1" x14ac:dyDescent="0.3">
      <c r="A250" s="80">
        <v>2282</v>
      </c>
      <c r="B250" s="80"/>
      <c r="C250" s="80"/>
      <c r="D250" s="226"/>
      <c r="E250" s="227"/>
      <c r="F250" s="80"/>
      <c r="G250" s="80"/>
      <c r="H250" s="110"/>
      <c r="I250" s="110"/>
      <c r="J250" s="115"/>
      <c r="K250" s="115"/>
      <c r="L250" s="83">
        <f t="shared" si="104"/>
        <v>0</v>
      </c>
      <c r="M250" s="83">
        <f t="shared" si="104"/>
        <v>0</v>
      </c>
    </row>
    <row r="251" spans="1:38" hidden="1" x14ac:dyDescent="0.3">
      <c r="A251" s="80">
        <v>3100</v>
      </c>
      <c r="B251" s="80"/>
      <c r="C251" s="80"/>
      <c r="D251" s="111"/>
      <c r="E251" s="112"/>
      <c r="F251" s="80"/>
      <c r="G251" s="80"/>
      <c r="H251" s="110"/>
      <c r="I251" s="110"/>
      <c r="J251" s="115">
        <f>J252</f>
        <v>0</v>
      </c>
      <c r="K251" s="115">
        <f>K252</f>
        <v>0</v>
      </c>
      <c r="L251" s="83">
        <f>H250+J251</f>
        <v>0</v>
      </c>
      <c r="M251" s="83">
        <f>I250+K251</f>
        <v>0</v>
      </c>
    </row>
    <row r="252" spans="1:38" hidden="1" x14ac:dyDescent="0.3">
      <c r="A252" s="80">
        <v>3000</v>
      </c>
      <c r="B252" s="80"/>
      <c r="C252" s="80"/>
      <c r="D252" s="226"/>
      <c r="E252" s="227"/>
      <c r="F252" s="80"/>
      <c r="G252" s="80"/>
      <c r="H252" s="110"/>
      <c r="I252" s="110"/>
      <c r="J252" s="115">
        <f>J253</f>
        <v>0</v>
      </c>
      <c r="K252" s="115">
        <f>K253</f>
        <v>0</v>
      </c>
      <c r="L252" s="83">
        <f t="shared" ref="L252:L253" si="106">H252+J252</f>
        <v>0</v>
      </c>
      <c r="M252" s="83">
        <f t="shared" ref="M252:M253" si="107">I252+K252</f>
        <v>0</v>
      </c>
    </row>
    <row r="253" spans="1:38" hidden="1" x14ac:dyDescent="0.3">
      <c r="A253" s="80">
        <v>3110</v>
      </c>
      <c r="B253" s="80"/>
      <c r="C253" s="80"/>
      <c r="D253" s="226"/>
      <c r="E253" s="227"/>
      <c r="F253" s="80"/>
      <c r="G253" s="80"/>
      <c r="H253" s="110"/>
      <c r="I253" s="110"/>
      <c r="J253" s="115"/>
      <c r="K253" s="115"/>
      <c r="L253" s="83">
        <f t="shared" si="106"/>
        <v>0</v>
      </c>
      <c r="M253" s="83">
        <f t="shared" si="107"/>
        <v>0</v>
      </c>
    </row>
    <row r="254" spans="1:38" ht="42" hidden="1" customHeight="1" x14ac:dyDescent="0.3">
      <c r="A254" s="224" t="s">
        <v>126</v>
      </c>
      <c r="B254" s="233"/>
      <c r="C254" s="225"/>
      <c r="D254" s="224" t="s">
        <v>76</v>
      </c>
      <c r="E254" s="225"/>
      <c r="F254" s="228" t="s">
        <v>136</v>
      </c>
      <c r="G254" s="229"/>
      <c r="H254" s="229"/>
      <c r="I254" s="229"/>
      <c r="J254" s="229"/>
      <c r="K254" s="229"/>
      <c r="L254" s="229"/>
      <c r="M254" s="229"/>
      <c r="N254" s="44"/>
      <c r="O254" s="44"/>
      <c r="P254" s="44"/>
      <c r="Q254" s="44"/>
      <c r="R254" s="44"/>
      <c r="S254" s="44"/>
      <c r="T254" s="44"/>
      <c r="U254" s="44"/>
      <c r="V254" s="44"/>
      <c r="W254" s="44"/>
      <c r="X254" s="44"/>
      <c r="Y254" s="44"/>
      <c r="Z254" s="44"/>
      <c r="AA254" s="44"/>
      <c r="AB254" s="44"/>
      <c r="AC254" s="44"/>
      <c r="AD254" s="44"/>
      <c r="AE254" s="44"/>
      <c r="AF254" s="44"/>
      <c r="AG254" s="44"/>
      <c r="AH254" s="44"/>
      <c r="AI254" s="44"/>
      <c r="AJ254" s="44"/>
      <c r="AK254" s="44"/>
      <c r="AL254" s="44"/>
    </row>
    <row r="255" spans="1:38" hidden="1" x14ac:dyDescent="0.3">
      <c r="A255" s="226" t="s">
        <v>50</v>
      </c>
      <c r="B255" s="230"/>
      <c r="C255" s="227"/>
      <c r="D255" s="224"/>
      <c r="E255" s="225"/>
      <c r="F255" s="80"/>
      <c r="G255" s="80"/>
      <c r="H255" s="110">
        <f>H256</f>
        <v>0</v>
      </c>
      <c r="I255" s="110">
        <f>I256</f>
        <v>0</v>
      </c>
      <c r="J255" s="115">
        <f>J256+J284+J269</f>
        <v>0</v>
      </c>
      <c r="K255" s="115">
        <f>K256+K284+K269</f>
        <v>0</v>
      </c>
      <c r="L255" s="83">
        <f t="shared" ref="L255:L271" si="108">H255+J255</f>
        <v>0</v>
      </c>
      <c r="M255" s="83">
        <f t="shared" ref="M255:M271" si="109">I255+K255</f>
        <v>0</v>
      </c>
    </row>
    <row r="256" spans="1:38" hidden="1" x14ac:dyDescent="0.3">
      <c r="A256" s="79">
        <v>2000</v>
      </c>
      <c r="B256" s="80"/>
      <c r="C256" s="80"/>
      <c r="D256" s="224"/>
      <c r="E256" s="225"/>
      <c r="F256" s="80"/>
      <c r="G256" s="80"/>
      <c r="H256" s="110">
        <f>H257+H261+H268</f>
        <v>0</v>
      </c>
      <c r="I256" s="110">
        <f>I257+I261+I268</f>
        <v>0</v>
      </c>
      <c r="J256" s="115">
        <f>J257+J272</f>
        <v>0</v>
      </c>
      <c r="K256" s="115">
        <f>K257+K272</f>
        <v>0</v>
      </c>
      <c r="L256" s="83">
        <f t="shared" si="108"/>
        <v>0</v>
      </c>
      <c r="M256" s="83">
        <f t="shared" si="109"/>
        <v>0</v>
      </c>
    </row>
    <row r="257" spans="1:13" hidden="1" x14ac:dyDescent="0.3">
      <c r="A257" s="79">
        <v>2100</v>
      </c>
      <c r="B257" s="80"/>
      <c r="C257" s="80"/>
      <c r="D257" s="224"/>
      <c r="E257" s="225"/>
      <c r="F257" s="80"/>
      <c r="G257" s="80"/>
      <c r="H257" s="110">
        <f>H258+H260</f>
        <v>0</v>
      </c>
      <c r="I257" s="110">
        <f>I258+I260</f>
        <v>0</v>
      </c>
      <c r="J257" s="115">
        <f t="shared" ref="J257" si="110">J258+J260</f>
        <v>0</v>
      </c>
      <c r="K257" s="115">
        <f t="shared" ref="K257" si="111">K258+K260</f>
        <v>0</v>
      </c>
      <c r="L257" s="83">
        <f t="shared" si="108"/>
        <v>0</v>
      </c>
      <c r="M257" s="83">
        <f t="shared" si="109"/>
        <v>0</v>
      </c>
    </row>
    <row r="258" spans="1:13" hidden="1" x14ac:dyDescent="0.3">
      <c r="A258" s="79">
        <v>2110</v>
      </c>
      <c r="B258" s="80"/>
      <c r="C258" s="80"/>
      <c r="D258" s="224"/>
      <c r="E258" s="225"/>
      <c r="F258" s="80"/>
      <c r="G258" s="80"/>
      <c r="H258" s="110">
        <f>H259</f>
        <v>0</v>
      </c>
      <c r="I258" s="110">
        <f t="shared" ref="I258" si="112">I259</f>
        <v>0</v>
      </c>
      <c r="J258" s="115">
        <f t="shared" ref="J258" si="113">J259</f>
        <v>0</v>
      </c>
      <c r="K258" s="115">
        <f t="shared" ref="K258" si="114">K259</f>
        <v>0</v>
      </c>
      <c r="L258" s="83">
        <f t="shared" si="108"/>
        <v>0</v>
      </c>
      <c r="M258" s="83">
        <f t="shared" si="109"/>
        <v>0</v>
      </c>
    </row>
    <row r="259" spans="1:13" hidden="1" x14ac:dyDescent="0.3">
      <c r="A259" s="79">
        <v>2111</v>
      </c>
      <c r="B259" s="80"/>
      <c r="C259" s="80"/>
      <c r="D259" s="224"/>
      <c r="E259" s="225"/>
      <c r="F259" s="80"/>
      <c r="G259" s="80"/>
      <c r="H259" s="110"/>
      <c r="I259" s="110"/>
      <c r="J259" s="115"/>
      <c r="K259" s="115"/>
      <c r="L259" s="83">
        <f t="shared" si="108"/>
        <v>0</v>
      </c>
      <c r="M259" s="83">
        <f t="shared" si="109"/>
        <v>0</v>
      </c>
    </row>
    <row r="260" spans="1:13" hidden="1" x14ac:dyDescent="0.3">
      <c r="A260" s="80">
        <v>2120</v>
      </c>
      <c r="B260" s="80"/>
      <c r="C260" s="80"/>
      <c r="D260" s="224"/>
      <c r="E260" s="225"/>
      <c r="F260" s="80"/>
      <c r="G260" s="80"/>
      <c r="H260" s="110"/>
      <c r="I260" s="110"/>
      <c r="J260" s="115"/>
      <c r="K260" s="115"/>
      <c r="L260" s="83">
        <f t="shared" si="108"/>
        <v>0</v>
      </c>
      <c r="M260" s="83">
        <f t="shared" si="109"/>
        <v>0</v>
      </c>
    </row>
    <row r="261" spans="1:13" hidden="1" x14ac:dyDescent="0.3">
      <c r="A261" s="79">
        <v>2200</v>
      </c>
      <c r="B261" s="80"/>
      <c r="C261" s="80"/>
      <c r="D261" s="224"/>
      <c r="E261" s="225"/>
      <c r="F261" s="80"/>
      <c r="G261" s="80"/>
      <c r="H261" s="110">
        <f>H262+H263+H264</f>
        <v>0</v>
      </c>
      <c r="I261" s="110">
        <f>I262+I263+I264</f>
        <v>0</v>
      </c>
      <c r="J261" s="115"/>
      <c r="K261" s="115"/>
      <c r="L261" s="83">
        <f t="shared" si="108"/>
        <v>0</v>
      </c>
      <c r="M261" s="83">
        <f t="shared" si="109"/>
        <v>0</v>
      </c>
    </row>
    <row r="262" spans="1:13" hidden="1" x14ac:dyDescent="0.3">
      <c r="A262" s="79">
        <v>2210</v>
      </c>
      <c r="B262" s="80"/>
      <c r="C262" s="80"/>
      <c r="D262" s="103"/>
      <c r="E262" s="104"/>
      <c r="F262" s="80"/>
      <c r="G262" s="80"/>
      <c r="H262" s="110"/>
      <c r="I262" s="110"/>
      <c r="J262" s="115"/>
      <c r="K262" s="115"/>
      <c r="L262" s="83">
        <f t="shared" si="108"/>
        <v>0</v>
      </c>
      <c r="M262" s="83">
        <f t="shared" si="109"/>
        <v>0</v>
      </c>
    </row>
    <row r="263" spans="1:13" hidden="1" x14ac:dyDescent="0.3">
      <c r="A263" s="80">
        <v>2240</v>
      </c>
      <c r="B263" s="80"/>
      <c r="C263" s="80"/>
      <c r="D263" s="103"/>
      <c r="E263" s="104"/>
      <c r="F263" s="80"/>
      <c r="G263" s="80"/>
      <c r="H263" s="110"/>
      <c r="I263" s="110"/>
      <c r="J263" s="115"/>
      <c r="K263" s="115"/>
      <c r="L263" s="83">
        <f t="shared" si="108"/>
        <v>0</v>
      </c>
      <c r="M263" s="83">
        <f t="shared" si="109"/>
        <v>0</v>
      </c>
    </row>
    <row r="264" spans="1:13" hidden="1" x14ac:dyDescent="0.3">
      <c r="A264" s="80">
        <v>2270</v>
      </c>
      <c r="B264" s="80"/>
      <c r="C264" s="80"/>
      <c r="D264" s="224"/>
      <c r="E264" s="225"/>
      <c r="F264" s="80"/>
      <c r="G264" s="80"/>
      <c r="H264" s="110">
        <f>H265+H266+H267</f>
        <v>0</v>
      </c>
      <c r="I264" s="110">
        <f>I265+I266+I267</f>
        <v>0</v>
      </c>
      <c r="J264" s="115"/>
      <c r="K264" s="115"/>
      <c r="L264" s="83">
        <f t="shared" si="108"/>
        <v>0</v>
      </c>
      <c r="M264" s="83">
        <f t="shared" si="109"/>
        <v>0</v>
      </c>
    </row>
    <row r="265" spans="1:13" hidden="1" x14ac:dyDescent="0.3">
      <c r="A265" s="80">
        <v>2271</v>
      </c>
      <c r="B265" s="80"/>
      <c r="C265" s="80"/>
      <c r="D265" s="103"/>
      <c r="E265" s="104"/>
      <c r="F265" s="80"/>
      <c r="G265" s="80"/>
      <c r="H265" s="110"/>
      <c r="I265" s="110"/>
      <c r="J265" s="115"/>
      <c r="K265" s="115"/>
      <c r="L265" s="83">
        <f t="shared" si="108"/>
        <v>0</v>
      </c>
      <c r="M265" s="83">
        <f t="shared" si="109"/>
        <v>0</v>
      </c>
    </row>
    <row r="266" spans="1:13" hidden="1" x14ac:dyDescent="0.3">
      <c r="A266" s="80">
        <v>2272</v>
      </c>
      <c r="B266" s="80"/>
      <c r="C266" s="80"/>
      <c r="D266" s="103"/>
      <c r="E266" s="104"/>
      <c r="F266" s="80"/>
      <c r="G266" s="80"/>
      <c r="H266" s="110"/>
      <c r="I266" s="110"/>
      <c r="J266" s="115"/>
      <c r="K266" s="115"/>
      <c r="L266" s="83">
        <f t="shared" si="108"/>
        <v>0</v>
      </c>
      <c r="M266" s="83">
        <f t="shared" si="109"/>
        <v>0</v>
      </c>
    </row>
    <row r="267" spans="1:13" hidden="1" x14ac:dyDescent="0.3">
      <c r="A267" s="80">
        <v>2273</v>
      </c>
      <c r="B267" s="80"/>
      <c r="C267" s="80"/>
      <c r="D267" s="224"/>
      <c r="E267" s="225"/>
      <c r="F267" s="80"/>
      <c r="G267" s="80"/>
      <c r="H267" s="110"/>
      <c r="I267" s="110"/>
      <c r="J267" s="115"/>
      <c r="K267" s="115"/>
      <c r="L267" s="83">
        <f t="shared" si="108"/>
        <v>0</v>
      </c>
      <c r="M267" s="83">
        <f t="shared" si="109"/>
        <v>0</v>
      </c>
    </row>
    <row r="268" spans="1:13" hidden="1" x14ac:dyDescent="0.3">
      <c r="A268" s="80">
        <v>2800</v>
      </c>
      <c r="B268" s="80"/>
      <c r="C268" s="80"/>
      <c r="D268" s="224"/>
      <c r="E268" s="225"/>
      <c r="F268" s="80"/>
      <c r="G268" s="80"/>
      <c r="H268" s="110"/>
      <c r="I268" s="110"/>
      <c r="J268" s="115"/>
      <c r="K268" s="115"/>
      <c r="L268" s="83">
        <f t="shared" si="108"/>
        <v>0</v>
      </c>
      <c r="M268" s="83">
        <f t="shared" si="109"/>
        <v>0</v>
      </c>
    </row>
    <row r="269" spans="1:13" hidden="1" x14ac:dyDescent="0.3">
      <c r="A269" s="80">
        <v>3000</v>
      </c>
      <c r="B269" s="80"/>
      <c r="C269" s="80"/>
      <c r="D269" s="226"/>
      <c r="E269" s="227"/>
      <c r="F269" s="80"/>
      <c r="G269" s="80"/>
      <c r="H269" s="110"/>
      <c r="I269" s="110"/>
      <c r="J269" s="115">
        <f>J270</f>
        <v>0</v>
      </c>
      <c r="K269" s="115">
        <f>K270</f>
        <v>0</v>
      </c>
      <c r="L269" s="83">
        <f t="shared" si="108"/>
        <v>0</v>
      </c>
      <c r="M269" s="83">
        <f t="shared" si="109"/>
        <v>0</v>
      </c>
    </row>
    <row r="270" spans="1:13" hidden="1" x14ac:dyDescent="0.3">
      <c r="A270" s="80">
        <v>3100</v>
      </c>
      <c r="B270" s="80"/>
      <c r="C270" s="80"/>
      <c r="D270" s="226"/>
      <c r="E270" s="227"/>
      <c r="F270" s="80"/>
      <c r="G270" s="80"/>
      <c r="H270" s="110"/>
      <c r="I270" s="110"/>
      <c r="J270" s="115">
        <f>J271</f>
        <v>0</v>
      </c>
      <c r="K270" s="115">
        <f>K271</f>
        <v>0</v>
      </c>
      <c r="L270" s="83">
        <f t="shared" si="108"/>
        <v>0</v>
      </c>
      <c r="M270" s="83">
        <f t="shared" si="109"/>
        <v>0</v>
      </c>
    </row>
    <row r="271" spans="1:13" hidden="1" x14ac:dyDescent="0.3">
      <c r="A271" s="80">
        <v>3110</v>
      </c>
      <c r="B271" s="80"/>
      <c r="C271" s="80"/>
      <c r="D271" s="226"/>
      <c r="E271" s="227"/>
      <c r="F271" s="80"/>
      <c r="G271" s="80"/>
      <c r="H271" s="110"/>
      <c r="I271" s="110"/>
      <c r="J271" s="115"/>
      <c r="K271" s="115"/>
      <c r="L271" s="83">
        <f t="shared" si="108"/>
        <v>0</v>
      </c>
      <c r="M271" s="83">
        <f t="shared" si="109"/>
        <v>0</v>
      </c>
    </row>
    <row r="272" spans="1:13" x14ac:dyDescent="0.3">
      <c r="A272" s="224" t="s">
        <v>75</v>
      </c>
      <c r="B272" s="233"/>
      <c r="C272" s="225"/>
      <c r="D272" s="224" t="s">
        <v>76</v>
      </c>
      <c r="E272" s="225"/>
      <c r="F272" s="226" t="s">
        <v>112</v>
      </c>
      <c r="G272" s="230"/>
      <c r="H272" s="230"/>
      <c r="I272" s="230"/>
      <c r="J272" s="230"/>
      <c r="K272" s="230"/>
      <c r="L272" s="230"/>
      <c r="M272" s="227"/>
    </row>
    <row r="273" spans="1:13" x14ac:dyDescent="0.3">
      <c r="A273" s="226" t="s">
        <v>50</v>
      </c>
      <c r="B273" s="230"/>
      <c r="C273" s="227"/>
      <c r="D273" s="224"/>
      <c r="E273" s="225"/>
      <c r="F273" s="80"/>
      <c r="G273" s="80"/>
      <c r="H273" s="110">
        <f t="shared" ref="H273:I273" si="115">H274</f>
        <v>25.5</v>
      </c>
      <c r="I273" s="110">
        <f t="shared" si="115"/>
        <v>0</v>
      </c>
      <c r="J273" s="115">
        <f>J279</f>
        <v>0</v>
      </c>
      <c r="K273" s="115">
        <f>K279</f>
        <v>0</v>
      </c>
      <c r="L273" s="83">
        <f t="shared" ref="L273:M281" si="116">H273+J273</f>
        <v>25.5</v>
      </c>
      <c r="M273" s="83">
        <f t="shared" si="116"/>
        <v>0</v>
      </c>
    </row>
    <row r="274" spans="1:13" x14ac:dyDescent="0.3">
      <c r="A274" s="79">
        <v>2000</v>
      </c>
      <c r="B274" s="79"/>
      <c r="C274" s="79"/>
      <c r="D274" s="224"/>
      <c r="E274" s="225"/>
      <c r="F274" s="80"/>
      <c r="G274" s="80"/>
      <c r="H274" s="110">
        <f>H275</f>
        <v>25.5</v>
      </c>
      <c r="I274" s="110">
        <f>I275</f>
        <v>0</v>
      </c>
      <c r="J274" s="115"/>
      <c r="K274" s="115"/>
      <c r="L274" s="83">
        <f t="shared" si="116"/>
        <v>25.5</v>
      </c>
      <c r="M274" s="83">
        <f t="shared" si="116"/>
        <v>0</v>
      </c>
    </row>
    <row r="275" spans="1:13" x14ac:dyDescent="0.3">
      <c r="A275" s="79">
        <v>2200</v>
      </c>
      <c r="B275" s="79"/>
      <c r="C275" s="79"/>
      <c r="D275" s="224"/>
      <c r="E275" s="225"/>
      <c r="F275" s="80"/>
      <c r="G275" s="80"/>
      <c r="H275" s="110">
        <f>H276+H278+H277</f>
        <v>25.5</v>
      </c>
      <c r="I275" s="110">
        <f>I276+I278+I277</f>
        <v>0</v>
      </c>
      <c r="J275" s="115"/>
      <c r="K275" s="115"/>
      <c r="L275" s="83">
        <f t="shared" si="116"/>
        <v>25.5</v>
      </c>
      <c r="M275" s="83">
        <f t="shared" si="116"/>
        <v>0</v>
      </c>
    </row>
    <row r="276" spans="1:13" hidden="1" x14ac:dyDescent="0.3">
      <c r="A276" s="79">
        <v>2210</v>
      </c>
      <c r="B276" s="79"/>
      <c r="C276" s="79"/>
      <c r="D276" s="224"/>
      <c r="E276" s="225"/>
      <c r="F276" s="80"/>
      <c r="G276" s="80"/>
      <c r="H276" s="110"/>
      <c r="I276" s="110"/>
      <c r="J276" s="115"/>
      <c r="K276" s="115"/>
      <c r="L276" s="83">
        <f t="shared" si="116"/>
        <v>0</v>
      </c>
      <c r="M276" s="83">
        <f t="shared" si="116"/>
        <v>0</v>
      </c>
    </row>
    <row r="277" spans="1:13" hidden="1" x14ac:dyDescent="0.3">
      <c r="A277" s="79">
        <v>2230</v>
      </c>
      <c r="B277" s="79"/>
      <c r="C277" s="79"/>
      <c r="D277" s="224"/>
      <c r="E277" s="225"/>
      <c r="F277" s="80"/>
      <c r="G277" s="80"/>
      <c r="H277" s="110"/>
      <c r="I277" s="110"/>
      <c r="J277" s="115"/>
      <c r="K277" s="115"/>
      <c r="L277" s="83">
        <f t="shared" si="116"/>
        <v>0</v>
      </c>
      <c r="M277" s="83">
        <f t="shared" si="116"/>
        <v>0</v>
      </c>
    </row>
    <row r="278" spans="1:13" x14ac:dyDescent="0.3">
      <c r="A278" s="79">
        <v>2240</v>
      </c>
      <c r="B278" s="79"/>
      <c r="C278" s="79"/>
      <c r="D278" s="224"/>
      <c r="E278" s="225"/>
      <c r="F278" s="80"/>
      <c r="G278" s="80"/>
      <c r="H278" s="110">
        <v>25.5</v>
      </c>
      <c r="I278" s="110"/>
      <c r="J278" s="115"/>
      <c r="K278" s="115"/>
      <c r="L278" s="83">
        <f t="shared" si="116"/>
        <v>25.5</v>
      </c>
      <c r="M278" s="83">
        <f t="shared" si="116"/>
        <v>0</v>
      </c>
    </row>
    <row r="279" spans="1:13" hidden="1" x14ac:dyDescent="0.3">
      <c r="A279" s="80">
        <v>3000</v>
      </c>
      <c r="B279" s="80"/>
      <c r="C279" s="80"/>
      <c r="D279" s="226"/>
      <c r="E279" s="227"/>
      <c r="F279" s="80"/>
      <c r="G279" s="80"/>
      <c r="H279" s="110"/>
      <c r="I279" s="110"/>
      <c r="J279" s="115">
        <f>J280</f>
        <v>0</v>
      </c>
      <c r="K279" s="115">
        <f>K280</f>
        <v>0</v>
      </c>
      <c r="L279" s="83">
        <f t="shared" si="116"/>
        <v>0</v>
      </c>
      <c r="M279" s="83">
        <f t="shared" si="116"/>
        <v>0</v>
      </c>
    </row>
    <row r="280" spans="1:13" hidden="1" x14ac:dyDescent="0.3">
      <c r="A280" s="80">
        <v>3100</v>
      </c>
      <c r="B280" s="80"/>
      <c r="C280" s="80"/>
      <c r="D280" s="226"/>
      <c r="E280" s="227"/>
      <c r="F280" s="80"/>
      <c r="G280" s="80"/>
      <c r="H280" s="110"/>
      <c r="I280" s="110"/>
      <c r="J280" s="115">
        <f>J281</f>
        <v>0</v>
      </c>
      <c r="K280" s="115">
        <f>K281</f>
        <v>0</v>
      </c>
      <c r="L280" s="83">
        <f t="shared" si="116"/>
        <v>0</v>
      </c>
      <c r="M280" s="83">
        <f t="shared" si="116"/>
        <v>0</v>
      </c>
    </row>
    <row r="281" spans="1:13" hidden="1" x14ac:dyDescent="0.3">
      <c r="A281" s="80">
        <v>3110</v>
      </c>
      <c r="B281" s="80"/>
      <c r="C281" s="80"/>
      <c r="D281" s="226"/>
      <c r="E281" s="227"/>
      <c r="F281" s="80"/>
      <c r="G281" s="80"/>
      <c r="H281" s="110"/>
      <c r="I281" s="110"/>
      <c r="J281" s="115"/>
      <c r="K281" s="115"/>
      <c r="L281" s="83">
        <f t="shared" si="116"/>
        <v>0</v>
      </c>
      <c r="M281" s="83">
        <f t="shared" si="116"/>
        <v>0</v>
      </c>
    </row>
    <row r="282" spans="1:13" ht="33.75" customHeight="1" x14ac:dyDescent="0.3">
      <c r="A282" s="224" t="s">
        <v>77</v>
      </c>
      <c r="B282" s="233"/>
      <c r="C282" s="225"/>
      <c r="D282" s="224" t="s">
        <v>76</v>
      </c>
      <c r="E282" s="225"/>
      <c r="F282" s="228" t="s">
        <v>109</v>
      </c>
      <c r="G282" s="230"/>
      <c r="H282" s="230"/>
      <c r="I282" s="230"/>
      <c r="J282" s="230"/>
      <c r="K282" s="230"/>
      <c r="L282" s="230"/>
      <c r="M282" s="227"/>
    </row>
    <row r="283" spans="1:13" x14ac:dyDescent="0.3">
      <c r="A283" s="226" t="s">
        <v>50</v>
      </c>
      <c r="B283" s="230"/>
      <c r="C283" s="227"/>
      <c r="D283" s="226"/>
      <c r="E283" s="227"/>
      <c r="F283" s="80"/>
      <c r="G283" s="80"/>
      <c r="H283" s="110">
        <f t="shared" ref="H283:I284" si="117">H284</f>
        <v>474.5</v>
      </c>
      <c r="I283" s="110">
        <f t="shared" si="117"/>
        <v>419.34080999999998</v>
      </c>
      <c r="J283" s="115">
        <f>J284+J288</f>
        <v>0</v>
      </c>
      <c r="K283" s="115">
        <f>K284+K288</f>
        <v>0</v>
      </c>
      <c r="L283" s="83">
        <f t="shared" ref="L283" si="118">H283+J283</f>
        <v>474.5</v>
      </c>
      <c r="M283" s="83">
        <f t="shared" ref="M283" si="119">I283+K283</f>
        <v>419.34080999999998</v>
      </c>
    </row>
    <row r="284" spans="1:13" x14ac:dyDescent="0.3">
      <c r="A284" s="80">
        <v>2000</v>
      </c>
      <c r="B284" s="80"/>
      <c r="C284" s="80"/>
      <c r="D284" s="226"/>
      <c r="E284" s="227"/>
      <c r="F284" s="80"/>
      <c r="G284" s="80"/>
      <c r="H284" s="110">
        <f t="shared" si="117"/>
        <v>474.5</v>
      </c>
      <c r="I284" s="110">
        <f t="shared" si="117"/>
        <v>419.34080999999998</v>
      </c>
      <c r="J284" s="115"/>
      <c r="K284" s="115"/>
      <c r="L284" s="83">
        <f t="shared" ref="L284:M290" si="120">H284+J284</f>
        <v>474.5</v>
      </c>
      <c r="M284" s="83">
        <f t="shared" si="120"/>
        <v>419.34080999999998</v>
      </c>
    </row>
    <row r="285" spans="1:13" x14ac:dyDescent="0.3">
      <c r="A285" s="79">
        <v>2200</v>
      </c>
      <c r="B285" s="79"/>
      <c r="C285" s="79"/>
      <c r="D285" s="226"/>
      <c r="E285" s="227"/>
      <c r="F285" s="80"/>
      <c r="G285" s="80"/>
      <c r="H285" s="110">
        <f>H287+H286+H288</f>
        <v>474.5</v>
      </c>
      <c r="I285" s="110">
        <f>I287+I286+I288</f>
        <v>419.34080999999998</v>
      </c>
      <c r="J285" s="115"/>
      <c r="K285" s="115"/>
      <c r="L285" s="83">
        <f t="shared" si="120"/>
        <v>474.5</v>
      </c>
      <c r="M285" s="83">
        <f t="shared" si="120"/>
        <v>419.34080999999998</v>
      </c>
    </row>
    <row r="286" spans="1:13" hidden="1" x14ac:dyDescent="0.3">
      <c r="A286" s="79">
        <v>2210</v>
      </c>
      <c r="B286" s="79"/>
      <c r="C286" s="79"/>
      <c r="D286" s="226"/>
      <c r="E286" s="227"/>
      <c r="F286" s="80"/>
      <c r="G286" s="80"/>
      <c r="H286" s="110"/>
      <c r="I286" s="110"/>
      <c r="J286" s="115"/>
      <c r="K286" s="115"/>
      <c r="L286" s="83">
        <f t="shared" si="120"/>
        <v>0</v>
      </c>
      <c r="M286" s="83">
        <f t="shared" si="120"/>
        <v>0</v>
      </c>
    </row>
    <row r="287" spans="1:13" x14ac:dyDescent="0.3">
      <c r="A287" s="80">
        <v>2240</v>
      </c>
      <c r="B287" s="80"/>
      <c r="C287" s="80"/>
      <c r="D287" s="226"/>
      <c r="E287" s="227"/>
      <c r="F287" s="80"/>
      <c r="G287" s="80"/>
      <c r="H287" s="110">
        <v>474.5</v>
      </c>
      <c r="I287" s="110">
        <v>419.34080999999998</v>
      </c>
      <c r="J287" s="115"/>
      <c r="K287" s="115"/>
      <c r="L287" s="83">
        <f t="shared" si="120"/>
        <v>474.5</v>
      </c>
      <c r="M287" s="83">
        <f t="shared" si="120"/>
        <v>419.34080999999998</v>
      </c>
    </row>
    <row r="288" spans="1:13" hidden="1" x14ac:dyDescent="0.3">
      <c r="A288" s="80">
        <v>2250</v>
      </c>
      <c r="B288" s="80"/>
      <c r="C288" s="80"/>
      <c r="D288" s="226"/>
      <c r="E288" s="227"/>
      <c r="F288" s="80"/>
      <c r="G288" s="80"/>
      <c r="H288" s="110"/>
      <c r="I288" s="110"/>
      <c r="J288" s="115">
        <f>J289</f>
        <v>0</v>
      </c>
      <c r="K288" s="115">
        <f>K289</f>
        <v>0</v>
      </c>
      <c r="L288" s="83">
        <f t="shared" si="120"/>
        <v>0</v>
      </c>
      <c r="M288" s="83">
        <f t="shared" si="120"/>
        <v>0</v>
      </c>
    </row>
    <row r="289" spans="1:13" hidden="1" x14ac:dyDescent="0.3">
      <c r="A289" s="80"/>
      <c r="B289" s="80"/>
      <c r="C289" s="80"/>
      <c r="D289" s="226"/>
      <c r="E289" s="227"/>
      <c r="F289" s="80"/>
      <c r="G289" s="80"/>
      <c r="H289" s="110"/>
      <c r="I289" s="110"/>
      <c r="J289" s="115">
        <f>J290+J291</f>
        <v>0</v>
      </c>
      <c r="K289" s="115">
        <f>K290+K291</f>
        <v>0</v>
      </c>
      <c r="L289" s="83">
        <f t="shared" si="120"/>
        <v>0</v>
      </c>
      <c r="M289" s="83">
        <f t="shared" si="120"/>
        <v>0</v>
      </c>
    </row>
    <row r="290" spans="1:13" hidden="1" x14ac:dyDescent="0.3">
      <c r="A290" s="80"/>
      <c r="B290" s="80"/>
      <c r="C290" s="80"/>
      <c r="D290" s="226"/>
      <c r="E290" s="227"/>
      <c r="F290" s="80"/>
      <c r="G290" s="80"/>
      <c r="H290" s="110"/>
      <c r="I290" s="110"/>
      <c r="J290" s="115"/>
      <c r="K290" s="115"/>
      <c r="L290" s="83">
        <f t="shared" si="120"/>
        <v>0</v>
      </c>
      <c r="M290" s="83">
        <f t="shared" si="120"/>
        <v>0</v>
      </c>
    </row>
    <row r="291" spans="1:13" x14ac:dyDescent="0.3">
      <c r="A291" s="224" t="s">
        <v>81</v>
      </c>
      <c r="B291" s="233"/>
      <c r="C291" s="225"/>
      <c r="D291" s="224"/>
      <c r="E291" s="225"/>
      <c r="F291" s="226" t="s">
        <v>82</v>
      </c>
      <c r="G291" s="230"/>
      <c r="H291" s="230"/>
      <c r="I291" s="230"/>
      <c r="J291" s="230"/>
      <c r="K291" s="230"/>
      <c r="L291" s="230"/>
      <c r="M291" s="227"/>
    </row>
    <row r="292" spans="1:13" x14ac:dyDescent="0.3">
      <c r="A292" s="226" t="s">
        <v>50</v>
      </c>
      <c r="B292" s="230"/>
      <c r="C292" s="227"/>
      <c r="D292" s="224"/>
      <c r="E292" s="225"/>
      <c r="F292" s="80"/>
      <c r="G292" s="80"/>
      <c r="H292" s="110">
        <f>H293</f>
        <v>1931</v>
      </c>
      <c r="I292" s="110">
        <f>I293</f>
        <v>985.04039</v>
      </c>
      <c r="J292" s="115">
        <f>J293</f>
        <v>0</v>
      </c>
      <c r="K292" s="115">
        <f>K293</f>
        <v>0</v>
      </c>
      <c r="L292" s="83">
        <f t="shared" ref="L292" si="121">H292+J292</f>
        <v>1931</v>
      </c>
      <c r="M292" s="83">
        <f t="shared" ref="M292" si="122">I292+K292</f>
        <v>985.04039</v>
      </c>
    </row>
    <row r="293" spans="1:13" x14ac:dyDescent="0.3">
      <c r="A293" s="82">
        <v>2000</v>
      </c>
      <c r="B293" s="89"/>
      <c r="C293" s="89"/>
      <c r="D293" s="224"/>
      <c r="E293" s="225"/>
      <c r="F293" s="80"/>
      <c r="G293" s="80"/>
      <c r="H293" s="110">
        <f>H294+H298</f>
        <v>1931</v>
      </c>
      <c r="I293" s="110">
        <f>I294+I298</f>
        <v>985.04039</v>
      </c>
      <c r="J293" s="115">
        <f>J298</f>
        <v>0</v>
      </c>
      <c r="K293" s="115">
        <f>K298</f>
        <v>0</v>
      </c>
      <c r="L293" s="83">
        <f t="shared" ref="L293:M307" si="123">H293+J293</f>
        <v>1931</v>
      </c>
      <c r="M293" s="83">
        <f t="shared" si="123"/>
        <v>985.04039</v>
      </c>
    </row>
    <row r="294" spans="1:13" x14ac:dyDescent="0.3">
      <c r="A294" s="82">
        <v>2100</v>
      </c>
      <c r="B294" s="89"/>
      <c r="C294" s="89"/>
      <c r="D294" s="224"/>
      <c r="E294" s="225"/>
      <c r="F294" s="80"/>
      <c r="G294" s="80"/>
      <c r="H294" s="110">
        <f>H295+H297</f>
        <v>1779.4380000000001</v>
      </c>
      <c r="I294" s="110">
        <f>I295+I297</f>
        <v>960.45473000000004</v>
      </c>
      <c r="J294" s="115"/>
      <c r="K294" s="115"/>
      <c r="L294" s="83">
        <f t="shared" si="123"/>
        <v>1779.4380000000001</v>
      </c>
      <c r="M294" s="83">
        <f t="shared" si="123"/>
        <v>960.45473000000004</v>
      </c>
    </row>
    <row r="295" spans="1:13" x14ac:dyDescent="0.3">
      <c r="A295" s="82">
        <v>2110</v>
      </c>
      <c r="B295" s="89"/>
      <c r="C295" s="89"/>
      <c r="D295" s="224"/>
      <c r="E295" s="225"/>
      <c r="F295" s="80"/>
      <c r="G295" s="80"/>
      <c r="H295" s="110">
        <f>H296</f>
        <v>1458.556</v>
      </c>
      <c r="I295" s="110">
        <f>I296</f>
        <v>774.61584000000005</v>
      </c>
      <c r="J295" s="115"/>
      <c r="K295" s="115"/>
      <c r="L295" s="83">
        <f t="shared" si="123"/>
        <v>1458.556</v>
      </c>
      <c r="M295" s="83">
        <f t="shared" si="123"/>
        <v>774.61584000000005</v>
      </c>
    </row>
    <row r="296" spans="1:13" x14ac:dyDescent="0.3">
      <c r="A296" s="82">
        <v>2111</v>
      </c>
      <c r="B296" s="89"/>
      <c r="C296" s="89"/>
      <c r="D296" s="224"/>
      <c r="E296" s="225"/>
      <c r="F296" s="80"/>
      <c r="G296" s="80"/>
      <c r="H296" s="110">
        <v>1458.556</v>
      </c>
      <c r="I296" s="110">
        <v>774.61584000000005</v>
      </c>
      <c r="J296" s="115"/>
      <c r="K296" s="115"/>
      <c r="L296" s="83">
        <f t="shared" si="123"/>
        <v>1458.556</v>
      </c>
      <c r="M296" s="83">
        <f t="shared" si="123"/>
        <v>774.61584000000005</v>
      </c>
    </row>
    <row r="297" spans="1:13" x14ac:dyDescent="0.3">
      <c r="A297" s="82">
        <v>2120</v>
      </c>
      <c r="B297" s="89"/>
      <c r="C297" s="89"/>
      <c r="D297" s="224"/>
      <c r="E297" s="225"/>
      <c r="F297" s="80"/>
      <c r="G297" s="80"/>
      <c r="H297" s="110">
        <v>320.88200000000001</v>
      </c>
      <c r="I297" s="110">
        <v>185.83888999999999</v>
      </c>
      <c r="J297" s="115"/>
      <c r="K297" s="115"/>
      <c r="L297" s="83">
        <f t="shared" si="123"/>
        <v>320.88200000000001</v>
      </c>
      <c r="M297" s="83">
        <f t="shared" si="123"/>
        <v>185.83888999999999</v>
      </c>
    </row>
    <row r="298" spans="1:13" x14ac:dyDescent="0.3">
      <c r="A298" s="82">
        <v>2200</v>
      </c>
      <c r="B298" s="89"/>
      <c r="C298" s="89"/>
      <c r="D298" s="224"/>
      <c r="E298" s="225"/>
      <c r="F298" s="80"/>
      <c r="G298" s="80"/>
      <c r="H298" s="110">
        <f>H299+H300+H301+H306</f>
        <v>151.56200000000001</v>
      </c>
      <c r="I298" s="110">
        <f>I299+I300+I301</f>
        <v>24.585660000000001</v>
      </c>
      <c r="J298" s="115">
        <f>J299</f>
        <v>0</v>
      </c>
      <c r="K298" s="115">
        <f>K299</f>
        <v>0</v>
      </c>
      <c r="L298" s="83">
        <f t="shared" si="123"/>
        <v>151.56200000000001</v>
      </c>
      <c r="M298" s="83">
        <f t="shared" si="123"/>
        <v>24.585660000000001</v>
      </c>
    </row>
    <row r="299" spans="1:13" x14ac:dyDescent="0.3">
      <c r="A299" s="82">
        <v>2210</v>
      </c>
      <c r="B299" s="89"/>
      <c r="C299" s="89"/>
      <c r="D299" s="224"/>
      <c r="E299" s="225"/>
      <c r="F299" s="80"/>
      <c r="G299" s="80"/>
      <c r="H299" s="110">
        <v>8.016</v>
      </c>
      <c r="I299" s="110">
        <v>0.2</v>
      </c>
      <c r="J299" s="115"/>
      <c r="K299" s="115"/>
      <c r="L299" s="83">
        <f t="shared" si="123"/>
        <v>8.016</v>
      </c>
      <c r="M299" s="83">
        <f t="shared" si="123"/>
        <v>0.2</v>
      </c>
    </row>
    <row r="300" spans="1:13" x14ac:dyDescent="0.3">
      <c r="A300" s="82">
        <v>2240</v>
      </c>
      <c r="B300" s="89"/>
      <c r="C300" s="89"/>
      <c r="D300" s="224"/>
      <c r="E300" s="225"/>
      <c r="F300" s="80"/>
      <c r="G300" s="80"/>
      <c r="H300" s="110">
        <v>98.242000000000004</v>
      </c>
      <c r="I300" s="110">
        <v>23.535710000000002</v>
      </c>
      <c r="J300" s="115"/>
      <c r="K300" s="115"/>
      <c r="L300" s="83">
        <f t="shared" si="123"/>
        <v>98.242000000000004</v>
      </c>
      <c r="M300" s="83">
        <f t="shared" si="123"/>
        <v>23.535710000000002</v>
      </c>
    </row>
    <row r="301" spans="1:13" x14ac:dyDescent="0.3">
      <c r="A301" s="82">
        <v>2270</v>
      </c>
      <c r="B301" s="89"/>
      <c r="C301" s="89"/>
      <c r="D301" s="224"/>
      <c r="E301" s="225"/>
      <c r="F301" s="80"/>
      <c r="G301" s="80"/>
      <c r="H301" s="110">
        <f>H302+H303++H304+H305</f>
        <v>43.063999999999993</v>
      </c>
      <c r="I301" s="110">
        <f>I302+I303++I304</f>
        <v>0.84994999999999998</v>
      </c>
      <c r="J301" s="115"/>
      <c r="K301" s="115"/>
      <c r="L301" s="83">
        <f t="shared" si="123"/>
        <v>43.063999999999993</v>
      </c>
      <c r="M301" s="83">
        <f t="shared" si="123"/>
        <v>0.84994999999999998</v>
      </c>
    </row>
    <row r="302" spans="1:13" hidden="1" x14ac:dyDescent="0.3">
      <c r="A302" s="82">
        <v>2271</v>
      </c>
      <c r="B302" s="89"/>
      <c r="C302" s="89"/>
      <c r="D302" s="224"/>
      <c r="E302" s="225"/>
      <c r="F302" s="80"/>
      <c r="G302" s="80"/>
      <c r="H302" s="110"/>
      <c r="I302" s="110"/>
      <c r="J302" s="115"/>
      <c r="K302" s="115"/>
      <c r="L302" s="83">
        <f t="shared" si="123"/>
        <v>0</v>
      </c>
      <c r="M302" s="83">
        <f t="shared" si="123"/>
        <v>0</v>
      </c>
    </row>
    <row r="303" spans="1:13" x14ac:dyDescent="0.3">
      <c r="A303" s="82">
        <v>2272</v>
      </c>
      <c r="B303" s="89"/>
      <c r="C303" s="89"/>
      <c r="D303" s="224"/>
      <c r="E303" s="225"/>
      <c r="F303" s="80"/>
      <c r="G303" s="80"/>
      <c r="H303" s="110">
        <v>0.98699999999999999</v>
      </c>
      <c r="I303" s="110"/>
      <c r="J303" s="115"/>
      <c r="K303" s="115"/>
      <c r="L303" s="83">
        <f t="shared" si="123"/>
        <v>0.98699999999999999</v>
      </c>
      <c r="M303" s="83">
        <f t="shared" si="123"/>
        <v>0</v>
      </c>
    </row>
    <row r="304" spans="1:13" x14ac:dyDescent="0.3">
      <c r="A304" s="82">
        <v>2273</v>
      </c>
      <c r="B304" s="89"/>
      <c r="C304" s="89"/>
      <c r="D304" s="224"/>
      <c r="E304" s="225"/>
      <c r="F304" s="80"/>
      <c r="G304" s="80"/>
      <c r="H304" s="110">
        <v>20.49</v>
      </c>
      <c r="I304" s="110">
        <v>0.84994999999999998</v>
      </c>
      <c r="J304" s="115"/>
      <c r="K304" s="115"/>
      <c r="L304" s="83">
        <f t="shared" si="123"/>
        <v>20.49</v>
      </c>
      <c r="M304" s="83">
        <f t="shared" si="123"/>
        <v>0.84994999999999998</v>
      </c>
    </row>
    <row r="305" spans="1:38" x14ac:dyDescent="0.3">
      <c r="A305" s="80">
        <v>2275</v>
      </c>
      <c r="B305" s="80"/>
      <c r="C305" s="80"/>
      <c r="D305" s="224"/>
      <c r="E305" s="225"/>
      <c r="F305" s="80"/>
      <c r="G305" s="80"/>
      <c r="H305" s="109">
        <v>21.587</v>
      </c>
      <c r="I305" s="109"/>
      <c r="J305" s="119"/>
      <c r="K305" s="115"/>
      <c r="L305" s="84">
        <f t="shared" si="123"/>
        <v>21.587</v>
      </c>
      <c r="M305" s="84">
        <f t="shared" si="123"/>
        <v>0</v>
      </c>
    </row>
    <row r="306" spans="1:38" x14ac:dyDescent="0.3">
      <c r="A306" s="80">
        <v>2280</v>
      </c>
      <c r="B306" s="80"/>
      <c r="C306" s="80"/>
      <c r="D306" s="224"/>
      <c r="E306" s="225"/>
      <c r="F306" s="80"/>
      <c r="G306" s="80"/>
      <c r="H306" s="109">
        <f>H307</f>
        <v>2.2400000000000002</v>
      </c>
      <c r="I306" s="109">
        <f>I307</f>
        <v>0</v>
      </c>
      <c r="J306" s="119"/>
      <c r="K306" s="115"/>
      <c r="L306" s="84">
        <f t="shared" si="123"/>
        <v>2.2400000000000002</v>
      </c>
      <c r="M306" s="84">
        <f t="shared" si="123"/>
        <v>0</v>
      </c>
    </row>
    <row r="307" spans="1:38" x14ac:dyDescent="0.3">
      <c r="A307" s="80">
        <v>2282</v>
      </c>
      <c r="B307" s="79"/>
      <c r="C307" s="79"/>
      <c r="D307" s="224"/>
      <c r="E307" s="225"/>
      <c r="F307" s="80"/>
      <c r="G307" s="80"/>
      <c r="H307" s="109">
        <v>2.2400000000000002</v>
      </c>
      <c r="I307" s="109"/>
      <c r="J307" s="119"/>
      <c r="K307" s="115"/>
      <c r="L307" s="84">
        <f t="shared" si="123"/>
        <v>2.2400000000000002</v>
      </c>
      <c r="M307" s="84">
        <f t="shared" si="123"/>
        <v>0</v>
      </c>
    </row>
    <row r="308" spans="1:38" ht="15" customHeight="1" x14ac:dyDescent="0.3">
      <c r="A308" s="224" t="s">
        <v>83</v>
      </c>
      <c r="B308" s="233"/>
      <c r="C308" s="225"/>
      <c r="D308" s="224" t="s">
        <v>76</v>
      </c>
      <c r="E308" s="225"/>
      <c r="F308" s="228" t="s">
        <v>84</v>
      </c>
      <c r="G308" s="229"/>
      <c r="H308" s="229"/>
      <c r="I308" s="229"/>
      <c r="J308" s="229"/>
      <c r="K308" s="229"/>
      <c r="L308" s="229"/>
      <c r="M308" s="229"/>
      <c r="N308" s="44"/>
      <c r="O308" s="44"/>
      <c r="P308" s="44"/>
      <c r="Q308" s="44"/>
      <c r="R308" s="44"/>
      <c r="S308" s="44"/>
      <c r="T308" s="44"/>
      <c r="U308" s="44"/>
      <c r="V308" s="44"/>
      <c r="W308" s="44"/>
      <c r="X308" s="44"/>
      <c r="Y308" s="44"/>
      <c r="Z308" s="44"/>
      <c r="AA308" s="44"/>
      <c r="AB308" s="44"/>
      <c r="AC308" s="44"/>
      <c r="AD308" s="44"/>
      <c r="AE308" s="44"/>
      <c r="AF308" s="44"/>
      <c r="AG308" s="44"/>
      <c r="AH308" s="44"/>
      <c r="AI308" s="44"/>
      <c r="AJ308" s="44"/>
      <c r="AK308" s="44"/>
      <c r="AL308" s="44"/>
    </row>
    <row r="309" spans="1:38" x14ac:dyDescent="0.3">
      <c r="A309" s="226" t="s">
        <v>50</v>
      </c>
      <c r="B309" s="230"/>
      <c r="C309" s="227"/>
      <c r="D309" s="224"/>
      <c r="E309" s="225"/>
      <c r="F309" s="80"/>
      <c r="G309" s="80"/>
      <c r="H309" s="110">
        <f>H310</f>
        <v>153.61500000000001</v>
      </c>
      <c r="I309" s="110">
        <f>I310</f>
        <v>153.61439999999999</v>
      </c>
      <c r="J309" s="115"/>
      <c r="K309" s="115"/>
      <c r="L309" s="83">
        <f t="shared" ref="L309:M312" si="124">H309+J309</f>
        <v>153.61500000000001</v>
      </c>
      <c r="M309" s="83">
        <f t="shared" si="124"/>
        <v>153.61439999999999</v>
      </c>
    </row>
    <row r="310" spans="1:38" x14ac:dyDescent="0.3">
      <c r="A310" s="80">
        <v>2000</v>
      </c>
      <c r="B310" s="80"/>
      <c r="C310" s="80"/>
      <c r="D310" s="224"/>
      <c r="E310" s="225"/>
      <c r="F310" s="80"/>
      <c r="G310" s="80"/>
      <c r="H310" s="110">
        <f>H311</f>
        <v>153.61500000000001</v>
      </c>
      <c r="I310" s="110">
        <f>I311</f>
        <v>153.61439999999999</v>
      </c>
      <c r="J310" s="115"/>
      <c r="K310" s="115"/>
      <c r="L310" s="83">
        <f t="shared" si="124"/>
        <v>153.61500000000001</v>
      </c>
      <c r="M310" s="83">
        <f t="shared" si="124"/>
        <v>153.61439999999999</v>
      </c>
    </row>
    <row r="311" spans="1:38" x14ac:dyDescent="0.3">
      <c r="A311" s="80">
        <v>2700</v>
      </c>
      <c r="B311" s="80"/>
      <c r="C311" s="80"/>
      <c r="D311" s="224"/>
      <c r="E311" s="225"/>
      <c r="F311" s="80"/>
      <c r="G311" s="80"/>
      <c r="H311" s="110">
        <f t="shared" ref="H311:I311" si="125">H312</f>
        <v>153.61500000000001</v>
      </c>
      <c r="I311" s="110">
        <f t="shared" si="125"/>
        <v>153.61439999999999</v>
      </c>
      <c r="J311" s="115"/>
      <c r="K311" s="115"/>
      <c r="L311" s="83">
        <f t="shared" si="124"/>
        <v>153.61500000000001</v>
      </c>
      <c r="M311" s="83">
        <f t="shared" si="124"/>
        <v>153.61439999999999</v>
      </c>
    </row>
    <row r="312" spans="1:38" x14ac:dyDescent="0.3">
      <c r="A312" s="80">
        <v>2730</v>
      </c>
      <c r="B312" s="80"/>
      <c r="C312" s="80"/>
      <c r="D312" s="224"/>
      <c r="E312" s="225"/>
      <c r="F312" s="80"/>
      <c r="G312" s="80"/>
      <c r="H312" s="110">
        <v>153.61500000000001</v>
      </c>
      <c r="I312" s="110">
        <v>153.61439999999999</v>
      </c>
      <c r="J312" s="115"/>
      <c r="K312" s="115"/>
      <c r="L312" s="83">
        <f t="shared" si="124"/>
        <v>153.61500000000001</v>
      </c>
      <c r="M312" s="83">
        <f t="shared" si="124"/>
        <v>153.61439999999999</v>
      </c>
    </row>
    <row r="313" spans="1:38" ht="15" hidden="1" customHeight="1" x14ac:dyDescent="0.3">
      <c r="A313" s="224" t="s">
        <v>78</v>
      </c>
      <c r="B313" s="233"/>
      <c r="C313" s="225"/>
      <c r="D313" s="224" t="s">
        <v>79</v>
      </c>
      <c r="E313" s="225"/>
      <c r="F313" s="228" t="s">
        <v>80</v>
      </c>
      <c r="G313" s="229"/>
      <c r="H313" s="229"/>
      <c r="I313" s="229"/>
      <c r="J313" s="229"/>
      <c r="K313" s="229"/>
      <c r="L313" s="229"/>
      <c r="M313" s="229"/>
      <c r="N313" s="44"/>
      <c r="O313" s="44"/>
      <c r="P313" s="44"/>
      <c r="Q313" s="44"/>
      <c r="R313" s="44"/>
      <c r="S313" s="44"/>
      <c r="T313" s="44"/>
      <c r="U313" s="44"/>
      <c r="V313" s="44"/>
      <c r="W313" s="44"/>
      <c r="X313" s="44"/>
      <c r="Y313" s="44"/>
      <c r="Z313" s="44"/>
      <c r="AA313" s="44"/>
      <c r="AB313" s="44"/>
      <c r="AC313" s="44"/>
      <c r="AD313" s="44"/>
      <c r="AE313" s="44"/>
      <c r="AF313" s="44"/>
      <c r="AG313" s="44"/>
      <c r="AH313" s="44"/>
      <c r="AI313" s="44"/>
      <c r="AJ313" s="44"/>
      <c r="AK313" s="44"/>
      <c r="AL313" s="44"/>
    </row>
    <row r="314" spans="1:38" hidden="1" x14ac:dyDescent="0.3">
      <c r="A314" s="226" t="s">
        <v>50</v>
      </c>
      <c r="B314" s="230"/>
      <c r="C314" s="227"/>
      <c r="D314" s="224"/>
      <c r="E314" s="225"/>
      <c r="F314" s="80"/>
      <c r="G314" s="80"/>
      <c r="H314" s="110">
        <f>H315</f>
        <v>0</v>
      </c>
      <c r="I314" s="110">
        <f>I315</f>
        <v>0</v>
      </c>
      <c r="J314" s="115">
        <f>J315+J274</f>
        <v>0</v>
      </c>
      <c r="K314" s="115">
        <f>K315+K274</f>
        <v>0</v>
      </c>
      <c r="L314" s="83">
        <f t="shared" ref="L314" si="126">H314+J314</f>
        <v>0</v>
      </c>
      <c r="M314" s="83">
        <f t="shared" ref="M314" si="127">I314+K314</f>
        <v>0</v>
      </c>
    </row>
    <row r="315" spans="1:38" hidden="1" x14ac:dyDescent="0.3">
      <c r="A315" s="80">
        <v>2000</v>
      </c>
      <c r="B315" s="80"/>
      <c r="C315" s="80"/>
      <c r="D315" s="224"/>
      <c r="E315" s="225"/>
      <c r="F315" s="80"/>
      <c r="G315" s="80"/>
      <c r="H315" s="110">
        <f>H316</f>
        <v>0</v>
      </c>
      <c r="I315" s="110">
        <f>I316</f>
        <v>0</v>
      </c>
      <c r="J315" s="115">
        <f t="shared" ref="J315:K315" si="128">J316</f>
        <v>0</v>
      </c>
      <c r="K315" s="115">
        <f t="shared" si="128"/>
        <v>0</v>
      </c>
      <c r="L315" s="83">
        <f t="shared" ref="L315:M317" si="129">H315+J315</f>
        <v>0</v>
      </c>
      <c r="M315" s="83">
        <f t="shared" si="129"/>
        <v>0</v>
      </c>
    </row>
    <row r="316" spans="1:38" hidden="1" x14ac:dyDescent="0.3">
      <c r="A316" s="80">
        <v>2200</v>
      </c>
      <c r="B316" s="80"/>
      <c r="C316" s="80"/>
      <c r="D316" s="224"/>
      <c r="E316" s="225"/>
      <c r="F316" s="80"/>
      <c r="G316" s="80"/>
      <c r="H316" s="110">
        <f>H317</f>
        <v>0</v>
      </c>
      <c r="I316" s="110">
        <f t="shared" ref="I316:K316" si="130">I317</f>
        <v>0</v>
      </c>
      <c r="J316" s="115">
        <f t="shared" si="130"/>
        <v>0</v>
      </c>
      <c r="K316" s="115">
        <f t="shared" si="130"/>
        <v>0</v>
      </c>
      <c r="L316" s="83">
        <f t="shared" si="129"/>
        <v>0</v>
      </c>
      <c r="M316" s="83">
        <f t="shared" si="129"/>
        <v>0</v>
      </c>
    </row>
    <row r="317" spans="1:38" hidden="1" x14ac:dyDescent="0.3">
      <c r="A317" s="80">
        <v>2240</v>
      </c>
      <c r="B317" s="80"/>
      <c r="C317" s="80"/>
      <c r="D317" s="224"/>
      <c r="E317" s="225"/>
      <c r="F317" s="80"/>
      <c r="G317" s="80"/>
      <c r="H317" s="110"/>
      <c r="I317" s="110"/>
      <c r="J317" s="115"/>
      <c r="K317" s="115"/>
      <c r="L317" s="83">
        <f t="shared" si="129"/>
        <v>0</v>
      </c>
      <c r="M317" s="83">
        <f t="shared" si="129"/>
        <v>0</v>
      </c>
    </row>
    <row r="318" spans="1:38" x14ac:dyDescent="0.3">
      <c r="A318" s="224" t="s">
        <v>87</v>
      </c>
      <c r="B318" s="233"/>
      <c r="C318" s="225"/>
      <c r="D318" s="224" t="s">
        <v>88</v>
      </c>
      <c r="E318" s="225"/>
      <c r="F318" s="230" t="s">
        <v>89</v>
      </c>
      <c r="G318" s="230"/>
      <c r="H318" s="230"/>
      <c r="I318" s="230"/>
      <c r="J318" s="230"/>
      <c r="K318" s="230"/>
      <c r="L318" s="230"/>
      <c r="M318" s="227"/>
    </row>
    <row r="319" spans="1:38" x14ac:dyDescent="0.3">
      <c r="A319" s="226" t="s">
        <v>50</v>
      </c>
      <c r="B319" s="230"/>
      <c r="C319" s="227"/>
      <c r="D319" s="224"/>
      <c r="E319" s="225"/>
      <c r="F319" s="80"/>
      <c r="G319" s="80"/>
      <c r="H319" s="109">
        <f t="shared" ref="H319:I319" si="131">H320</f>
        <v>0</v>
      </c>
      <c r="I319" s="109">
        <f t="shared" si="131"/>
        <v>0</v>
      </c>
      <c r="J319" s="119">
        <f>J320</f>
        <v>3316.5730000000003</v>
      </c>
      <c r="K319" s="115">
        <f>K320</f>
        <v>3136.6471299999998</v>
      </c>
      <c r="L319" s="84">
        <f t="shared" ref="L319" si="132">H319+J319</f>
        <v>3316.5730000000003</v>
      </c>
      <c r="M319" s="84">
        <f t="shared" ref="M319" si="133">I319+K319</f>
        <v>3136.6471299999998</v>
      </c>
    </row>
    <row r="320" spans="1:38" x14ac:dyDescent="0.3">
      <c r="A320" s="80">
        <v>3000</v>
      </c>
      <c r="B320" s="80"/>
      <c r="C320" s="80"/>
      <c r="D320" s="224"/>
      <c r="E320" s="225"/>
      <c r="F320" s="80"/>
      <c r="G320" s="80"/>
      <c r="H320" s="109"/>
      <c r="I320" s="119">
        <f>I321+I326</f>
        <v>0</v>
      </c>
      <c r="J320" s="119">
        <f>J321+J326</f>
        <v>3316.5730000000003</v>
      </c>
      <c r="K320" s="115">
        <f>K321+K326</f>
        <v>3136.6471299999998</v>
      </c>
      <c r="L320" s="84">
        <f t="shared" ref="L320:M323" si="134">H320+J320</f>
        <v>3316.5730000000003</v>
      </c>
      <c r="M320" s="84">
        <f t="shared" si="134"/>
        <v>3136.6471299999998</v>
      </c>
    </row>
    <row r="321" spans="1:13" x14ac:dyDescent="0.3">
      <c r="A321" s="80">
        <v>3100</v>
      </c>
      <c r="B321" s="80"/>
      <c r="C321" s="80"/>
      <c r="D321" s="224"/>
      <c r="E321" s="225"/>
      <c r="F321" s="80"/>
      <c r="G321" s="80"/>
      <c r="H321" s="109"/>
      <c r="I321" s="119">
        <f>I324+I322</f>
        <v>0</v>
      </c>
      <c r="J321" s="119">
        <f>J324+J322</f>
        <v>3316.5730000000003</v>
      </c>
      <c r="K321" s="115">
        <f>K324+K322</f>
        <v>3136.6471299999998</v>
      </c>
      <c r="L321" s="84">
        <f t="shared" si="134"/>
        <v>3316.5730000000003</v>
      </c>
      <c r="M321" s="84">
        <f t="shared" si="134"/>
        <v>3136.6471299999998</v>
      </c>
    </row>
    <row r="322" spans="1:13" x14ac:dyDescent="0.3">
      <c r="A322" s="80">
        <v>3120</v>
      </c>
      <c r="B322" s="80"/>
      <c r="C322" s="80"/>
      <c r="D322" s="224"/>
      <c r="E322" s="225"/>
      <c r="F322" s="80"/>
      <c r="G322" s="80"/>
      <c r="H322" s="109"/>
      <c r="I322" s="119">
        <f>I323</f>
        <v>0</v>
      </c>
      <c r="J322" s="119">
        <f>J323</f>
        <v>3136.6480000000001</v>
      </c>
      <c r="K322" s="115">
        <f>K323</f>
        <v>3136.6471299999998</v>
      </c>
      <c r="L322" s="84">
        <f t="shared" si="134"/>
        <v>3136.6480000000001</v>
      </c>
      <c r="M322" s="84">
        <f t="shared" si="134"/>
        <v>3136.6471299999998</v>
      </c>
    </row>
    <row r="323" spans="1:13" x14ac:dyDescent="0.3">
      <c r="A323" s="80">
        <v>3122</v>
      </c>
      <c r="B323" s="80"/>
      <c r="C323" s="80"/>
      <c r="D323" s="224"/>
      <c r="E323" s="225"/>
      <c r="F323" s="80"/>
      <c r="G323" s="80"/>
      <c r="H323" s="109"/>
      <c r="I323" s="109"/>
      <c r="J323" s="109">
        <v>3136.6480000000001</v>
      </c>
      <c r="K323" s="115">
        <v>3136.6471299999998</v>
      </c>
      <c r="L323" s="84">
        <f t="shared" si="134"/>
        <v>3136.6480000000001</v>
      </c>
      <c r="M323" s="84">
        <f t="shared" si="134"/>
        <v>3136.6471299999998</v>
      </c>
    </row>
    <row r="324" spans="1:13" x14ac:dyDescent="0.3">
      <c r="A324" s="80">
        <v>3140</v>
      </c>
      <c r="B324" s="80"/>
      <c r="C324" s="80"/>
      <c r="D324" s="224"/>
      <c r="E324" s="225"/>
      <c r="F324" s="80"/>
      <c r="G324" s="80"/>
      <c r="H324" s="119">
        <f t="shared" ref="H324:I324" si="135">H325</f>
        <v>0</v>
      </c>
      <c r="I324" s="119">
        <f t="shared" si="135"/>
        <v>0</v>
      </c>
      <c r="J324" s="119">
        <f>J325</f>
        <v>179.92500000000001</v>
      </c>
      <c r="K324" s="115">
        <f>K325</f>
        <v>0</v>
      </c>
      <c r="L324" s="84">
        <f t="shared" ref="L324:L325" si="136">H324+J324</f>
        <v>179.92500000000001</v>
      </c>
      <c r="M324" s="84">
        <f t="shared" ref="M324:M325" si="137">I324+K324</f>
        <v>0</v>
      </c>
    </row>
    <row r="325" spans="1:13" x14ac:dyDescent="0.3">
      <c r="A325" s="80">
        <v>3142</v>
      </c>
      <c r="B325" s="80"/>
      <c r="C325" s="80"/>
      <c r="D325" s="224"/>
      <c r="E325" s="225"/>
      <c r="F325" s="80"/>
      <c r="G325" s="80"/>
      <c r="H325" s="109"/>
      <c r="I325" s="109"/>
      <c r="J325" s="109">
        <v>179.92500000000001</v>
      </c>
      <c r="K325" s="115"/>
      <c r="L325" s="84">
        <f t="shared" si="136"/>
        <v>179.92500000000001</v>
      </c>
      <c r="M325" s="84">
        <f t="shared" si="137"/>
        <v>0</v>
      </c>
    </row>
    <row r="326" spans="1:13" hidden="1" x14ac:dyDescent="0.3">
      <c r="A326" s="80">
        <v>3200</v>
      </c>
      <c r="B326" s="80"/>
      <c r="C326" s="80"/>
      <c r="D326" s="224"/>
      <c r="E326" s="225"/>
      <c r="F326" s="80"/>
      <c r="G326" s="80"/>
      <c r="H326" s="109"/>
      <c r="I326" s="109"/>
      <c r="J326" s="119">
        <f>J327</f>
        <v>0</v>
      </c>
      <c r="K326" s="115">
        <f>K327</f>
        <v>0</v>
      </c>
      <c r="L326" s="84">
        <f t="shared" ref="L326:M327" si="138">H326+J326</f>
        <v>0</v>
      </c>
      <c r="M326" s="84">
        <f t="shared" si="138"/>
        <v>0</v>
      </c>
    </row>
    <row r="327" spans="1:13" hidden="1" x14ac:dyDescent="0.3">
      <c r="A327" s="80">
        <v>3210</v>
      </c>
      <c r="B327" s="80"/>
      <c r="C327" s="80"/>
      <c r="D327" s="224"/>
      <c r="E327" s="225"/>
      <c r="F327" s="80"/>
      <c r="G327" s="80"/>
      <c r="H327" s="109"/>
      <c r="I327" s="109"/>
      <c r="J327" s="119"/>
      <c r="K327" s="115"/>
      <c r="L327" s="84">
        <f t="shared" si="138"/>
        <v>0</v>
      </c>
      <c r="M327" s="84">
        <f t="shared" si="138"/>
        <v>0</v>
      </c>
    </row>
    <row r="328" spans="1:13" hidden="1" x14ac:dyDescent="0.3">
      <c r="A328" s="224" t="s">
        <v>85</v>
      </c>
      <c r="B328" s="233"/>
      <c r="C328" s="225"/>
      <c r="D328" s="224" t="s">
        <v>124</v>
      </c>
      <c r="E328" s="225"/>
      <c r="F328" s="230" t="s">
        <v>86</v>
      </c>
      <c r="G328" s="230"/>
      <c r="H328" s="230"/>
      <c r="I328" s="230"/>
      <c r="J328" s="230"/>
      <c r="K328" s="230"/>
      <c r="L328" s="230"/>
      <c r="M328" s="227"/>
    </row>
    <row r="329" spans="1:13" hidden="1" x14ac:dyDescent="0.3">
      <c r="A329" s="226" t="s">
        <v>50</v>
      </c>
      <c r="B329" s="230"/>
      <c r="C329" s="227"/>
      <c r="D329" s="224"/>
      <c r="E329" s="225"/>
      <c r="F329" s="80"/>
      <c r="G329" s="80"/>
      <c r="H329" s="109">
        <f>H330</f>
        <v>0</v>
      </c>
      <c r="I329" s="109">
        <f t="shared" ref="I329:K329" si="139">I330</f>
        <v>0</v>
      </c>
      <c r="J329" s="119">
        <f t="shared" si="139"/>
        <v>0</v>
      </c>
      <c r="K329" s="115">
        <f t="shared" si="139"/>
        <v>0</v>
      </c>
      <c r="L329" s="84">
        <f>H329+J329</f>
        <v>0</v>
      </c>
      <c r="M329" s="84">
        <f>I329+K329</f>
        <v>0</v>
      </c>
    </row>
    <row r="330" spans="1:13" hidden="1" x14ac:dyDescent="0.3">
      <c r="A330" s="80">
        <v>3000</v>
      </c>
      <c r="B330" s="80"/>
      <c r="C330" s="80"/>
      <c r="D330" s="224"/>
      <c r="E330" s="225"/>
      <c r="F330" s="80"/>
      <c r="G330" s="80"/>
      <c r="H330" s="109"/>
      <c r="I330" s="109"/>
      <c r="J330" s="119">
        <f>J331</f>
        <v>0</v>
      </c>
      <c r="K330" s="115">
        <f>K331</f>
        <v>0</v>
      </c>
      <c r="L330" s="84">
        <f t="shared" ref="L330:M333" si="140">H330+J330</f>
        <v>0</v>
      </c>
      <c r="M330" s="84">
        <f t="shared" si="140"/>
        <v>0</v>
      </c>
    </row>
    <row r="331" spans="1:13" hidden="1" x14ac:dyDescent="0.3">
      <c r="A331" s="80">
        <v>3100</v>
      </c>
      <c r="B331" s="80"/>
      <c r="C331" s="80"/>
      <c r="D331" s="224"/>
      <c r="E331" s="225"/>
      <c r="F331" s="80"/>
      <c r="G331" s="80"/>
      <c r="H331" s="109"/>
      <c r="I331" s="109"/>
      <c r="J331" s="119">
        <f>J332+J334</f>
        <v>0</v>
      </c>
      <c r="K331" s="115">
        <f>K332+K334</f>
        <v>0</v>
      </c>
      <c r="L331" s="84">
        <f t="shared" si="140"/>
        <v>0</v>
      </c>
      <c r="M331" s="84">
        <f t="shared" si="140"/>
        <v>0</v>
      </c>
    </row>
    <row r="332" spans="1:13" hidden="1" x14ac:dyDescent="0.3">
      <c r="A332" s="80">
        <v>3130</v>
      </c>
      <c r="B332" s="80"/>
      <c r="C332" s="80"/>
      <c r="D332" s="224"/>
      <c r="E332" s="225"/>
      <c r="F332" s="80"/>
      <c r="G332" s="80"/>
      <c r="H332" s="109"/>
      <c r="I332" s="109"/>
      <c r="J332" s="119">
        <f>J333</f>
        <v>0</v>
      </c>
      <c r="K332" s="115">
        <f>K333</f>
        <v>0</v>
      </c>
      <c r="L332" s="84">
        <f t="shared" si="140"/>
        <v>0</v>
      </c>
      <c r="M332" s="84">
        <f t="shared" si="140"/>
        <v>0</v>
      </c>
    </row>
    <row r="333" spans="1:13" hidden="1" x14ac:dyDescent="0.3">
      <c r="A333" s="80">
        <v>3132</v>
      </c>
      <c r="B333" s="80"/>
      <c r="C333" s="80"/>
      <c r="D333" s="224"/>
      <c r="E333" s="225"/>
      <c r="F333" s="80"/>
      <c r="G333" s="80"/>
      <c r="H333" s="109"/>
      <c r="I333" s="109"/>
      <c r="J333" s="119"/>
      <c r="K333" s="115"/>
      <c r="L333" s="84">
        <f t="shared" si="140"/>
        <v>0</v>
      </c>
      <c r="M333" s="84">
        <f t="shared" si="140"/>
        <v>0</v>
      </c>
    </row>
    <row r="334" spans="1:13" hidden="1" x14ac:dyDescent="0.3">
      <c r="A334" s="80">
        <v>3140</v>
      </c>
      <c r="B334" s="80"/>
      <c r="C334" s="80"/>
      <c r="D334" s="224"/>
      <c r="E334" s="225"/>
      <c r="F334" s="80"/>
      <c r="G334" s="80"/>
      <c r="H334" s="109"/>
      <c r="I334" s="109"/>
      <c r="J334" s="119">
        <f>J335</f>
        <v>0</v>
      </c>
      <c r="K334" s="115">
        <f>K335</f>
        <v>0</v>
      </c>
      <c r="L334" s="84">
        <f t="shared" ref="L334:L335" si="141">H334+J334</f>
        <v>0</v>
      </c>
      <c r="M334" s="84">
        <f t="shared" ref="M334:M335" si="142">I334+K334</f>
        <v>0</v>
      </c>
    </row>
    <row r="335" spans="1:13" hidden="1" x14ac:dyDescent="0.3">
      <c r="A335" s="80">
        <v>3142</v>
      </c>
      <c r="B335" s="80"/>
      <c r="C335" s="80"/>
      <c r="D335" s="224"/>
      <c r="E335" s="225"/>
      <c r="F335" s="80"/>
      <c r="G335" s="80"/>
      <c r="H335" s="109"/>
      <c r="I335" s="109"/>
      <c r="J335" s="119"/>
      <c r="K335" s="115"/>
      <c r="L335" s="84">
        <f t="shared" si="141"/>
        <v>0</v>
      </c>
      <c r="M335" s="84">
        <f t="shared" si="142"/>
        <v>0</v>
      </c>
    </row>
    <row r="336" spans="1:13" x14ac:dyDescent="0.3">
      <c r="A336" s="224" t="s">
        <v>140</v>
      </c>
      <c r="B336" s="233"/>
      <c r="C336" s="225"/>
      <c r="D336" s="224" t="s">
        <v>45</v>
      </c>
      <c r="E336" s="225"/>
      <c r="F336" s="226" t="s">
        <v>227</v>
      </c>
      <c r="G336" s="230"/>
      <c r="H336" s="230"/>
      <c r="I336" s="230"/>
      <c r="J336" s="230"/>
      <c r="K336" s="230"/>
      <c r="L336" s="230"/>
      <c r="M336" s="227"/>
    </row>
    <row r="337" spans="1:13" x14ac:dyDescent="0.3">
      <c r="A337" s="226" t="s">
        <v>50</v>
      </c>
      <c r="B337" s="230"/>
      <c r="C337" s="227"/>
      <c r="D337" s="226"/>
      <c r="E337" s="227"/>
      <c r="F337" s="80"/>
      <c r="G337" s="80"/>
      <c r="H337" s="110">
        <f>H338</f>
        <v>55482</v>
      </c>
      <c r="I337" s="110">
        <f>I338</f>
        <v>48151.366590000005</v>
      </c>
      <c r="J337" s="115">
        <f>J338+J347</f>
        <v>0</v>
      </c>
      <c r="K337" s="115">
        <f>K338+K347</f>
        <v>0</v>
      </c>
      <c r="L337" s="83">
        <f t="shared" ref="L337:L338" si="143">H337+J337</f>
        <v>55482</v>
      </c>
      <c r="M337" s="83">
        <f t="shared" ref="M337:M338" si="144">I337+K337</f>
        <v>48151.366590000005</v>
      </c>
    </row>
    <row r="338" spans="1:13" x14ac:dyDescent="0.3">
      <c r="A338" s="80">
        <v>2000</v>
      </c>
      <c r="B338" s="80"/>
      <c r="C338" s="80"/>
      <c r="D338" s="226"/>
      <c r="E338" s="227"/>
      <c r="F338" s="80"/>
      <c r="G338" s="80"/>
      <c r="H338" s="110">
        <f>H343+H339</f>
        <v>55482</v>
      </c>
      <c r="I338" s="110">
        <f>I343+I339</f>
        <v>48151.366590000005</v>
      </c>
      <c r="J338" s="115"/>
      <c r="K338" s="115"/>
      <c r="L338" s="83">
        <f t="shared" si="143"/>
        <v>55482</v>
      </c>
      <c r="M338" s="83">
        <f t="shared" si="144"/>
        <v>48151.366590000005</v>
      </c>
    </row>
    <row r="339" spans="1:13" x14ac:dyDescent="0.3">
      <c r="A339" s="79">
        <v>2100</v>
      </c>
      <c r="B339" s="80"/>
      <c r="C339" s="80"/>
      <c r="D339" s="107"/>
      <c r="E339" s="108"/>
      <c r="F339" s="80"/>
      <c r="G339" s="80"/>
      <c r="H339" s="110">
        <f>H340+H342</f>
        <v>55482</v>
      </c>
      <c r="I339" s="110">
        <f>I340+I342</f>
        <v>48151.366590000005</v>
      </c>
      <c r="J339" s="115"/>
      <c r="K339" s="115"/>
      <c r="L339" s="83"/>
      <c r="M339" s="83"/>
    </row>
    <row r="340" spans="1:13" x14ac:dyDescent="0.3">
      <c r="A340" s="79">
        <v>2110</v>
      </c>
      <c r="B340" s="80"/>
      <c r="C340" s="80"/>
      <c r="D340" s="107"/>
      <c r="E340" s="108"/>
      <c r="F340" s="80"/>
      <c r="G340" s="80"/>
      <c r="H340" s="110">
        <f>H341</f>
        <v>45477.048999999999</v>
      </c>
      <c r="I340" s="110">
        <f t="shared" ref="I340" si="145">I341</f>
        <v>39592.016320000002</v>
      </c>
      <c r="J340" s="115"/>
      <c r="K340" s="115"/>
      <c r="L340" s="83"/>
      <c r="M340" s="83"/>
    </row>
    <row r="341" spans="1:13" x14ac:dyDescent="0.3">
      <c r="A341" s="79">
        <v>2111</v>
      </c>
      <c r="B341" s="80"/>
      <c r="C341" s="80"/>
      <c r="D341" s="107"/>
      <c r="E341" s="108"/>
      <c r="F341" s="80"/>
      <c r="G341" s="80"/>
      <c r="H341" s="110">
        <v>45477.048999999999</v>
      </c>
      <c r="I341" s="110">
        <v>39592.016320000002</v>
      </c>
      <c r="J341" s="115"/>
      <c r="K341" s="115"/>
      <c r="L341" s="83"/>
      <c r="M341" s="83"/>
    </row>
    <row r="342" spans="1:13" x14ac:dyDescent="0.3">
      <c r="A342" s="80">
        <v>2120</v>
      </c>
      <c r="B342" s="80"/>
      <c r="C342" s="80"/>
      <c r="D342" s="107"/>
      <c r="E342" s="108"/>
      <c r="F342" s="80"/>
      <c r="G342" s="80"/>
      <c r="H342" s="110">
        <v>10004.950999999999</v>
      </c>
      <c r="I342" s="110">
        <v>8559.3502700000008</v>
      </c>
      <c r="J342" s="115"/>
      <c r="K342" s="115"/>
      <c r="L342" s="83"/>
      <c r="M342" s="83"/>
    </row>
    <row r="343" spans="1:13" hidden="1" x14ac:dyDescent="0.3">
      <c r="A343" s="79">
        <v>2200</v>
      </c>
      <c r="B343" s="79"/>
      <c r="C343" s="79"/>
      <c r="D343" s="226"/>
      <c r="E343" s="227"/>
      <c r="F343" s="80"/>
      <c r="G343" s="80"/>
      <c r="H343" s="110"/>
      <c r="I343" s="110"/>
      <c r="J343" s="115"/>
      <c r="K343" s="115"/>
      <c r="L343" s="83">
        <f t="shared" ref="L343:L349" si="146">H343+J343</f>
        <v>0</v>
      </c>
      <c r="M343" s="83">
        <f t="shared" ref="M343:M349" si="147">I343+K343</f>
        <v>0</v>
      </c>
    </row>
    <row r="344" spans="1:13" hidden="1" x14ac:dyDescent="0.3">
      <c r="A344" s="79">
        <v>2210</v>
      </c>
      <c r="B344" s="79"/>
      <c r="C344" s="79"/>
      <c r="D344" s="226"/>
      <c r="E344" s="227"/>
      <c r="F344" s="80"/>
      <c r="G344" s="80"/>
      <c r="H344" s="110"/>
      <c r="I344" s="110"/>
      <c r="J344" s="115"/>
      <c r="K344" s="115"/>
      <c r="L344" s="83">
        <f t="shared" si="146"/>
        <v>0</v>
      </c>
      <c r="M344" s="83">
        <f t="shared" si="147"/>
        <v>0</v>
      </c>
    </row>
    <row r="345" spans="1:13" hidden="1" x14ac:dyDescent="0.3">
      <c r="A345" s="79">
        <v>2230</v>
      </c>
      <c r="B345" s="79"/>
      <c r="C345" s="79"/>
      <c r="D345" s="226"/>
      <c r="E345" s="227"/>
      <c r="F345" s="80"/>
      <c r="G345" s="80"/>
      <c r="H345" s="110"/>
      <c r="I345" s="110"/>
      <c r="J345" s="115"/>
      <c r="K345" s="115"/>
      <c r="L345" s="83">
        <f t="shared" si="146"/>
        <v>0</v>
      </c>
      <c r="M345" s="83">
        <f t="shared" si="147"/>
        <v>0</v>
      </c>
    </row>
    <row r="346" spans="1:13" hidden="1" x14ac:dyDescent="0.3">
      <c r="A346" s="80">
        <v>2240</v>
      </c>
      <c r="B346" s="80"/>
      <c r="C346" s="80"/>
      <c r="D346" s="226"/>
      <c r="E346" s="227"/>
      <c r="F346" s="80"/>
      <c r="G346" s="80"/>
      <c r="H346" s="110"/>
      <c r="I346" s="110"/>
      <c r="J346" s="115"/>
      <c r="K346" s="115"/>
      <c r="L346" s="83">
        <f t="shared" si="146"/>
        <v>0</v>
      </c>
      <c r="M346" s="83">
        <f t="shared" si="147"/>
        <v>0</v>
      </c>
    </row>
    <row r="347" spans="1:13" hidden="1" x14ac:dyDescent="0.3">
      <c r="A347" s="80">
        <v>2280</v>
      </c>
      <c r="B347" s="80"/>
      <c r="C347" s="80"/>
      <c r="D347" s="226"/>
      <c r="E347" s="227"/>
      <c r="F347" s="80"/>
      <c r="G347" s="80"/>
      <c r="H347" s="110"/>
      <c r="I347" s="110"/>
      <c r="J347" s="115">
        <f>J348</f>
        <v>0</v>
      </c>
      <c r="K347" s="115">
        <f>K348</f>
        <v>0</v>
      </c>
      <c r="L347" s="83">
        <f t="shared" si="146"/>
        <v>0</v>
      </c>
      <c r="M347" s="83">
        <f t="shared" si="147"/>
        <v>0</v>
      </c>
    </row>
    <row r="348" spans="1:13" hidden="1" x14ac:dyDescent="0.3">
      <c r="A348" s="80">
        <v>2282</v>
      </c>
      <c r="B348" s="80"/>
      <c r="C348" s="80"/>
      <c r="D348" s="226"/>
      <c r="E348" s="227"/>
      <c r="F348" s="80"/>
      <c r="G348" s="80"/>
      <c r="H348" s="110"/>
      <c r="I348" s="110"/>
      <c r="J348" s="115">
        <f>J349+J350</f>
        <v>0</v>
      </c>
      <c r="K348" s="115">
        <f>K349+K350</f>
        <v>0</v>
      </c>
      <c r="L348" s="83">
        <f t="shared" si="146"/>
        <v>0</v>
      </c>
      <c r="M348" s="83">
        <f t="shared" si="147"/>
        <v>0</v>
      </c>
    </row>
    <row r="349" spans="1:13" hidden="1" x14ac:dyDescent="0.3">
      <c r="A349" s="80"/>
      <c r="B349" s="80"/>
      <c r="C349" s="80"/>
      <c r="D349" s="226"/>
      <c r="E349" s="227"/>
      <c r="F349" s="80"/>
      <c r="G349" s="80"/>
      <c r="H349" s="110"/>
      <c r="I349" s="110"/>
      <c r="J349" s="115"/>
      <c r="K349" s="115"/>
      <c r="L349" s="83">
        <f t="shared" si="146"/>
        <v>0</v>
      </c>
      <c r="M349" s="83">
        <f t="shared" si="147"/>
        <v>0</v>
      </c>
    </row>
    <row r="350" spans="1:13" s="113" customFormat="1" x14ac:dyDescent="0.3">
      <c r="A350" s="235" t="s">
        <v>153</v>
      </c>
      <c r="B350" s="236"/>
      <c r="C350" s="237"/>
      <c r="D350" s="235" t="s">
        <v>48</v>
      </c>
      <c r="E350" s="237"/>
      <c r="F350" s="231" t="s">
        <v>154</v>
      </c>
      <c r="G350" s="238"/>
      <c r="H350" s="238"/>
      <c r="I350" s="238"/>
      <c r="J350" s="238"/>
      <c r="K350" s="238"/>
      <c r="L350" s="238"/>
      <c r="M350" s="232"/>
    </row>
    <row r="351" spans="1:13" s="113" customFormat="1" x14ac:dyDescent="0.3">
      <c r="A351" s="231" t="s">
        <v>50</v>
      </c>
      <c r="B351" s="238"/>
      <c r="C351" s="232"/>
      <c r="D351" s="231"/>
      <c r="E351" s="232"/>
      <c r="F351" s="114"/>
      <c r="G351" s="114"/>
      <c r="H351" s="110">
        <f>H352</f>
        <v>1477.8</v>
      </c>
      <c r="I351" s="110">
        <f>I352</f>
        <v>1409.65923</v>
      </c>
      <c r="J351" s="115">
        <f>J352+J364</f>
        <v>0</v>
      </c>
      <c r="K351" s="115">
        <f>K352+K364</f>
        <v>0</v>
      </c>
      <c r="L351" s="110">
        <f t="shared" ref="L351:L352" si="148">H351+J351</f>
        <v>1477.8</v>
      </c>
      <c r="M351" s="110">
        <f t="shared" ref="M351:M352" si="149">I351+K351</f>
        <v>1409.65923</v>
      </c>
    </row>
    <row r="352" spans="1:13" s="113" customFormat="1" x14ac:dyDescent="0.3">
      <c r="A352" s="114">
        <v>2000</v>
      </c>
      <c r="B352" s="114"/>
      <c r="C352" s="114"/>
      <c r="D352" s="231"/>
      <c r="E352" s="232"/>
      <c r="F352" s="114"/>
      <c r="G352" s="114"/>
      <c r="H352" s="110">
        <f>H357+H353+H366</f>
        <v>1477.8</v>
      </c>
      <c r="I352" s="110">
        <f>I357+I353+I366</f>
        <v>1409.65923</v>
      </c>
      <c r="J352" s="115"/>
      <c r="K352" s="115"/>
      <c r="L352" s="110">
        <f t="shared" si="148"/>
        <v>1477.8</v>
      </c>
      <c r="M352" s="110">
        <f t="shared" si="149"/>
        <v>1409.65923</v>
      </c>
    </row>
    <row r="353" spans="1:13" s="113" customFormat="1" x14ac:dyDescent="0.3">
      <c r="A353" s="116">
        <v>2100</v>
      </c>
      <c r="B353" s="114"/>
      <c r="C353" s="114"/>
      <c r="D353" s="117"/>
      <c r="E353" s="118"/>
      <c r="F353" s="114"/>
      <c r="G353" s="114"/>
      <c r="H353" s="110">
        <f>H354+H356</f>
        <v>1477.8</v>
      </c>
      <c r="I353" s="110">
        <f>I354+I356</f>
        <v>1409.65923</v>
      </c>
      <c r="J353" s="115"/>
      <c r="K353" s="115"/>
      <c r="L353" s="110"/>
      <c r="M353" s="110"/>
    </row>
    <row r="354" spans="1:13" s="113" customFormat="1" x14ac:dyDescent="0.3">
      <c r="A354" s="116">
        <v>2110</v>
      </c>
      <c r="B354" s="114"/>
      <c r="C354" s="114"/>
      <c r="D354" s="117"/>
      <c r="E354" s="118"/>
      <c r="F354" s="114"/>
      <c r="G354" s="114"/>
      <c r="H354" s="110">
        <f>H355</f>
        <v>1211.3109999999999</v>
      </c>
      <c r="I354" s="110">
        <f t="shared" ref="I354" si="150">I355</f>
        <v>1154.8233</v>
      </c>
      <c r="J354" s="115"/>
      <c r="K354" s="115"/>
      <c r="L354" s="110"/>
      <c r="M354" s="110"/>
    </row>
    <row r="355" spans="1:13" s="113" customFormat="1" x14ac:dyDescent="0.3">
      <c r="A355" s="116">
        <v>2111</v>
      </c>
      <c r="B355" s="114"/>
      <c r="C355" s="114"/>
      <c r="D355" s="117"/>
      <c r="E355" s="118"/>
      <c r="F355" s="114"/>
      <c r="G355" s="114"/>
      <c r="H355" s="110">
        <v>1211.3109999999999</v>
      </c>
      <c r="I355" s="110">
        <v>1154.8233</v>
      </c>
      <c r="J355" s="115"/>
      <c r="K355" s="115"/>
      <c r="L355" s="110"/>
      <c r="M355" s="110"/>
    </row>
    <row r="356" spans="1:13" s="113" customFormat="1" x14ac:dyDescent="0.3">
      <c r="A356" s="114">
        <v>2120</v>
      </c>
      <c r="B356" s="114"/>
      <c r="C356" s="114"/>
      <c r="D356" s="117"/>
      <c r="E356" s="118"/>
      <c r="F356" s="114"/>
      <c r="G356" s="114"/>
      <c r="H356" s="110">
        <v>266.48899999999998</v>
      </c>
      <c r="I356" s="110">
        <v>254.83592999999999</v>
      </c>
      <c r="J356" s="115"/>
      <c r="K356" s="115"/>
      <c r="L356" s="110"/>
      <c r="M356" s="110"/>
    </row>
    <row r="357" spans="1:13" s="113" customFormat="1" hidden="1" x14ac:dyDescent="0.3">
      <c r="A357" s="116">
        <v>2200</v>
      </c>
      <c r="B357" s="116"/>
      <c r="C357" s="116"/>
      <c r="D357" s="231"/>
      <c r="E357" s="232"/>
      <c r="F357" s="114"/>
      <c r="G357" s="114"/>
      <c r="H357" s="110">
        <f>H358+H360+H361+H364</f>
        <v>0</v>
      </c>
      <c r="I357" s="110">
        <f>I358+I360+I361+I364</f>
        <v>0</v>
      </c>
      <c r="J357" s="115"/>
      <c r="K357" s="115"/>
      <c r="L357" s="110">
        <f t="shared" ref="L357:L366" si="151">H357+J357</f>
        <v>0</v>
      </c>
      <c r="M357" s="110">
        <f t="shared" ref="M357:M366" si="152">I357+K357</f>
        <v>0</v>
      </c>
    </row>
    <row r="358" spans="1:13" s="113" customFormat="1" hidden="1" x14ac:dyDescent="0.3">
      <c r="A358" s="116">
        <v>2210</v>
      </c>
      <c r="B358" s="116"/>
      <c r="C358" s="116"/>
      <c r="D358" s="231"/>
      <c r="E358" s="232"/>
      <c r="F358" s="114"/>
      <c r="G358" s="114"/>
      <c r="H358" s="110"/>
      <c r="I358" s="110"/>
      <c r="J358" s="115"/>
      <c r="K358" s="115"/>
      <c r="L358" s="110">
        <f t="shared" si="151"/>
        <v>0</v>
      </c>
      <c r="M358" s="110">
        <f t="shared" si="152"/>
        <v>0</v>
      </c>
    </row>
    <row r="359" spans="1:13" s="113" customFormat="1" hidden="1" x14ac:dyDescent="0.3">
      <c r="A359" s="116">
        <v>2230</v>
      </c>
      <c r="B359" s="116"/>
      <c r="C359" s="116"/>
      <c r="D359" s="231"/>
      <c r="E359" s="232"/>
      <c r="F359" s="114"/>
      <c r="G359" s="114"/>
      <c r="H359" s="110"/>
      <c r="I359" s="110"/>
      <c r="J359" s="115"/>
      <c r="K359" s="115"/>
      <c r="L359" s="110">
        <f t="shared" si="151"/>
        <v>0</v>
      </c>
      <c r="M359" s="110">
        <f t="shared" si="152"/>
        <v>0</v>
      </c>
    </row>
    <row r="360" spans="1:13" s="113" customFormat="1" hidden="1" x14ac:dyDescent="0.3">
      <c r="A360" s="114">
        <v>2240</v>
      </c>
      <c r="B360" s="114"/>
      <c r="C360" s="114"/>
      <c r="D360" s="231"/>
      <c r="E360" s="232"/>
      <c r="F360" s="114"/>
      <c r="G360" s="114"/>
      <c r="H360" s="110"/>
      <c r="I360" s="110"/>
      <c r="J360" s="115"/>
      <c r="K360" s="115"/>
      <c r="L360" s="110">
        <f t="shared" si="151"/>
        <v>0</v>
      </c>
      <c r="M360" s="110">
        <f t="shared" si="152"/>
        <v>0</v>
      </c>
    </row>
    <row r="361" spans="1:13" s="113" customFormat="1" hidden="1" x14ac:dyDescent="0.3">
      <c r="A361" s="114">
        <v>2270</v>
      </c>
      <c r="B361" s="114"/>
      <c r="C361" s="114"/>
      <c r="D361" s="117"/>
      <c r="E361" s="118"/>
      <c r="F361" s="114"/>
      <c r="G361" s="114"/>
      <c r="H361" s="110">
        <f>H362+H363</f>
        <v>0</v>
      </c>
      <c r="I361" s="110">
        <f>I362+I363</f>
        <v>0</v>
      </c>
      <c r="J361" s="115"/>
      <c r="K361" s="115"/>
      <c r="L361" s="110"/>
      <c r="M361" s="110"/>
    </row>
    <row r="362" spans="1:13" s="113" customFormat="1" hidden="1" x14ac:dyDescent="0.3">
      <c r="A362" s="114">
        <v>2272</v>
      </c>
      <c r="B362" s="114"/>
      <c r="C362" s="114"/>
      <c r="D362" s="117"/>
      <c r="E362" s="118"/>
      <c r="F362" s="114"/>
      <c r="G362" s="114"/>
      <c r="H362" s="110"/>
      <c r="I362" s="110"/>
      <c r="J362" s="115"/>
      <c r="K362" s="115"/>
      <c r="L362" s="110"/>
      <c r="M362" s="110"/>
    </row>
    <row r="363" spans="1:13" s="113" customFormat="1" hidden="1" x14ac:dyDescent="0.3">
      <c r="A363" s="114">
        <v>2273</v>
      </c>
      <c r="B363" s="114"/>
      <c r="C363" s="114"/>
      <c r="D363" s="117"/>
      <c r="E363" s="118"/>
      <c r="F363" s="114"/>
      <c r="G363" s="114"/>
      <c r="H363" s="110"/>
      <c r="I363" s="110"/>
      <c r="J363" s="115"/>
      <c r="K363" s="115"/>
      <c r="L363" s="110"/>
      <c r="M363" s="110"/>
    </row>
    <row r="364" spans="1:13" s="113" customFormat="1" hidden="1" x14ac:dyDescent="0.3">
      <c r="A364" s="114">
        <v>2280</v>
      </c>
      <c r="B364" s="114"/>
      <c r="C364" s="114"/>
      <c r="D364" s="231"/>
      <c r="E364" s="232"/>
      <c r="F364" s="114"/>
      <c r="G364" s="114"/>
      <c r="H364" s="110">
        <f>H365</f>
        <v>0</v>
      </c>
      <c r="I364" s="110">
        <f>I365</f>
        <v>0</v>
      </c>
      <c r="J364" s="115">
        <f>J365</f>
        <v>0</v>
      </c>
      <c r="K364" s="115">
        <f>K365</f>
        <v>0</v>
      </c>
      <c r="L364" s="110">
        <f t="shared" si="151"/>
        <v>0</v>
      </c>
      <c r="M364" s="110">
        <f t="shared" si="152"/>
        <v>0</v>
      </c>
    </row>
    <row r="365" spans="1:13" s="113" customFormat="1" hidden="1" x14ac:dyDescent="0.3">
      <c r="A365" s="114">
        <v>2282</v>
      </c>
      <c r="B365" s="114"/>
      <c r="C365" s="114"/>
      <c r="D365" s="231"/>
      <c r="E365" s="232"/>
      <c r="F365" s="114"/>
      <c r="G365" s="114"/>
      <c r="H365" s="110"/>
      <c r="I365" s="110"/>
      <c r="J365" s="115">
        <f>J366+J367</f>
        <v>0</v>
      </c>
      <c r="K365" s="115">
        <f>K366+K367</f>
        <v>0</v>
      </c>
      <c r="L365" s="110">
        <f t="shared" si="151"/>
        <v>0</v>
      </c>
      <c r="M365" s="110">
        <f t="shared" si="152"/>
        <v>0</v>
      </c>
    </row>
    <row r="366" spans="1:13" s="113" customFormat="1" hidden="1" x14ac:dyDescent="0.3">
      <c r="A366" s="114">
        <v>2800</v>
      </c>
      <c r="B366" s="114"/>
      <c r="C366" s="114"/>
      <c r="D366" s="231"/>
      <c r="E366" s="232"/>
      <c r="F366" s="114"/>
      <c r="G366" s="114"/>
      <c r="H366" s="110"/>
      <c r="I366" s="110"/>
      <c r="J366" s="115"/>
      <c r="K366" s="115"/>
      <c r="L366" s="110">
        <f t="shared" si="151"/>
        <v>0</v>
      </c>
      <c r="M366" s="110">
        <f t="shared" si="152"/>
        <v>0</v>
      </c>
    </row>
    <row r="367" spans="1:13" s="113" customFormat="1" ht="37.5" customHeight="1" x14ac:dyDescent="0.3">
      <c r="A367" s="235" t="s">
        <v>305</v>
      </c>
      <c r="B367" s="236"/>
      <c r="C367" s="237"/>
      <c r="D367" s="235" t="s">
        <v>48</v>
      </c>
      <c r="E367" s="237"/>
      <c r="F367" s="220" t="s">
        <v>304</v>
      </c>
      <c r="G367" s="221"/>
      <c r="H367" s="221"/>
      <c r="I367" s="221"/>
      <c r="J367" s="221"/>
      <c r="K367" s="221"/>
      <c r="L367" s="221"/>
      <c r="M367" s="222"/>
    </row>
    <row r="368" spans="1:13" s="113" customFormat="1" x14ac:dyDescent="0.3">
      <c r="A368" s="231" t="s">
        <v>50</v>
      </c>
      <c r="B368" s="238"/>
      <c r="C368" s="232"/>
      <c r="D368" s="231"/>
      <c r="E368" s="232"/>
      <c r="F368" s="114"/>
      <c r="G368" s="114"/>
      <c r="H368" s="110">
        <f>H369</f>
        <v>123.38827999999999</v>
      </c>
      <c r="I368" s="110">
        <f>I369</f>
        <v>121.48021</v>
      </c>
      <c r="J368" s="115">
        <f>J369+J381+J384</f>
        <v>0</v>
      </c>
      <c r="K368" s="115">
        <f>K369+K381+K384</f>
        <v>0</v>
      </c>
      <c r="L368" s="110">
        <f t="shared" ref="L368:L369" si="153">H368+J368</f>
        <v>123.38827999999999</v>
      </c>
      <c r="M368" s="110">
        <f t="shared" ref="M368:M369" si="154">I368+K368</f>
        <v>121.48021</v>
      </c>
    </row>
    <row r="369" spans="1:13" s="113" customFormat="1" x14ac:dyDescent="0.3">
      <c r="A369" s="114">
        <v>2000</v>
      </c>
      <c r="B369" s="114"/>
      <c r="C369" s="114"/>
      <c r="D369" s="231"/>
      <c r="E369" s="232"/>
      <c r="F369" s="114"/>
      <c r="G369" s="114"/>
      <c r="H369" s="110">
        <f>H374+H370+H383</f>
        <v>123.38827999999999</v>
      </c>
      <c r="I369" s="110">
        <f>I374+I370+I383</f>
        <v>121.48021</v>
      </c>
      <c r="J369" s="115"/>
      <c r="K369" s="115"/>
      <c r="L369" s="110">
        <f t="shared" si="153"/>
        <v>123.38827999999999</v>
      </c>
      <c r="M369" s="110">
        <f t="shared" si="154"/>
        <v>121.48021</v>
      </c>
    </row>
    <row r="370" spans="1:13" s="113" customFormat="1" x14ac:dyDescent="0.3">
      <c r="A370" s="116">
        <v>2100</v>
      </c>
      <c r="B370" s="114"/>
      <c r="C370" s="114"/>
      <c r="D370" s="117"/>
      <c r="E370" s="118"/>
      <c r="F370" s="114"/>
      <c r="G370" s="114"/>
      <c r="H370" s="110">
        <f>H371+H373</f>
        <v>123.38827999999999</v>
      </c>
      <c r="I370" s="110">
        <f>I371+I373</f>
        <v>121.48021</v>
      </c>
      <c r="J370" s="115"/>
      <c r="K370" s="115"/>
      <c r="L370" s="110"/>
      <c r="M370" s="110"/>
    </row>
    <row r="371" spans="1:13" s="113" customFormat="1" x14ac:dyDescent="0.3">
      <c r="A371" s="116">
        <v>2110</v>
      </c>
      <c r="B371" s="114"/>
      <c r="C371" s="114"/>
      <c r="D371" s="117"/>
      <c r="E371" s="118"/>
      <c r="F371" s="114"/>
      <c r="G371" s="114"/>
      <c r="H371" s="110">
        <f>H372</f>
        <v>101.13827999999999</v>
      </c>
      <c r="I371" s="110">
        <f t="shared" ref="I371" si="155">I372</f>
        <v>99.57396</v>
      </c>
      <c r="J371" s="115"/>
      <c r="K371" s="115"/>
      <c r="L371" s="110"/>
      <c r="M371" s="110"/>
    </row>
    <row r="372" spans="1:13" s="113" customFormat="1" x14ac:dyDescent="0.3">
      <c r="A372" s="116">
        <v>2111</v>
      </c>
      <c r="B372" s="114"/>
      <c r="C372" s="114"/>
      <c r="D372" s="117"/>
      <c r="E372" s="118"/>
      <c r="F372" s="114"/>
      <c r="G372" s="114"/>
      <c r="H372" s="110">
        <v>101.13827999999999</v>
      </c>
      <c r="I372" s="110">
        <v>99.57396</v>
      </c>
      <c r="J372" s="115"/>
      <c r="K372" s="115"/>
      <c r="L372" s="110"/>
      <c r="M372" s="110"/>
    </row>
    <row r="373" spans="1:13" s="113" customFormat="1" x14ac:dyDescent="0.3">
      <c r="A373" s="114">
        <v>2120</v>
      </c>
      <c r="B373" s="114"/>
      <c r="C373" s="114"/>
      <c r="D373" s="117"/>
      <c r="E373" s="118"/>
      <c r="F373" s="114"/>
      <c r="G373" s="114"/>
      <c r="H373" s="110">
        <v>22.25</v>
      </c>
      <c r="I373" s="110">
        <v>21.90625</v>
      </c>
      <c r="J373" s="115"/>
      <c r="K373" s="115"/>
      <c r="L373" s="110"/>
      <c r="M373" s="110"/>
    </row>
    <row r="374" spans="1:13" s="113" customFormat="1" hidden="1" x14ac:dyDescent="0.3">
      <c r="A374" s="116">
        <v>2200</v>
      </c>
      <c r="B374" s="116"/>
      <c r="C374" s="116"/>
      <c r="D374" s="231"/>
      <c r="E374" s="232"/>
      <c r="F374" s="114"/>
      <c r="G374" s="114"/>
      <c r="H374" s="110">
        <f>H375+H377+H378+H381</f>
        <v>0</v>
      </c>
      <c r="I374" s="110">
        <f>I375+I377+I378+I381</f>
        <v>0</v>
      </c>
      <c r="J374" s="115"/>
      <c r="K374" s="115"/>
      <c r="L374" s="110">
        <f t="shared" ref="L374:L377" si="156">H374+J374</f>
        <v>0</v>
      </c>
      <c r="M374" s="110">
        <f t="shared" ref="M374:M377" si="157">I374+K374</f>
        <v>0</v>
      </c>
    </row>
    <row r="375" spans="1:13" s="113" customFormat="1" hidden="1" x14ac:dyDescent="0.3">
      <c r="A375" s="116">
        <v>2210</v>
      </c>
      <c r="B375" s="116"/>
      <c r="C375" s="116"/>
      <c r="D375" s="231"/>
      <c r="E375" s="232"/>
      <c r="F375" s="114"/>
      <c r="G375" s="114"/>
      <c r="H375" s="110"/>
      <c r="I375" s="110"/>
      <c r="J375" s="115"/>
      <c r="K375" s="115"/>
      <c r="L375" s="110">
        <f t="shared" si="156"/>
        <v>0</v>
      </c>
      <c r="M375" s="110">
        <f t="shared" si="157"/>
        <v>0</v>
      </c>
    </row>
    <row r="376" spans="1:13" s="113" customFormat="1" hidden="1" x14ac:dyDescent="0.3">
      <c r="A376" s="116">
        <v>2230</v>
      </c>
      <c r="B376" s="116"/>
      <c r="C376" s="116"/>
      <c r="D376" s="231"/>
      <c r="E376" s="232"/>
      <c r="F376" s="114"/>
      <c r="G376" s="114"/>
      <c r="H376" s="110"/>
      <c r="I376" s="110"/>
      <c r="J376" s="115"/>
      <c r="K376" s="115"/>
      <c r="L376" s="110">
        <f t="shared" si="156"/>
        <v>0</v>
      </c>
      <c r="M376" s="110">
        <f t="shared" si="157"/>
        <v>0</v>
      </c>
    </row>
    <row r="377" spans="1:13" s="113" customFormat="1" hidden="1" x14ac:dyDescent="0.3">
      <c r="A377" s="114">
        <v>2240</v>
      </c>
      <c r="B377" s="114"/>
      <c r="C377" s="114"/>
      <c r="D377" s="231"/>
      <c r="E377" s="232"/>
      <c r="F377" s="114"/>
      <c r="G377" s="114"/>
      <c r="H377" s="110"/>
      <c r="I377" s="110"/>
      <c r="J377" s="115"/>
      <c r="K377" s="115"/>
      <c r="L377" s="110">
        <f t="shared" si="156"/>
        <v>0</v>
      </c>
      <c r="M377" s="110">
        <f t="shared" si="157"/>
        <v>0</v>
      </c>
    </row>
    <row r="378" spans="1:13" s="113" customFormat="1" hidden="1" x14ac:dyDescent="0.3">
      <c r="A378" s="114">
        <v>2270</v>
      </c>
      <c r="B378" s="114"/>
      <c r="C378" s="114"/>
      <c r="D378" s="117"/>
      <c r="E378" s="118"/>
      <c r="F378" s="114"/>
      <c r="G378" s="114"/>
      <c r="H378" s="110">
        <f>H379+H380</f>
        <v>0</v>
      </c>
      <c r="I378" s="110">
        <f>I379+I380</f>
        <v>0</v>
      </c>
      <c r="J378" s="115"/>
      <c r="K378" s="115"/>
      <c r="L378" s="110"/>
      <c r="M378" s="110"/>
    </row>
    <row r="379" spans="1:13" s="113" customFormat="1" hidden="1" x14ac:dyDescent="0.3">
      <c r="A379" s="114">
        <v>2272</v>
      </c>
      <c r="B379" s="114"/>
      <c r="C379" s="114"/>
      <c r="D379" s="117"/>
      <c r="E379" s="118"/>
      <c r="F379" s="114"/>
      <c r="G379" s="114"/>
      <c r="H379" s="110"/>
      <c r="I379" s="110"/>
      <c r="J379" s="115"/>
      <c r="K379" s="115"/>
      <c r="L379" s="110"/>
      <c r="M379" s="110"/>
    </row>
    <row r="380" spans="1:13" s="113" customFormat="1" hidden="1" x14ac:dyDescent="0.3">
      <c r="A380" s="114">
        <v>2273</v>
      </c>
      <c r="B380" s="114"/>
      <c r="C380" s="114"/>
      <c r="D380" s="117"/>
      <c r="E380" s="118"/>
      <c r="F380" s="114"/>
      <c r="G380" s="114"/>
      <c r="H380" s="110"/>
      <c r="I380" s="110"/>
      <c r="J380" s="115"/>
      <c r="K380" s="115"/>
      <c r="L380" s="110"/>
      <c r="M380" s="110"/>
    </row>
    <row r="381" spans="1:13" s="113" customFormat="1" hidden="1" x14ac:dyDescent="0.3">
      <c r="A381" s="114">
        <v>2280</v>
      </c>
      <c r="B381" s="114"/>
      <c r="C381" s="114"/>
      <c r="D381" s="231"/>
      <c r="E381" s="232"/>
      <c r="F381" s="114"/>
      <c r="G381" s="114"/>
      <c r="H381" s="110">
        <f>H382</f>
        <v>0</v>
      </c>
      <c r="I381" s="110">
        <f>I382</f>
        <v>0</v>
      </c>
      <c r="J381" s="115">
        <f>J382</f>
        <v>0</v>
      </c>
      <c r="K381" s="115">
        <f>K382</f>
        <v>0</v>
      </c>
      <c r="L381" s="110">
        <f t="shared" ref="L381:L386" si="158">H381+J381</f>
        <v>0</v>
      </c>
      <c r="M381" s="110">
        <f t="shared" ref="M381:M386" si="159">I381+K381</f>
        <v>0</v>
      </c>
    </row>
    <row r="382" spans="1:13" s="113" customFormat="1" hidden="1" x14ac:dyDescent="0.3">
      <c r="A382" s="114">
        <v>2282</v>
      </c>
      <c r="B382" s="114"/>
      <c r="C382" s="114"/>
      <c r="D382" s="231"/>
      <c r="E382" s="232"/>
      <c r="F382" s="114"/>
      <c r="G382" s="114"/>
      <c r="H382" s="110"/>
      <c r="I382" s="110"/>
      <c r="J382" s="115">
        <f>J383+J387</f>
        <v>0</v>
      </c>
      <c r="K382" s="115">
        <f>K383+K387</f>
        <v>0</v>
      </c>
      <c r="L382" s="110">
        <f t="shared" si="158"/>
        <v>0</v>
      </c>
      <c r="M382" s="110">
        <f t="shared" si="159"/>
        <v>0</v>
      </c>
    </row>
    <row r="383" spans="1:13" s="113" customFormat="1" hidden="1" x14ac:dyDescent="0.3">
      <c r="A383" s="114">
        <v>2800</v>
      </c>
      <c r="B383" s="114"/>
      <c r="C383" s="114"/>
      <c r="D383" s="231"/>
      <c r="E383" s="232"/>
      <c r="F383" s="114"/>
      <c r="G383" s="114"/>
      <c r="H383" s="110"/>
      <c r="I383" s="110"/>
      <c r="J383" s="115"/>
      <c r="K383" s="115"/>
      <c r="L383" s="110">
        <f t="shared" si="158"/>
        <v>0</v>
      </c>
      <c r="M383" s="110">
        <f t="shared" si="159"/>
        <v>0</v>
      </c>
    </row>
    <row r="384" spans="1:13" s="113" customFormat="1" hidden="1" x14ac:dyDescent="0.3">
      <c r="A384" s="80">
        <v>3000</v>
      </c>
      <c r="B384" s="80"/>
      <c r="C384" s="80"/>
      <c r="D384" s="226"/>
      <c r="E384" s="227"/>
      <c r="F384" s="80"/>
      <c r="G384" s="80"/>
      <c r="H384" s="110"/>
      <c r="I384" s="110"/>
      <c r="J384" s="115">
        <f>J385</f>
        <v>0</v>
      </c>
      <c r="K384" s="115">
        <f>K385</f>
        <v>0</v>
      </c>
      <c r="L384" s="83">
        <f t="shared" si="158"/>
        <v>0</v>
      </c>
      <c r="M384" s="83">
        <f t="shared" si="159"/>
        <v>0</v>
      </c>
    </row>
    <row r="385" spans="1:13" s="113" customFormat="1" hidden="1" x14ac:dyDescent="0.3">
      <c r="A385" s="80">
        <v>3100</v>
      </c>
      <c r="B385" s="80"/>
      <c r="C385" s="80"/>
      <c r="D385" s="226"/>
      <c r="E385" s="227"/>
      <c r="F385" s="80"/>
      <c r="G385" s="80"/>
      <c r="H385" s="110"/>
      <c r="I385" s="110"/>
      <c r="J385" s="115">
        <f>J386</f>
        <v>0</v>
      </c>
      <c r="K385" s="115">
        <f>K386</f>
        <v>0</v>
      </c>
      <c r="L385" s="83">
        <f t="shared" si="158"/>
        <v>0</v>
      </c>
      <c r="M385" s="83">
        <f t="shared" si="159"/>
        <v>0</v>
      </c>
    </row>
    <row r="386" spans="1:13" s="113" customFormat="1" hidden="1" x14ac:dyDescent="0.3">
      <c r="A386" s="80">
        <v>3110</v>
      </c>
      <c r="B386" s="80"/>
      <c r="C386" s="80"/>
      <c r="D386" s="226"/>
      <c r="E386" s="227"/>
      <c r="F386" s="80"/>
      <c r="G386" s="80"/>
      <c r="H386" s="110"/>
      <c r="I386" s="110"/>
      <c r="J386" s="115"/>
      <c r="K386" s="115"/>
      <c r="L386" s="83">
        <f t="shared" si="158"/>
        <v>0</v>
      </c>
      <c r="M386" s="83">
        <f t="shared" si="159"/>
        <v>0</v>
      </c>
    </row>
    <row r="387" spans="1:13" s="113" customFormat="1" ht="74.400000000000006" customHeight="1" x14ac:dyDescent="0.3">
      <c r="A387" s="235" t="s">
        <v>141</v>
      </c>
      <c r="B387" s="236"/>
      <c r="C387" s="237"/>
      <c r="D387" s="235" t="s">
        <v>45</v>
      </c>
      <c r="E387" s="237"/>
      <c r="F387" s="220" t="s">
        <v>235</v>
      </c>
      <c r="G387" s="221"/>
      <c r="H387" s="221"/>
      <c r="I387" s="221"/>
      <c r="J387" s="221"/>
      <c r="K387" s="221"/>
      <c r="L387" s="221"/>
      <c r="M387" s="222"/>
    </row>
    <row r="388" spans="1:13" s="113" customFormat="1" x14ac:dyDescent="0.3">
      <c r="A388" s="231" t="s">
        <v>50</v>
      </c>
      <c r="B388" s="238"/>
      <c r="C388" s="232"/>
      <c r="D388" s="231"/>
      <c r="E388" s="232"/>
      <c r="F388" s="114"/>
      <c r="G388" s="114"/>
      <c r="H388" s="110">
        <f>H389</f>
        <v>14071.568029999999</v>
      </c>
      <c r="I388" s="110">
        <f>I389</f>
        <v>13874.11872</v>
      </c>
      <c r="J388" s="115">
        <f>J389+J401+J404</f>
        <v>0</v>
      </c>
      <c r="K388" s="115">
        <f>K389+K401+K404</f>
        <v>0</v>
      </c>
      <c r="L388" s="110">
        <f t="shared" ref="L388:L389" si="160">H388+J388</f>
        <v>14071.568029999999</v>
      </c>
      <c r="M388" s="110">
        <f t="shared" ref="M388:M389" si="161">I388+K388</f>
        <v>13874.11872</v>
      </c>
    </row>
    <row r="389" spans="1:13" s="113" customFormat="1" x14ac:dyDescent="0.3">
      <c r="A389" s="114">
        <v>2000</v>
      </c>
      <c r="B389" s="114"/>
      <c r="C389" s="114"/>
      <c r="D389" s="231"/>
      <c r="E389" s="232"/>
      <c r="F389" s="114"/>
      <c r="G389" s="114"/>
      <c r="H389" s="110">
        <f>H394+H390+H403</f>
        <v>14071.568029999999</v>
      </c>
      <c r="I389" s="110">
        <f>I394+I390+I403</f>
        <v>13874.11872</v>
      </c>
      <c r="J389" s="115"/>
      <c r="K389" s="115"/>
      <c r="L389" s="110">
        <f t="shared" si="160"/>
        <v>14071.568029999999</v>
      </c>
      <c r="M389" s="110">
        <f t="shared" si="161"/>
        <v>13874.11872</v>
      </c>
    </row>
    <row r="390" spans="1:13" s="113" customFormat="1" x14ac:dyDescent="0.3">
      <c r="A390" s="116">
        <v>2100</v>
      </c>
      <c r="B390" s="114"/>
      <c r="C390" s="114"/>
      <c r="D390" s="117"/>
      <c r="E390" s="118"/>
      <c r="F390" s="114"/>
      <c r="G390" s="114"/>
      <c r="H390" s="110">
        <f>H391+H393</f>
        <v>14071.568029999999</v>
      </c>
      <c r="I390" s="110">
        <f>I391+I393</f>
        <v>13874.11872</v>
      </c>
      <c r="J390" s="115"/>
      <c r="K390" s="115"/>
      <c r="L390" s="110"/>
      <c r="M390" s="110"/>
    </row>
    <row r="391" spans="1:13" s="113" customFormat="1" x14ac:dyDescent="0.3">
      <c r="A391" s="116">
        <v>2110</v>
      </c>
      <c r="B391" s="114"/>
      <c r="C391" s="114"/>
      <c r="D391" s="117"/>
      <c r="E391" s="118"/>
      <c r="F391" s="114"/>
      <c r="G391" s="114"/>
      <c r="H391" s="110">
        <f>H392</f>
        <v>11534.072029999999</v>
      </c>
      <c r="I391" s="110">
        <f t="shared" ref="I391" si="162">I392</f>
        <v>11433.43174</v>
      </c>
      <c r="J391" s="115"/>
      <c r="K391" s="115"/>
      <c r="L391" s="110"/>
      <c r="M391" s="110"/>
    </row>
    <row r="392" spans="1:13" s="113" customFormat="1" x14ac:dyDescent="0.3">
      <c r="A392" s="116">
        <v>2111</v>
      </c>
      <c r="B392" s="114"/>
      <c r="C392" s="114"/>
      <c r="D392" s="117"/>
      <c r="E392" s="118"/>
      <c r="F392" s="114"/>
      <c r="G392" s="114"/>
      <c r="H392" s="110">
        <v>11534.072029999999</v>
      </c>
      <c r="I392" s="110">
        <v>11433.43174</v>
      </c>
      <c r="J392" s="115"/>
      <c r="K392" s="115"/>
      <c r="L392" s="110"/>
      <c r="M392" s="110"/>
    </row>
    <row r="393" spans="1:13" s="113" customFormat="1" x14ac:dyDescent="0.3">
      <c r="A393" s="114">
        <v>2120</v>
      </c>
      <c r="B393" s="114"/>
      <c r="C393" s="114"/>
      <c r="D393" s="117"/>
      <c r="E393" s="118"/>
      <c r="F393" s="114"/>
      <c r="G393" s="114"/>
      <c r="H393" s="110">
        <v>2537.4960000000001</v>
      </c>
      <c r="I393" s="110">
        <v>2440.6869799999999</v>
      </c>
      <c r="J393" s="115"/>
      <c r="K393" s="115"/>
      <c r="L393" s="110"/>
      <c r="M393" s="110"/>
    </row>
    <row r="394" spans="1:13" s="113" customFormat="1" hidden="1" x14ac:dyDescent="0.3">
      <c r="A394" s="116">
        <v>2200</v>
      </c>
      <c r="B394" s="116"/>
      <c r="C394" s="116"/>
      <c r="D394" s="231"/>
      <c r="E394" s="232"/>
      <c r="F394" s="114"/>
      <c r="G394" s="114"/>
      <c r="H394" s="110">
        <f>H395+H397+H398+H401</f>
        <v>0</v>
      </c>
      <c r="I394" s="110">
        <f>I395+I397+I398+I401</f>
        <v>0</v>
      </c>
      <c r="J394" s="115"/>
      <c r="K394" s="115"/>
      <c r="L394" s="110">
        <f t="shared" ref="L394:L397" si="163">H394+J394</f>
        <v>0</v>
      </c>
      <c r="M394" s="110">
        <f t="shared" ref="M394:M397" si="164">I394+K394</f>
        <v>0</v>
      </c>
    </row>
    <row r="395" spans="1:13" s="113" customFormat="1" hidden="1" x14ac:dyDescent="0.3">
      <c r="A395" s="116">
        <v>2210</v>
      </c>
      <c r="B395" s="116"/>
      <c r="C395" s="116"/>
      <c r="D395" s="231"/>
      <c r="E395" s="232"/>
      <c r="F395" s="114"/>
      <c r="G395" s="114"/>
      <c r="H395" s="110"/>
      <c r="I395" s="110"/>
      <c r="J395" s="115"/>
      <c r="K395" s="115"/>
      <c r="L395" s="110">
        <f t="shared" si="163"/>
        <v>0</v>
      </c>
      <c r="M395" s="110">
        <f t="shared" si="164"/>
        <v>0</v>
      </c>
    </row>
    <row r="396" spans="1:13" s="113" customFormat="1" hidden="1" x14ac:dyDescent="0.3">
      <c r="A396" s="116">
        <v>2230</v>
      </c>
      <c r="B396" s="116"/>
      <c r="C396" s="116"/>
      <c r="D396" s="231"/>
      <c r="E396" s="232"/>
      <c r="F396" s="114"/>
      <c r="G396" s="114"/>
      <c r="H396" s="110"/>
      <c r="I396" s="110"/>
      <c r="J396" s="115"/>
      <c r="K396" s="115"/>
      <c r="L396" s="110">
        <f t="shared" si="163"/>
        <v>0</v>
      </c>
      <c r="M396" s="110">
        <f t="shared" si="164"/>
        <v>0</v>
      </c>
    </row>
    <row r="397" spans="1:13" s="113" customFormat="1" hidden="1" x14ac:dyDescent="0.3">
      <c r="A397" s="114">
        <v>2240</v>
      </c>
      <c r="B397" s="114"/>
      <c r="C397" s="114"/>
      <c r="D397" s="231"/>
      <c r="E397" s="232"/>
      <c r="F397" s="114"/>
      <c r="G397" s="114"/>
      <c r="H397" s="110"/>
      <c r="I397" s="110"/>
      <c r="J397" s="115"/>
      <c r="K397" s="115"/>
      <c r="L397" s="110">
        <f t="shared" si="163"/>
        <v>0</v>
      </c>
      <c r="M397" s="110">
        <f t="shared" si="164"/>
        <v>0</v>
      </c>
    </row>
    <row r="398" spans="1:13" s="113" customFormat="1" hidden="1" x14ac:dyDescent="0.3">
      <c r="A398" s="114">
        <v>2270</v>
      </c>
      <c r="B398" s="114"/>
      <c r="C398" s="114"/>
      <c r="D398" s="117"/>
      <c r="E398" s="118"/>
      <c r="F398" s="114"/>
      <c r="G398" s="114"/>
      <c r="H398" s="110">
        <f>H399+H400</f>
        <v>0</v>
      </c>
      <c r="I398" s="110">
        <f>I399+I400</f>
        <v>0</v>
      </c>
      <c r="J398" s="115"/>
      <c r="K398" s="115"/>
      <c r="L398" s="110"/>
      <c r="M398" s="110"/>
    </row>
    <row r="399" spans="1:13" s="113" customFormat="1" hidden="1" x14ac:dyDescent="0.3">
      <c r="A399" s="114">
        <v>2272</v>
      </c>
      <c r="B399" s="114"/>
      <c r="C399" s="114"/>
      <c r="D399" s="117"/>
      <c r="E399" s="118"/>
      <c r="F399" s="114"/>
      <c r="G399" s="114"/>
      <c r="H399" s="110"/>
      <c r="I399" s="110"/>
      <c r="J399" s="115"/>
      <c r="K399" s="115"/>
      <c r="L399" s="110"/>
      <c r="M399" s="110"/>
    </row>
    <row r="400" spans="1:13" s="113" customFormat="1" hidden="1" x14ac:dyDescent="0.3">
      <c r="A400" s="114">
        <v>2273</v>
      </c>
      <c r="B400" s="114"/>
      <c r="C400" s="114"/>
      <c r="D400" s="117"/>
      <c r="E400" s="118"/>
      <c r="F400" s="114"/>
      <c r="G400" s="114"/>
      <c r="H400" s="110"/>
      <c r="I400" s="110"/>
      <c r="J400" s="115"/>
      <c r="K400" s="115"/>
      <c r="L400" s="110"/>
      <c r="M400" s="110"/>
    </row>
    <row r="401" spans="1:13" s="113" customFormat="1" hidden="1" x14ac:dyDescent="0.3">
      <c r="A401" s="114">
        <v>2280</v>
      </c>
      <c r="B401" s="114"/>
      <c r="C401" s="114"/>
      <c r="D401" s="231"/>
      <c r="E401" s="232"/>
      <c r="F401" s="114"/>
      <c r="G401" s="114"/>
      <c r="H401" s="110">
        <f>H402</f>
        <v>0</v>
      </c>
      <c r="I401" s="110">
        <f>I402</f>
        <v>0</v>
      </c>
      <c r="J401" s="115">
        <f>J402</f>
        <v>0</v>
      </c>
      <c r="K401" s="115">
        <f>K402</f>
        <v>0</v>
      </c>
      <c r="L401" s="110">
        <f t="shared" ref="L401:L406" si="165">H401+J401</f>
        <v>0</v>
      </c>
      <c r="M401" s="110">
        <f t="shared" ref="M401:M406" si="166">I401+K401</f>
        <v>0</v>
      </c>
    </row>
    <row r="402" spans="1:13" s="113" customFormat="1" hidden="1" x14ac:dyDescent="0.3">
      <c r="A402" s="114">
        <v>2282</v>
      </c>
      <c r="B402" s="114"/>
      <c r="C402" s="114"/>
      <c r="D402" s="231"/>
      <c r="E402" s="232"/>
      <c r="F402" s="114"/>
      <c r="G402" s="114"/>
      <c r="H402" s="110"/>
      <c r="I402" s="110"/>
      <c r="J402" s="115">
        <f>J403+J407</f>
        <v>0</v>
      </c>
      <c r="K402" s="115">
        <f>K403+K407</f>
        <v>0</v>
      </c>
      <c r="L402" s="110">
        <f t="shared" si="165"/>
        <v>0</v>
      </c>
      <c r="M402" s="110">
        <f t="shared" si="166"/>
        <v>0</v>
      </c>
    </row>
    <row r="403" spans="1:13" s="113" customFormat="1" hidden="1" x14ac:dyDescent="0.3">
      <c r="A403" s="114">
        <v>2800</v>
      </c>
      <c r="B403" s="114"/>
      <c r="C403" s="114"/>
      <c r="D403" s="231"/>
      <c r="E403" s="232"/>
      <c r="F403" s="114"/>
      <c r="G403" s="114"/>
      <c r="H403" s="110"/>
      <c r="I403" s="110"/>
      <c r="J403" s="115"/>
      <c r="K403" s="115"/>
      <c r="L403" s="110">
        <f t="shared" si="165"/>
        <v>0</v>
      </c>
      <c r="M403" s="110">
        <f t="shared" si="166"/>
        <v>0</v>
      </c>
    </row>
    <row r="404" spans="1:13" s="113" customFormat="1" hidden="1" x14ac:dyDescent="0.3">
      <c r="A404" s="80">
        <v>3000</v>
      </c>
      <c r="B404" s="80"/>
      <c r="C404" s="80"/>
      <c r="D404" s="226"/>
      <c r="E404" s="227"/>
      <c r="F404" s="80"/>
      <c r="G404" s="80"/>
      <c r="H404" s="110"/>
      <c r="I404" s="110"/>
      <c r="J404" s="115">
        <f>J405</f>
        <v>0</v>
      </c>
      <c r="K404" s="115">
        <f>K405</f>
        <v>0</v>
      </c>
      <c r="L404" s="83">
        <f t="shared" si="165"/>
        <v>0</v>
      </c>
      <c r="M404" s="83">
        <f t="shared" si="166"/>
        <v>0</v>
      </c>
    </row>
    <row r="405" spans="1:13" s="113" customFormat="1" hidden="1" x14ac:dyDescent="0.3">
      <c r="A405" s="80">
        <v>3100</v>
      </c>
      <c r="B405" s="80"/>
      <c r="C405" s="80"/>
      <c r="D405" s="226"/>
      <c r="E405" s="227"/>
      <c r="F405" s="80"/>
      <c r="G405" s="80"/>
      <c r="H405" s="110"/>
      <c r="I405" s="110"/>
      <c r="J405" s="115">
        <f>J406</f>
        <v>0</v>
      </c>
      <c r="K405" s="115">
        <f>K406</f>
        <v>0</v>
      </c>
      <c r="L405" s="83">
        <f t="shared" si="165"/>
        <v>0</v>
      </c>
      <c r="M405" s="83">
        <f t="shared" si="166"/>
        <v>0</v>
      </c>
    </row>
    <row r="406" spans="1:13" s="113" customFormat="1" hidden="1" x14ac:dyDescent="0.3">
      <c r="A406" s="80">
        <v>3110</v>
      </c>
      <c r="B406" s="80"/>
      <c r="C406" s="80"/>
      <c r="D406" s="226"/>
      <c r="E406" s="227"/>
      <c r="F406" s="80"/>
      <c r="G406" s="80"/>
      <c r="H406" s="110"/>
      <c r="I406" s="110"/>
      <c r="J406" s="115"/>
      <c r="K406" s="115"/>
      <c r="L406" s="83">
        <f t="shared" si="165"/>
        <v>0</v>
      </c>
      <c r="M406" s="83">
        <f t="shared" si="166"/>
        <v>0</v>
      </c>
    </row>
    <row r="407" spans="1:13" s="113" customFormat="1" ht="39.75" customHeight="1" x14ac:dyDescent="0.3">
      <c r="A407" s="235" t="s">
        <v>363</v>
      </c>
      <c r="B407" s="236"/>
      <c r="C407" s="237"/>
      <c r="D407" s="235" t="s">
        <v>385</v>
      </c>
      <c r="E407" s="237"/>
      <c r="F407" s="220" t="s">
        <v>364</v>
      </c>
      <c r="G407" s="221"/>
      <c r="H407" s="221"/>
      <c r="I407" s="221"/>
      <c r="J407" s="221"/>
      <c r="K407" s="221"/>
      <c r="L407" s="221"/>
      <c r="M407" s="222"/>
    </row>
    <row r="408" spans="1:13" s="113" customFormat="1" x14ac:dyDescent="0.3">
      <c r="A408" s="231" t="s">
        <v>50</v>
      </c>
      <c r="B408" s="238"/>
      <c r="C408" s="232"/>
      <c r="D408" s="231"/>
      <c r="E408" s="232"/>
      <c r="F408" s="114"/>
      <c r="G408" s="114"/>
      <c r="H408" s="110">
        <f>H409</f>
        <v>499.93599999999998</v>
      </c>
      <c r="I408" s="110">
        <f>I409</f>
        <v>36.929919999999996</v>
      </c>
      <c r="J408" s="110">
        <f>J409</f>
        <v>225.654</v>
      </c>
      <c r="K408" s="110">
        <f>K409</f>
        <v>225.65355</v>
      </c>
      <c r="L408" s="110">
        <f t="shared" ref="L408:L409" si="167">H408+J408</f>
        <v>725.58999999999992</v>
      </c>
      <c r="M408" s="110">
        <f t="shared" ref="M408:M409" si="168">I408+K408</f>
        <v>262.58346999999998</v>
      </c>
    </row>
    <row r="409" spans="1:13" s="113" customFormat="1" x14ac:dyDescent="0.3">
      <c r="A409" s="114">
        <v>2000</v>
      </c>
      <c r="B409" s="114"/>
      <c r="C409" s="114"/>
      <c r="D409" s="231"/>
      <c r="E409" s="232"/>
      <c r="F409" s="114"/>
      <c r="G409" s="114"/>
      <c r="H409" s="110">
        <f>H414+H410+H424</f>
        <v>499.93599999999998</v>
      </c>
      <c r="I409" s="110">
        <f>I414+I410+I424</f>
        <v>36.929919999999996</v>
      </c>
      <c r="J409" s="110">
        <f>J414+J410+J424</f>
        <v>225.654</v>
      </c>
      <c r="K409" s="110">
        <f>K414+K410+K424</f>
        <v>225.65355</v>
      </c>
      <c r="L409" s="110">
        <f t="shared" si="167"/>
        <v>725.58999999999992</v>
      </c>
      <c r="M409" s="110">
        <f t="shared" si="168"/>
        <v>262.58346999999998</v>
      </c>
    </row>
    <row r="410" spans="1:13" s="113" customFormat="1" hidden="1" x14ac:dyDescent="0.3">
      <c r="A410" s="116">
        <v>2100</v>
      </c>
      <c r="B410" s="114"/>
      <c r="C410" s="114"/>
      <c r="D410" s="117"/>
      <c r="E410" s="118"/>
      <c r="F410" s="114"/>
      <c r="G410" s="114"/>
      <c r="H410" s="110">
        <f>H411+H413</f>
        <v>0</v>
      </c>
      <c r="I410" s="110">
        <f>I411+I413</f>
        <v>0</v>
      </c>
      <c r="J410" s="110">
        <f>J411+J413</f>
        <v>0</v>
      </c>
      <c r="K410" s="110">
        <f>K411+K413</f>
        <v>0</v>
      </c>
      <c r="L410" s="110"/>
      <c r="M410" s="110"/>
    </row>
    <row r="411" spans="1:13" s="113" customFormat="1" hidden="1" x14ac:dyDescent="0.3">
      <c r="A411" s="116">
        <v>2110</v>
      </c>
      <c r="B411" s="114"/>
      <c r="C411" s="114"/>
      <c r="D411" s="117"/>
      <c r="E411" s="118"/>
      <c r="F411" s="114"/>
      <c r="G411" s="114"/>
      <c r="H411" s="110">
        <f>H412</f>
        <v>0</v>
      </c>
      <c r="I411" s="110">
        <f t="shared" ref="I411:K411" si="169">I412</f>
        <v>0</v>
      </c>
      <c r="J411" s="110">
        <f t="shared" si="169"/>
        <v>0</v>
      </c>
      <c r="K411" s="110">
        <f t="shared" si="169"/>
        <v>0</v>
      </c>
      <c r="L411" s="110"/>
      <c r="M411" s="110"/>
    </row>
    <row r="412" spans="1:13" s="113" customFormat="1" hidden="1" x14ac:dyDescent="0.3">
      <c r="A412" s="116">
        <v>2111</v>
      </c>
      <c r="B412" s="114"/>
      <c r="C412" s="114"/>
      <c r="D412" s="117"/>
      <c r="E412" s="118"/>
      <c r="F412" s="114"/>
      <c r="G412" s="114"/>
      <c r="H412" s="110"/>
      <c r="I412" s="110"/>
      <c r="J412" s="110"/>
      <c r="K412" s="110"/>
      <c r="L412" s="110"/>
      <c r="M412" s="110"/>
    </row>
    <row r="413" spans="1:13" s="113" customFormat="1" hidden="1" x14ac:dyDescent="0.3">
      <c r="A413" s="114">
        <v>2120</v>
      </c>
      <c r="B413" s="114"/>
      <c r="C413" s="114"/>
      <c r="D413" s="117"/>
      <c r="E413" s="118"/>
      <c r="F413" s="114"/>
      <c r="G413" s="114"/>
      <c r="H413" s="110"/>
      <c r="I413" s="110"/>
      <c r="J413" s="110"/>
      <c r="K413" s="110"/>
      <c r="L413" s="110"/>
      <c r="M413" s="110"/>
    </row>
    <row r="414" spans="1:13" s="113" customFormat="1" x14ac:dyDescent="0.3">
      <c r="A414" s="116">
        <v>2200</v>
      </c>
      <c r="B414" s="116"/>
      <c r="C414" s="116"/>
      <c r="D414" s="231"/>
      <c r="E414" s="232"/>
      <c r="F414" s="114"/>
      <c r="G414" s="114"/>
      <c r="H414" s="110">
        <f>H415+H417+H418+H422</f>
        <v>499.93599999999998</v>
      </c>
      <c r="I414" s="110">
        <f>I415+I417+I418+I422</f>
        <v>36.929919999999996</v>
      </c>
      <c r="J414" s="110">
        <f>J415+J417+J418+J422</f>
        <v>225.654</v>
      </c>
      <c r="K414" s="110">
        <f>K415+K417+K418+K422</f>
        <v>225.65355</v>
      </c>
      <c r="L414" s="110">
        <f t="shared" ref="L414:L417" si="170">H414+J414</f>
        <v>725.58999999999992</v>
      </c>
      <c r="M414" s="110">
        <f t="shared" ref="M414:M417" si="171">I414+K414</f>
        <v>262.58346999999998</v>
      </c>
    </row>
    <row r="415" spans="1:13" s="113" customFormat="1" x14ac:dyDescent="0.3">
      <c r="A415" s="116">
        <v>2210</v>
      </c>
      <c r="B415" s="116"/>
      <c r="C415" s="116"/>
      <c r="D415" s="231"/>
      <c r="E415" s="232"/>
      <c r="F415" s="114"/>
      <c r="G415" s="114"/>
      <c r="H415" s="110">
        <v>10.84</v>
      </c>
      <c r="I415" s="110">
        <v>5.2539999999999996</v>
      </c>
      <c r="J415" s="110">
        <v>211.65600000000001</v>
      </c>
      <c r="K415" s="115">
        <v>211.65555000000001</v>
      </c>
      <c r="L415" s="110">
        <f t="shared" si="170"/>
        <v>222.49600000000001</v>
      </c>
      <c r="M415" s="110">
        <f t="shared" si="171"/>
        <v>216.90955</v>
      </c>
    </row>
    <row r="416" spans="1:13" s="113" customFormat="1" hidden="1" x14ac:dyDescent="0.3">
      <c r="A416" s="116">
        <v>2230</v>
      </c>
      <c r="B416" s="116"/>
      <c r="C416" s="116"/>
      <c r="D416" s="231"/>
      <c r="E416" s="232"/>
      <c r="F416" s="114"/>
      <c r="G416" s="114"/>
      <c r="H416" s="110"/>
      <c r="I416" s="110"/>
      <c r="J416" s="115"/>
      <c r="K416" s="115"/>
      <c r="L416" s="110">
        <f t="shared" si="170"/>
        <v>0</v>
      </c>
      <c r="M416" s="110">
        <f t="shared" si="171"/>
        <v>0</v>
      </c>
    </row>
    <row r="417" spans="1:13" s="113" customFormat="1" hidden="1" x14ac:dyDescent="0.3">
      <c r="A417" s="114">
        <v>2240</v>
      </c>
      <c r="B417" s="114"/>
      <c r="C417" s="114"/>
      <c r="D417" s="231"/>
      <c r="E417" s="232"/>
      <c r="F417" s="114"/>
      <c r="G417" s="114"/>
      <c r="H417" s="110"/>
      <c r="I417" s="110"/>
      <c r="J417" s="115"/>
      <c r="K417" s="115"/>
      <c r="L417" s="110">
        <f t="shared" si="170"/>
        <v>0</v>
      </c>
      <c r="M417" s="110">
        <f t="shared" si="171"/>
        <v>0</v>
      </c>
    </row>
    <row r="418" spans="1:13" s="113" customFormat="1" x14ac:dyDescent="0.3">
      <c r="A418" s="114">
        <v>2270</v>
      </c>
      <c r="B418" s="114"/>
      <c r="C418" s="114"/>
      <c r="D418" s="117"/>
      <c r="E418" s="118"/>
      <c r="F418" s="114"/>
      <c r="G418" s="114"/>
      <c r="H418" s="110">
        <f>H419+H420+H421</f>
        <v>489.096</v>
      </c>
      <c r="I418" s="110">
        <f>I419+I420+I421</f>
        <v>31.675919999999998</v>
      </c>
      <c r="J418" s="110">
        <f>J419+J420+J421</f>
        <v>13.997999999999999</v>
      </c>
      <c r="K418" s="110">
        <f>K419+K420+K421</f>
        <v>13.997999999999999</v>
      </c>
      <c r="L418" s="110"/>
      <c r="M418" s="110"/>
    </row>
    <row r="419" spans="1:13" s="113" customFormat="1" x14ac:dyDescent="0.3">
      <c r="A419" s="114">
        <v>2272</v>
      </c>
      <c r="B419" s="114"/>
      <c r="C419" s="114"/>
      <c r="D419" s="117"/>
      <c r="E419" s="118"/>
      <c r="F419" s="114"/>
      <c r="G419" s="114"/>
      <c r="H419" s="110">
        <v>13.715</v>
      </c>
      <c r="I419" s="110">
        <v>1.03878</v>
      </c>
      <c r="J419" s="115"/>
      <c r="K419" s="115"/>
      <c r="L419" s="110"/>
      <c r="M419" s="110"/>
    </row>
    <row r="420" spans="1:13" s="113" customFormat="1" x14ac:dyDescent="0.3">
      <c r="A420" s="114">
        <v>2273</v>
      </c>
      <c r="B420" s="114"/>
      <c r="C420" s="114"/>
      <c r="D420" s="117"/>
      <c r="E420" s="118"/>
      <c r="F420" s="114"/>
      <c r="G420" s="114"/>
      <c r="H420" s="110">
        <v>144.69800000000001</v>
      </c>
      <c r="I420" s="110">
        <v>30.637139999999999</v>
      </c>
      <c r="J420" s="115"/>
      <c r="K420" s="115"/>
      <c r="L420" s="110"/>
      <c r="M420" s="110"/>
    </row>
    <row r="421" spans="1:13" x14ac:dyDescent="0.3">
      <c r="A421" s="80">
        <v>2275</v>
      </c>
      <c r="B421" s="80"/>
      <c r="C421" s="80"/>
      <c r="D421" s="224"/>
      <c r="E421" s="225"/>
      <c r="F421" s="80"/>
      <c r="G421" s="80"/>
      <c r="H421" s="109">
        <v>330.68299999999999</v>
      </c>
      <c r="I421" s="109"/>
      <c r="J421" s="109">
        <v>13.997999999999999</v>
      </c>
      <c r="K421" s="115">
        <v>13.997999999999999</v>
      </c>
      <c r="L421" s="84">
        <f t="shared" ref="L421" si="172">H421+J421</f>
        <v>344.68099999999998</v>
      </c>
      <c r="M421" s="84">
        <f t="shared" ref="M421" si="173">I421+K421</f>
        <v>13.997999999999999</v>
      </c>
    </row>
    <row r="422" spans="1:13" s="113" customFormat="1" hidden="1" x14ac:dyDescent="0.3">
      <c r="A422" s="114">
        <v>2280</v>
      </c>
      <c r="B422" s="114"/>
      <c r="C422" s="114"/>
      <c r="D422" s="231"/>
      <c r="E422" s="232"/>
      <c r="F422" s="114"/>
      <c r="G422" s="114"/>
      <c r="H422" s="110">
        <f>H423</f>
        <v>0</v>
      </c>
      <c r="I422" s="110">
        <f>I423</f>
        <v>0</v>
      </c>
      <c r="J422" s="115">
        <f>J423</f>
        <v>0</v>
      </c>
      <c r="K422" s="115">
        <f>K423</f>
        <v>0</v>
      </c>
      <c r="L422" s="110">
        <f t="shared" ref="L422:L427" si="174">H422+J422</f>
        <v>0</v>
      </c>
      <c r="M422" s="110">
        <f t="shared" ref="M422:M427" si="175">I422+K422</f>
        <v>0</v>
      </c>
    </row>
    <row r="423" spans="1:13" s="113" customFormat="1" hidden="1" x14ac:dyDescent="0.3">
      <c r="A423" s="114">
        <v>2282</v>
      </c>
      <c r="B423" s="114"/>
      <c r="C423" s="114"/>
      <c r="D423" s="231"/>
      <c r="E423" s="232"/>
      <c r="F423" s="114"/>
      <c r="G423" s="114"/>
      <c r="H423" s="110"/>
      <c r="I423" s="110"/>
      <c r="J423" s="115">
        <f>J424+J428</f>
        <v>0</v>
      </c>
      <c r="K423" s="115">
        <f>K424+K428</f>
        <v>0</v>
      </c>
      <c r="L423" s="110">
        <f t="shared" si="174"/>
        <v>0</v>
      </c>
      <c r="M423" s="110">
        <f t="shared" si="175"/>
        <v>0</v>
      </c>
    </row>
    <row r="424" spans="1:13" s="113" customFormat="1" hidden="1" x14ac:dyDescent="0.3">
      <c r="A424" s="114">
        <v>2800</v>
      </c>
      <c r="B424" s="114"/>
      <c r="C424" s="114"/>
      <c r="D424" s="231"/>
      <c r="E424" s="232"/>
      <c r="F424" s="114"/>
      <c r="G424" s="114"/>
      <c r="H424" s="110"/>
      <c r="I424" s="110"/>
      <c r="J424" s="115"/>
      <c r="K424" s="115"/>
      <c r="L424" s="110">
        <f t="shared" si="174"/>
        <v>0</v>
      </c>
      <c r="M424" s="110">
        <f t="shared" si="175"/>
        <v>0</v>
      </c>
    </row>
    <row r="425" spans="1:13" s="113" customFormat="1" hidden="1" x14ac:dyDescent="0.3">
      <c r="A425" s="80">
        <v>3000</v>
      </c>
      <c r="B425" s="80"/>
      <c r="C425" s="80"/>
      <c r="D425" s="226"/>
      <c r="E425" s="227"/>
      <c r="F425" s="80"/>
      <c r="G425" s="80"/>
      <c r="H425" s="110"/>
      <c r="I425" s="110"/>
      <c r="J425" s="115">
        <f>J426</f>
        <v>0</v>
      </c>
      <c r="K425" s="115">
        <f>K426</f>
        <v>0</v>
      </c>
      <c r="L425" s="83">
        <f t="shared" si="174"/>
        <v>0</v>
      </c>
      <c r="M425" s="83">
        <f t="shared" si="175"/>
        <v>0</v>
      </c>
    </row>
    <row r="426" spans="1:13" s="113" customFormat="1" hidden="1" x14ac:dyDescent="0.3">
      <c r="A426" s="80">
        <v>3100</v>
      </c>
      <c r="B426" s="80"/>
      <c r="C426" s="80"/>
      <c r="D426" s="226"/>
      <c r="E426" s="227"/>
      <c r="F426" s="80"/>
      <c r="G426" s="80"/>
      <c r="H426" s="110"/>
      <c r="I426" s="110"/>
      <c r="J426" s="115">
        <f>J427</f>
        <v>0</v>
      </c>
      <c r="K426" s="115">
        <f>K427</f>
        <v>0</v>
      </c>
      <c r="L426" s="83">
        <f t="shared" si="174"/>
        <v>0</v>
      </c>
      <c r="M426" s="83">
        <f t="shared" si="175"/>
        <v>0</v>
      </c>
    </row>
    <row r="427" spans="1:13" s="113" customFormat="1" hidden="1" x14ac:dyDescent="0.3">
      <c r="A427" s="80">
        <v>3110</v>
      </c>
      <c r="B427" s="80"/>
      <c r="C427" s="80"/>
      <c r="D427" s="226"/>
      <c r="E427" s="227"/>
      <c r="F427" s="80"/>
      <c r="G427" s="80"/>
      <c r="H427" s="110"/>
      <c r="I427" s="110"/>
      <c r="J427" s="115"/>
      <c r="K427" s="115"/>
      <c r="L427" s="83">
        <f t="shared" si="174"/>
        <v>0</v>
      </c>
      <c r="M427" s="83">
        <f t="shared" si="175"/>
        <v>0</v>
      </c>
    </row>
    <row r="428" spans="1:13" s="113" customFormat="1" ht="39.75" hidden="1" customHeight="1" x14ac:dyDescent="0.3">
      <c r="A428" s="235" t="s">
        <v>159</v>
      </c>
      <c r="B428" s="236"/>
      <c r="C428" s="237"/>
      <c r="D428" s="235" t="s">
        <v>48</v>
      </c>
      <c r="E428" s="237"/>
      <c r="F428" s="220" t="s">
        <v>160</v>
      </c>
      <c r="G428" s="221"/>
      <c r="H428" s="221"/>
      <c r="I428" s="221"/>
      <c r="J428" s="221"/>
      <c r="K428" s="221"/>
      <c r="L428" s="221"/>
      <c r="M428" s="222"/>
    </row>
    <row r="429" spans="1:13" s="113" customFormat="1" hidden="1" x14ac:dyDescent="0.3">
      <c r="A429" s="231" t="s">
        <v>50</v>
      </c>
      <c r="B429" s="238"/>
      <c r="C429" s="232"/>
      <c r="D429" s="231"/>
      <c r="E429" s="232"/>
      <c r="F429" s="114"/>
      <c r="G429" s="114"/>
      <c r="H429" s="110">
        <f>H430</f>
        <v>0</v>
      </c>
      <c r="I429" s="110">
        <f>I430</f>
        <v>0</v>
      </c>
      <c r="J429" s="115">
        <f>J430+J442</f>
        <v>0</v>
      </c>
      <c r="K429" s="115">
        <f>K430+K442</f>
        <v>0</v>
      </c>
      <c r="L429" s="110">
        <f t="shared" ref="L429:L430" si="176">H429+J429</f>
        <v>0</v>
      </c>
      <c r="M429" s="110">
        <f t="shared" ref="M429:M430" si="177">I429+K429</f>
        <v>0</v>
      </c>
    </row>
    <row r="430" spans="1:13" s="113" customFormat="1" hidden="1" x14ac:dyDescent="0.3">
      <c r="A430" s="114">
        <v>2000</v>
      </c>
      <c r="B430" s="114"/>
      <c r="C430" s="114"/>
      <c r="D430" s="231"/>
      <c r="E430" s="232"/>
      <c r="F430" s="114"/>
      <c r="G430" s="114"/>
      <c r="H430" s="110">
        <f>H435+H431+H444</f>
        <v>0</v>
      </c>
      <c r="I430" s="110">
        <f>I435+I431+I444</f>
        <v>0</v>
      </c>
      <c r="J430" s="115"/>
      <c r="K430" s="115"/>
      <c r="L430" s="110">
        <f t="shared" si="176"/>
        <v>0</v>
      </c>
      <c r="M430" s="110">
        <f t="shared" si="177"/>
        <v>0</v>
      </c>
    </row>
    <row r="431" spans="1:13" s="113" customFormat="1" hidden="1" x14ac:dyDescent="0.3">
      <c r="A431" s="116">
        <v>2100</v>
      </c>
      <c r="B431" s="114"/>
      <c r="C431" s="114"/>
      <c r="D431" s="117"/>
      <c r="E431" s="118"/>
      <c r="F431" s="114"/>
      <c r="G431" s="114"/>
      <c r="H431" s="110">
        <f>H432+H434</f>
        <v>0</v>
      </c>
      <c r="I431" s="110">
        <f>I432+I434</f>
        <v>0</v>
      </c>
      <c r="J431" s="115"/>
      <c r="K431" s="115"/>
      <c r="L431" s="110"/>
      <c r="M431" s="110"/>
    </row>
    <row r="432" spans="1:13" s="113" customFormat="1" hidden="1" x14ac:dyDescent="0.3">
      <c r="A432" s="116">
        <v>2110</v>
      </c>
      <c r="B432" s="114"/>
      <c r="C432" s="114"/>
      <c r="D432" s="117"/>
      <c r="E432" s="118"/>
      <c r="F432" s="114"/>
      <c r="G432" s="114"/>
      <c r="H432" s="110">
        <f>H433</f>
        <v>0</v>
      </c>
      <c r="I432" s="110">
        <f t="shared" ref="I432" si="178">I433</f>
        <v>0</v>
      </c>
      <c r="J432" s="115"/>
      <c r="K432" s="115"/>
      <c r="L432" s="110"/>
      <c r="M432" s="110"/>
    </row>
    <row r="433" spans="1:13" s="113" customFormat="1" hidden="1" x14ac:dyDescent="0.3">
      <c r="A433" s="116">
        <v>2111</v>
      </c>
      <c r="B433" s="114"/>
      <c r="C433" s="114"/>
      <c r="D433" s="117"/>
      <c r="E433" s="118"/>
      <c r="F433" s="114"/>
      <c r="G433" s="114"/>
      <c r="H433" s="110"/>
      <c r="I433" s="110"/>
      <c r="J433" s="115"/>
      <c r="K433" s="115"/>
      <c r="L433" s="110"/>
      <c r="M433" s="110"/>
    </row>
    <row r="434" spans="1:13" s="113" customFormat="1" hidden="1" x14ac:dyDescent="0.3">
      <c r="A434" s="114">
        <v>2120</v>
      </c>
      <c r="B434" s="114"/>
      <c r="C434" s="114"/>
      <c r="D434" s="117"/>
      <c r="E434" s="118"/>
      <c r="F434" s="114"/>
      <c r="G434" s="114"/>
      <c r="H434" s="110"/>
      <c r="I434" s="110"/>
      <c r="J434" s="115"/>
      <c r="K434" s="115"/>
      <c r="L434" s="110"/>
      <c r="M434" s="110"/>
    </row>
    <row r="435" spans="1:13" s="113" customFormat="1" hidden="1" x14ac:dyDescent="0.3">
      <c r="A435" s="116">
        <v>2200</v>
      </c>
      <c r="B435" s="116"/>
      <c r="C435" s="116"/>
      <c r="D435" s="231"/>
      <c r="E435" s="232"/>
      <c r="F435" s="114"/>
      <c r="G435" s="114"/>
      <c r="H435" s="110">
        <f>H436+H438+H439+H442</f>
        <v>0</v>
      </c>
      <c r="I435" s="110">
        <f>I436+I438+I439+I442</f>
        <v>0</v>
      </c>
      <c r="J435" s="115"/>
      <c r="K435" s="115"/>
      <c r="L435" s="110">
        <f t="shared" ref="L435:L438" si="179">H435+J435</f>
        <v>0</v>
      </c>
      <c r="M435" s="110">
        <f t="shared" ref="M435:M438" si="180">I435+K435</f>
        <v>0</v>
      </c>
    </row>
    <row r="436" spans="1:13" s="113" customFormat="1" hidden="1" x14ac:dyDescent="0.3">
      <c r="A436" s="116">
        <v>2210</v>
      </c>
      <c r="B436" s="116"/>
      <c r="C436" s="116"/>
      <c r="D436" s="231"/>
      <c r="E436" s="232"/>
      <c r="F436" s="114"/>
      <c r="G436" s="114"/>
      <c r="H436" s="110"/>
      <c r="I436" s="110"/>
      <c r="J436" s="115"/>
      <c r="K436" s="115"/>
      <c r="L436" s="110">
        <f t="shared" si="179"/>
        <v>0</v>
      </c>
      <c r="M436" s="110">
        <f t="shared" si="180"/>
        <v>0</v>
      </c>
    </row>
    <row r="437" spans="1:13" s="113" customFormat="1" hidden="1" x14ac:dyDescent="0.3">
      <c r="A437" s="116">
        <v>2230</v>
      </c>
      <c r="B437" s="116"/>
      <c r="C437" s="116"/>
      <c r="D437" s="231"/>
      <c r="E437" s="232"/>
      <c r="F437" s="114"/>
      <c r="G437" s="114"/>
      <c r="H437" s="110"/>
      <c r="I437" s="110"/>
      <c r="J437" s="115"/>
      <c r="K437" s="115"/>
      <c r="L437" s="110">
        <f t="shared" si="179"/>
        <v>0</v>
      </c>
      <c r="M437" s="110">
        <f t="shared" si="180"/>
        <v>0</v>
      </c>
    </row>
    <row r="438" spans="1:13" s="113" customFormat="1" hidden="1" x14ac:dyDescent="0.3">
      <c r="A438" s="114">
        <v>2250</v>
      </c>
      <c r="B438" s="114"/>
      <c r="C438" s="114"/>
      <c r="D438" s="231"/>
      <c r="E438" s="232"/>
      <c r="F438" s="114"/>
      <c r="G438" s="114"/>
      <c r="H438" s="110"/>
      <c r="I438" s="110"/>
      <c r="J438" s="115"/>
      <c r="K438" s="115"/>
      <c r="L438" s="110">
        <f t="shared" si="179"/>
        <v>0</v>
      </c>
      <c r="M438" s="110">
        <f t="shared" si="180"/>
        <v>0</v>
      </c>
    </row>
    <row r="439" spans="1:13" s="113" customFormat="1" hidden="1" x14ac:dyDescent="0.3">
      <c r="A439" s="114">
        <v>2270</v>
      </c>
      <c r="B439" s="114"/>
      <c r="C439" s="114"/>
      <c r="D439" s="117"/>
      <c r="E439" s="118"/>
      <c r="F439" s="114"/>
      <c r="G439" s="114"/>
      <c r="H439" s="110">
        <f>H440+H441</f>
        <v>0</v>
      </c>
      <c r="I439" s="110">
        <f>I440+I441</f>
        <v>0</v>
      </c>
      <c r="J439" s="115"/>
      <c r="K439" s="115"/>
      <c r="L439" s="110"/>
      <c r="M439" s="110"/>
    </row>
    <row r="440" spans="1:13" s="113" customFormat="1" hidden="1" x14ac:dyDescent="0.3">
      <c r="A440" s="114">
        <v>2272</v>
      </c>
      <c r="B440" s="114"/>
      <c r="C440" s="114"/>
      <c r="D440" s="117"/>
      <c r="E440" s="118"/>
      <c r="F440" s="114"/>
      <c r="G440" s="114"/>
      <c r="H440" s="110"/>
      <c r="I440" s="110"/>
      <c r="J440" s="115"/>
      <c r="K440" s="115"/>
      <c r="L440" s="110"/>
      <c r="M440" s="110"/>
    </row>
    <row r="441" spans="1:13" s="113" customFormat="1" hidden="1" x14ac:dyDescent="0.3">
      <c r="A441" s="114">
        <v>2273</v>
      </c>
      <c r="B441" s="114"/>
      <c r="C441" s="114"/>
      <c r="D441" s="117"/>
      <c r="E441" s="118"/>
      <c r="F441" s="114"/>
      <c r="G441" s="114"/>
      <c r="H441" s="110"/>
      <c r="I441" s="110"/>
      <c r="J441" s="115"/>
      <c r="K441" s="115"/>
      <c r="L441" s="110"/>
      <c r="M441" s="110"/>
    </row>
    <row r="442" spans="1:13" s="113" customFormat="1" hidden="1" x14ac:dyDescent="0.3">
      <c r="A442" s="114">
        <v>2280</v>
      </c>
      <c r="B442" s="114"/>
      <c r="C442" s="114"/>
      <c r="D442" s="231"/>
      <c r="E442" s="232"/>
      <c r="F442" s="114"/>
      <c r="G442" s="114"/>
      <c r="H442" s="110">
        <f>H443</f>
        <v>0</v>
      </c>
      <c r="I442" s="110">
        <f>I443</f>
        <v>0</v>
      </c>
      <c r="J442" s="115">
        <f>J443</f>
        <v>0</v>
      </c>
      <c r="K442" s="115">
        <f>K443</f>
        <v>0</v>
      </c>
      <c r="L442" s="110">
        <f t="shared" ref="L442:L444" si="181">H442+J442</f>
        <v>0</v>
      </c>
      <c r="M442" s="110">
        <f t="shared" ref="M442:M444" si="182">I442+K442</f>
        <v>0</v>
      </c>
    </row>
    <row r="443" spans="1:13" s="113" customFormat="1" hidden="1" x14ac:dyDescent="0.3">
      <c r="A443" s="114">
        <v>2282</v>
      </c>
      <c r="B443" s="114"/>
      <c r="C443" s="114"/>
      <c r="D443" s="231"/>
      <c r="E443" s="232"/>
      <c r="F443" s="114"/>
      <c r="G443" s="114"/>
      <c r="H443" s="110"/>
      <c r="I443" s="110"/>
      <c r="J443" s="115">
        <f>J444+J445</f>
        <v>0</v>
      </c>
      <c r="K443" s="115">
        <f>K444+K445</f>
        <v>0</v>
      </c>
      <c r="L443" s="110">
        <f t="shared" si="181"/>
        <v>0</v>
      </c>
      <c r="M443" s="110">
        <f t="shared" si="182"/>
        <v>0</v>
      </c>
    </row>
    <row r="444" spans="1:13" s="113" customFormat="1" hidden="1" x14ac:dyDescent="0.3">
      <c r="A444" s="114">
        <v>2800</v>
      </c>
      <c r="B444" s="114"/>
      <c r="C444" s="114"/>
      <c r="D444" s="231"/>
      <c r="E444" s="232"/>
      <c r="F444" s="114"/>
      <c r="G444" s="114"/>
      <c r="H444" s="110"/>
      <c r="I444" s="110"/>
      <c r="J444" s="115"/>
      <c r="K444" s="115"/>
      <c r="L444" s="110">
        <f t="shared" si="181"/>
        <v>0</v>
      </c>
      <c r="M444" s="110">
        <f t="shared" si="182"/>
        <v>0</v>
      </c>
    </row>
    <row r="445" spans="1:13" ht="35.25" hidden="1" customHeight="1" x14ac:dyDescent="0.3">
      <c r="A445" s="224" t="s">
        <v>155</v>
      </c>
      <c r="B445" s="233"/>
      <c r="C445" s="225"/>
      <c r="D445" s="224" t="s">
        <v>48</v>
      </c>
      <c r="E445" s="225"/>
      <c r="F445" s="228" t="s">
        <v>156</v>
      </c>
      <c r="G445" s="229"/>
      <c r="H445" s="229"/>
      <c r="I445" s="229"/>
      <c r="J445" s="229"/>
      <c r="K445" s="229"/>
      <c r="L445" s="229"/>
      <c r="M445" s="234"/>
    </row>
    <row r="446" spans="1:13" hidden="1" x14ac:dyDescent="0.3">
      <c r="A446" s="226" t="s">
        <v>50</v>
      </c>
      <c r="B446" s="230"/>
      <c r="C446" s="227"/>
      <c r="D446" s="224"/>
      <c r="E446" s="225"/>
      <c r="F446" s="80"/>
      <c r="G446" s="80"/>
      <c r="H446" s="109">
        <f>H447</f>
        <v>0</v>
      </c>
      <c r="I446" s="109">
        <f t="shared" ref="I446:K446" si="183">I447</f>
        <v>0</v>
      </c>
      <c r="J446" s="119">
        <f t="shared" si="183"/>
        <v>0</v>
      </c>
      <c r="K446" s="115">
        <f t="shared" si="183"/>
        <v>0</v>
      </c>
      <c r="L446" s="84">
        <f>H446+J446</f>
        <v>0</v>
      </c>
      <c r="M446" s="84">
        <f>I446+K446</f>
        <v>0</v>
      </c>
    </row>
    <row r="447" spans="1:13" hidden="1" x14ac:dyDescent="0.3">
      <c r="A447" s="80">
        <v>3000</v>
      </c>
      <c r="B447" s="80"/>
      <c r="C447" s="80"/>
      <c r="D447" s="224"/>
      <c r="E447" s="225"/>
      <c r="F447" s="80"/>
      <c r="G447" s="80"/>
      <c r="H447" s="109"/>
      <c r="I447" s="109"/>
      <c r="J447" s="119">
        <f>J448</f>
        <v>0</v>
      </c>
      <c r="K447" s="115">
        <f>K448</f>
        <v>0</v>
      </c>
      <c r="L447" s="84">
        <f t="shared" ref="L447:L452" si="184">H447+J447</f>
        <v>0</v>
      </c>
      <c r="M447" s="84">
        <f t="shared" ref="M447:M452" si="185">I447+K447</f>
        <v>0</v>
      </c>
    </row>
    <row r="448" spans="1:13" hidden="1" x14ac:dyDescent="0.3">
      <c r="A448" s="80">
        <v>3100</v>
      </c>
      <c r="B448" s="80"/>
      <c r="C448" s="80"/>
      <c r="D448" s="224"/>
      <c r="E448" s="225"/>
      <c r="F448" s="80"/>
      <c r="G448" s="80"/>
      <c r="H448" s="109"/>
      <c r="I448" s="109"/>
      <c r="J448" s="119">
        <f>J449+J451</f>
        <v>0</v>
      </c>
      <c r="K448" s="115">
        <f>K449+K451</f>
        <v>0</v>
      </c>
      <c r="L448" s="84">
        <f t="shared" si="184"/>
        <v>0</v>
      </c>
      <c r="M448" s="84">
        <f t="shared" si="185"/>
        <v>0</v>
      </c>
    </row>
    <row r="449" spans="1:13" hidden="1" x14ac:dyDescent="0.3">
      <c r="A449" s="80">
        <v>3110</v>
      </c>
      <c r="B449" s="80"/>
      <c r="C449" s="80"/>
      <c r="D449" s="224"/>
      <c r="E449" s="225"/>
      <c r="F449" s="80"/>
      <c r="G449" s="80"/>
      <c r="H449" s="109"/>
      <c r="I449" s="109"/>
      <c r="J449" s="119"/>
      <c r="K449" s="115"/>
      <c r="L449" s="84">
        <f t="shared" si="184"/>
        <v>0</v>
      </c>
      <c r="M449" s="84">
        <f t="shared" si="185"/>
        <v>0</v>
      </c>
    </row>
    <row r="450" spans="1:13" hidden="1" x14ac:dyDescent="0.3">
      <c r="A450" s="80">
        <v>3132</v>
      </c>
      <c r="B450" s="80"/>
      <c r="C450" s="80"/>
      <c r="D450" s="224"/>
      <c r="E450" s="225"/>
      <c r="F450" s="80"/>
      <c r="G450" s="80"/>
      <c r="H450" s="109"/>
      <c r="I450" s="109"/>
      <c r="J450" s="119"/>
      <c r="K450" s="115"/>
      <c r="L450" s="84">
        <f t="shared" si="184"/>
        <v>0</v>
      </c>
      <c r="M450" s="84">
        <f t="shared" si="185"/>
        <v>0</v>
      </c>
    </row>
    <row r="451" spans="1:13" hidden="1" x14ac:dyDescent="0.3">
      <c r="A451" s="80">
        <v>3140</v>
      </c>
      <c r="B451" s="80"/>
      <c r="C451" s="80"/>
      <c r="D451" s="224"/>
      <c r="E451" s="225"/>
      <c r="F451" s="80"/>
      <c r="G451" s="80"/>
      <c r="H451" s="109"/>
      <c r="I451" s="109"/>
      <c r="J451" s="119">
        <f>J452</f>
        <v>0</v>
      </c>
      <c r="K451" s="115">
        <f>K452</f>
        <v>0</v>
      </c>
      <c r="L451" s="84">
        <f t="shared" si="184"/>
        <v>0</v>
      </c>
      <c r="M451" s="84">
        <f t="shared" si="185"/>
        <v>0</v>
      </c>
    </row>
    <row r="452" spans="1:13" hidden="1" x14ac:dyDescent="0.3">
      <c r="A452" s="80">
        <v>3142</v>
      </c>
      <c r="B452" s="80"/>
      <c r="C452" s="80"/>
      <c r="D452" s="224"/>
      <c r="E452" s="225"/>
      <c r="F452" s="80"/>
      <c r="G452" s="80"/>
      <c r="H452" s="109"/>
      <c r="I452" s="109"/>
      <c r="J452" s="119"/>
      <c r="K452" s="115"/>
      <c r="L452" s="84">
        <f t="shared" si="184"/>
        <v>0</v>
      </c>
      <c r="M452" s="84">
        <f t="shared" si="185"/>
        <v>0</v>
      </c>
    </row>
    <row r="453" spans="1:13" ht="35.25" hidden="1" customHeight="1" x14ac:dyDescent="0.3">
      <c r="A453" s="224" t="s">
        <v>157</v>
      </c>
      <c r="B453" s="233"/>
      <c r="C453" s="225"/>
      <c r="D453" s="224" t="s">
        <v>48</v>
      </c>
      <c r="E453" s="225"/>
      <c r="F453" s="228" t="s">
        <v>158</v>
      </c>
      <c r="G453" s="229"/>
      <c r="H453" s="229"/>
      <c r="I453" s="229"/>
      <c r="J453" s="229"/>
      <c r="K453" s="229"/>
      <c r="L453" s="229"/>
      <c r="M453" s="234"/>
    </row>
    <row r="454" spans="1:13" hidden="1" x14ac:dyDescent="0.3">
      <c r="A454" s="226" t="s">
        <v>50</v>
      </c>
      <c r="B454" s="230"/>
      <c r="C454" s="227"/>
      <c r="D454" s="224"/>
      <c r="E454" s="225"/>
      <c r="F454" s="80"/>
      <c r="G454" s="80"/>
      <c r="H454" s="109">
        <f>H455</f>
        <v>0</v>
      </c>
      <c r="I454" s="109">
        <f t="shared" ref="I454:K454" si="186">I455</f>
        <v>0</v>
      </c>
      <c r="J454" s="119">
        <f t="shared" si="186"/>
        <v>0</v>
      </c>
      <c r="K454" s="115">
        <f t="shared" si="186"/>
        <v>0</v>
      </c>
      <c r="L454" s="84">
        <f>H454+J454</f>
        <v>0</v>
      </c>
      <c r="M454" s="84">
        <f>I454+K454</f>
        <v>0</v>
      </c>
    </row>
    <row r="455" spans="1:13" hidden="1" x14ac:dyDescent="0.3">
      <c r="A455" s="80">
        <v>3000</v>
      </c>
      <c r="B455" s="80"/>
      <c r="C455" s="80"/>
      <c r="D455" s="224"/>
      <c r="E455" s="225"/>
      <c r="F455" s="80"/>
      <c r="G455" s="80"/>
      <c r="H455" s="109"/>
      <c r="I455" s="109"/>
      <c r="J455" s="119">
        <f>J456</f>
        <v>0</v>
      </c>
      <c r="K455" s="115">
        <f>K456</f>
        <v>0</v>
      </c>
      <c r="L455" s="84">
        <f t="shared" ref="L455:L460" si="187">H455+J455</f>
        <v>0</v>
      </c>
      <c r="M455" s="84">
        <f t="shared" ref="M455:M460" si="188">I455+K455</f>
        <v>0</v>
      </c>
    </row>
    <row r="456" spans="1:13" hidden="1" x14ac:dyDescent="0.3">
      <c r="A456" s="80">
        <v>3100</v>
      </c>
      <c r="B456" s="80"/>
      <c r="C456" s="80"/>
      <c r="D456" s="224"/>
      <c r="E456" s="225"/>
      <c r="F456" s="80"/>
      <c r="G456" s="80"/>
      <c r="H456" s="109"/>
      <c r="I456" s="109"/>
      <c r="J456" s="119">
        <f>J457+J459</f>
        <v>0</v>
      </c>
      <c r="K456" s="115">
        <f>K457+K459</f>
        <v>0</v>
      </c>
      <c r="L456" s="84">
        <f t="shared" si="187"/>
        <v>0</v>
      </c>
      <c r="M456" s="84">
        <f t="shared" si="188"/>
        <v>0</v>
      </c>
    </row>
    <row r="457" spans="1:13" hidden="1" x14ac:dyDescent="0.3">
      <c r="A457" s="80">
        <v>3110</v>
      </c>
      <c r="B457" s="80"/>
      <c r="C457" s="80"/>
      <c r="D457" s="224"/>
      <c r="E457" s="225"/>
      <c r="F457" s="80"/>
      <c r="G457" s="80"/>
      <c r="H457" s="109"/>
      <c r="I457" s="109"/>
      <c r="J457" s="119"/>
      <c r="K457" s="115"/>
      <c r="L457" s="84">
        <f t="shared" si="187"/>
        <v>0</v>
      </c>
      <c r="M457" s="84">
        <f t="shared" si="188"/>
        <v>0</v>
      </c>
    </row>
    <row r="458" spans="1:13" hidden="1" x14ac:dyDescent="0.3">
      <c r="A458" s="80">
        <v>3132</v>
      </c>
      <c r="B458" s="80"/>
      <c r="C458" s="80"/>
      <c r="D458" s="224"/>
      <c r="E458" s="225"/>
      <c r="F458" s="80"/>
      <c r="G458" s="80"/>
      <c r="H458" s="109"/>
      <c r="I458" s="109"/>
      <c r="J458" s="119"/>
      <c r="K458" s="115"/>
      <c r="L458" s="84">
        <f t="shared" si="187"/>
        <v>0</v>
      </c>
      <c r="M458" s="84">
        <f t="shared" si="188"/>
        <v>0</v>
      </c>
    </row>
    <row r="459" spans="1:13" hidden="1" x14ac:dyDescent="0.3">
      <c r="A459" s="80">
        <v>3140</v>
      </c>
      <c r="B459" s="80"/>
      <c r="C459" s="80"/>
      <c r="D459" s="224"/>
      <c r="E459" s="225"/>
      <c r="F459" s="80"/>
      <c r="G459" s="80"/>
      <c r="H459" s="109"/>
      <c r="I459" s="109"/>
      <c r="J459" s="119">
        <f>J460</f>
        <v>0</v>
      </c>
      <c r="K459" s="115">
        <f>K460</f>
        <v>0</v>
      </c>
      <c r="L459" s="84">
        <f t="shared" si="187"/>
        <v>0</v>
      </c>
      <c r="M459" s="84">
        <f t="shared" si="188"/>
        <v>0</v>
      </c>
    </row>
    <row r="460" spans="1:13" hidden="1" x14ac:dyDescent="0.3">
      <c r="A460" s="80">
        <v>3142</v>
      </c>
      <c r="B460" s="80"/>
      <c r="C460" s="80"/>
      <c r="D460" s="224"/>
      <c r="E460" s="225"/>
      <c r="F460" s="80"/>
      <c r="G460" s="80"/>
      <c r="H460" s="109"/>
      <c r="I460" s="109"/>
      <c r="J460" s="119"/>
      <c r="K460" s="115"/>
      <c r="L460" s="84">
        <f t="shared" si="187"/>
        <v>0</v>
      </c>
      <c r="M460" s="84">
        <f t="shared" si="188"/>
        <v>0</v>
      </c>
    </row>
    <row r="463" spans="1:13" s="127" customFormat="1" ht="13.8" x14ac:dyDescent="0.25">
      <c r="A463" s="49" t="s">
        <v>182</v>
      </c>
      <c r="H463" s="126"/>
      <c r="I463" s="126"/>
      <c r="K463" s="223" t="s">
        <v>183</v>
      </c>
      <c r="L463" s="223"/>
    </row>
  </sheetData>
  <mergeCells count="498">
    <mergeCell ref="D436:E436"/>
    <mergeCell ref="D437:E437"/>
    <mergeCell ref="D438:E438"/>
    <mergeCell ref="D442:E442"/>
    <mergeCell ref="D443:E443"/>
    <mergeCell ref="D444:E444"/>
    <mergeCell ref="D269:E269"/>
    <mergeCell ref="D270:E270"/>
    <mergeCell ref="D271:E271"/>
    <mergeCell ref="D423:E423"/>
    <mergeCell ref="D424:E424"/>
    <mergeCell ref="D389:E389"/>
    <mergeCell ref="D394:E394"/>
    <mergeCell ref="D395:E395"/>
    <mergeCell ref="D396:E396"/>
    <mergeCell ref="D397:E397"/>
    <mergeCell ref="D401:E401"/>
    <mergeCell ref="D402:E402"/>
    <mergeCell ref="D403:E403"/>
    <mergeCell ref="D377:E377"/>
    <mergeCell ref="D381:E381"/>
    <mergeCell ref="D382:E382"/>
    <mergeCell ref="D383:E383"/>
    <mergeCell ref="D343:E343"/>
    <mergeCell ref="A429:C429"/>
    <mergeCell ref="D429:E429"/>
    <mergeCell ref="D430:E430"/>
    <mergeCell ref="D435:E435"/>
    <mergeCell ref="F407:M407"/>
    <mergeCell ref="A408:C408"/>
    <mergeCell ref="D408:E408"/>
    <mergeCell ref="D409:E409"/>
    <mergeCell ref="D414:E414"/>
    <mergeCell ref="D415:E415"/>
    <mergeCell ref="D416:E416"/>
    <mergeCell ref="D417:E417"/>
    <mergeCell ref="D422:E422"/>
    <mergeCell ref="A407:C407"/>
    <mergeCell ref="D407:E407"/>
    <mergeCell ref="D427:E427"/>
    <mergeCell ref="D421:E421"/>
    <mergeCell ref="A368:C368"/>
    <mergeCell ref="D368:E368"/>
    <mergeCell ref="D369:E369"/>
    <mergeCell ref="D374:E374"/>
    <mergeCell ref="D375:E375"/>
    <mergeCell ref="D376:E376"/>
    <mergeCell ref="A428:C428"/>
    <mergeCell ref="D428:E428"/>
    <mergeCell ref="F428:M428"/>
    <mergeCell ref="A387:C387"/>
    <mergeCell ref="D387:E387"/>
    <mergeCell ref="F387:M387"/>
    <mergeCell ref="A388:C388"/>
    <mergeCell ref="D388:E388"/>
    <mergeCell ref="D384:E384"/>
    <mergeCell ref="D385:E385"/>
    <mergeCell ref="D386:E386"/>
    <mergeCell ref="D404:E404"/>
    <mergeCell ref="D405:E405"/>
    <mergeCell ref="D406:E406"/>
    <mergeCell ref="D425:E425"/>
    <mergeCell ref="D426:E426"/>
    <mergeCell ref="D344:E344"/>
    <mergeCell ref="D345:E345"/>
    <mergeCell ref="D346:E346"/>
    <mergeCell ref="D347:E347"/>
    <mergeCell ref="D348:E348"/>
    <mergeCell ref="D349:E349"/>
    <mergeCell ref="A2:M2"/>
    <mergeCell ref="A3:M3"/>
    <mergeCell ref="A4:M4"/>
    <mergeCell ref="A336:C336"/>
    <mergeCell ref="D336:E336"/>
    <mergeCell ref="F336:M336"/>
    <mergeCell ref="A337:C337"/>
    <mergeCell ref="D337:E337"/>
    <mergeCell ref="D338:E338"/>
    <mergeCell ref="D144:E144"/>
    <mergeCell ref="D138:E138"/>
    <mergeCell ref="D139:E139"/>
    <mergeCell ref="D129:E129"/>
    <mergeCell ref="D130:E130"/>
    <mergeCell ref="D131:E131"/>
    <mergeCell ref="D132:E132"/>
    <mergeCell ref="D213:E213"/>
    <mergeCell ref="D173:E173"/>
    <mergeCell ref="D150:E150"/>
    <mergeCell ref="D140:E140"/>
    <mergeCell ref="D65:E65"/>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94:E94"/>
    <mergeCell ref="D142:E142"/>
    <mergeCell ref="D143:E143"/>
    <mergeCell ref="D115:E115"/>
    <mergeCell ref="D116:E116"/>
    <mergeCell ref="D117:E117"/>
    <mergeCell ref="D196:E196"/>
    <mergeCell ref="D197:E197"/>
    <mergeCell ref="A5:M5"/>
    <mergeCell ref="A6:M6"/>
    <mergeCell ref="A7:M7"/>
    <mergeCell ref="M10:M14"/>
    <mergeCell ref="L9:M9"/>
    <mergeCell ref="A15:C15"/>
    <mergeCell ref="D15:E15"/>
    <mergeCell ref="D174:E174"/>
    <mergeCell ref="D172:E172"/>
    <mergeCell ref="D167:E167"/>
    <mergeCell ref="D155:E155"/>
    <mergeCell ref="D156:E156"/>
    <mergeCell ref="D157:E157"/>
    <mergeCell ref="D158:E158"/>
    <mergeCell ref="D159:E159"/>
    <mergeCell ref="D160:E160"/>
    <mergeCell ref="D161:E161"/>
    <mergeCell ref="D162:E162"/>
    <mergeCell ref="D163:E163"/>
    <mergeCell ref="D164:E164"/>
    <mergeCell ref="D165:E165"/>
    <mergeCell ref="D166:E166"/>
    <mergeCell ref="D187:E187"/>
    <mergeCell ref="D193:E193"/>
    <mergeCell ref="D194:E194"/>
    <mergeCell ref="D188:E188"/>
    <mergeCell ref="D189:E189"/>
    <mergeCell ref="D190:E190"/>
    <mergeCell ref="D191:E191"/>
    <mergeCell ref="D192:E192"/>
    <mergeCell ref="D195:E195"/>
    <mergeCell ref="D175:E175"/>
    <mergeCell ref="D176:E176"/>
    <mergeCell ref="D177:E177"/>
    <mergeCell ref="D178:E178"/>
    <mergeCell ref="D179:E179"/>
    <mergeCell ref="D180:E180"/>
    <mergeCell ref="D181:E181"/>
    <mergeCell ref="D182:E182"/>
    <mergeCell ref="D183:E183"/>
    <mergeCell ref="D302:E302"/>
    <mergeCell ref="D303:E303"/>
    <mergeCell ref="D304:E304"/>
    <mergeCell ref="D221:E221"/>
    <mergeCell ref="D314:E314"/>
    <mergeCell ref="D315:E315"/>
    <mergeCell ref="D316:E316"/>
    <mergeCell ref="D317:E317"/>
    <mergeCell ref="F313:M313"/>
    <mergeCell ref="D237:E237"/>
    <mergeCell ref="D291:E291"/>
    <mergeCell ref="D254:E254"/>
    <mergeCell ref="D286:E286"/>
    <mergeCell ref="D287:E287"/>
    <mergeCell ref="D289:E289"/>
    <mergeCell ref="F282:M282"/>
    <mergeCell ref="D248:E248"/>
    <mergeCell ref="D305:E305"/>
    <mergeCell ref="D306:E306"/>
    <mergeCell ref="D307:E307"/>
    <mergeCell ref="D334:E334"/>
    <mergeCell ref="D335:E335"/>
    <mergeCell ref="D330:E330"/>
    <mergeCell ref="D331:E331"/>
    <mergeCell ref="D332:E332"/>
    <mergeCell ref="D333:E333"/>
    <mergeCell ref="F328:M328"/>
    <mergeCell ref="D329:E329"/>
    <mergeCell ref="D309:E309"/>
    <mergeCell ref="D310:E310"/>
    <mergeCell ref="A318:C318"/>
    <mergeCell ref="F318:M318"/>
    <mergeCell ref="A319:C319"/>
    <mergeCell ref="D318:E318"/>
    <mergeCell ref="D319:E319"/>
    <mergeCell ref="D326:E326"/>
    <mergeCell ref="D327:E327"/>
    <mergeCell ref="D320:E320"/>
    <mergeCell ref="D322:E322"/>
    <mergeCell ref="D323:E323"/>
    <mergeCell ref="D324:E324"/>
    <mergeCell ref="D325:E325"/>
    <mergeCell ref="D321:E321"/>
    <mergeCell ref="A212:C212"/>
    <mergeCell ref="D227:E227"/>
    <mergeCell ref="D17:E17"/>
    <mergeCell ref="D18:E18"/>
    <mergeCell ref="D19:E19"/>
    <mergeCell ref="D20:E20"/>
    <mergeCell ref="D125:E125"/>
    <mergeCell ref="D126:E126"/>
    <mergeCell ref="F153:M153"/>
    <mergeCell ref="D207:E207"/>
    <mergeCell ref="F127:AL127"/>
    <mergeCell ref="D185:E185"/>
    <mergeCell ref="D186:E186"/>
    <mergeCell ref="D133:E133"/>
    <mergeCell ref="D134:E134"/>
    <mergeCell ref="D135:E135"/>
    <mergeCell ref="D136:E136"/>
    <mergeCell ref="D137:E137"/>
    <mergeCell ref="D147:E147"/>
    <mergeCell ref="D148:E148"/>
    <mergeCell ref="D149:E149"/>
    <mergeCell ref="D219:E219"/>
    <mergeCell ref="D220:E220"/>
    <mergeCell ref="D208:E208"/>
    <mergeCell ref="F15:G15"/>
    <mergeCell ref="L10:L14"/>
    <mergeCell ref="A9:C14"/>
    <mergeCell ref="D9:E14"/>
    <mergeCell ref="F9:G14"/>
    <mergeCell ref="H9:I9"/>
    <mergeCell ref="A16:G16"/>
    <mergeCell ref="D112:E112"/>
    <mergeCell ref="D102:E102"/>
    <mergeCell ref="A67:C67"/>
    <mergeCell ref="D30:E30"/>
    <mergeCell ref="D31:E31"/>
    <mergeCell ref="D32:E32"/>
    <mergeCell ref="D33:E33"/>
    <mergeCell ref="D45:E45"/>
    <mergeCell ref="D43:E43"/>
    <mergeCell ref="D46:E46"/>
    <mergeCell ref="D47:E47"/>
    <mergeCell ref="D35:E35"/>
    <mergeCell ref="H10:H14"/>
    <mergeCell ref="I10:I14"/>
    <mergeCell ref="J9:K9"/>
    <mergeCell ref="J10:J14"/>
    <mergeCell ref="K10:K14"/>
    <mergeCell ref="A49:C49"/>
    <mergeCell ref="A211:C211"/>
    <mergeCell ref="D211:E211"/>
    <mergeCell ref="F96:M96"/>
    <mergeCell ref="F254:M254"/>
    <mergeCell ref="F272:M272"/>
    <mergeCell ref="F171:M171"/>
    <mergeCell ref="F237:M237"/>
    <mergeCell ref="F198:M198"/>
    <mergeCell ref="F145:M145"/>
    <mergeCell ref="F232:M232"/>
    <mergeCell ref="F211:M211"/>
    <mergeCell ref="D108:E108"/>
    <mergeCell ref="D109:E109"/>
    <mergeCell ref="D110:E110"/>
    <mergeCell ref="A146:C146"/>
    <mergeCell ref="A127:C127"/>
    <mergeCell ref="D127:E127"/>
    <mergeCell ref="D121:E121"/>
    <mergeCell ref="D123:E123"/>
    <mergeCell ref="D124:E124"/>
    <mergeCell ref="A128:C128"/>
    <mergeCell ref="D128:E128"/>
    <mergeCell ref="D107:E107"/>
    <mergeCell ref="D34:E34"/>
    <mergeCell ref="D36:E36"/>
    <mergeCell ref="D42:E42"/>
    <mergeCell ref="D39:E39"/>
    <mergeCell ref="D40:E40"/>
    <mergeCell ref="D41:E41"/>
    <mergeCell ref="D37:E37"/>
    <mergeCell ref="D38:E38"/>
    <mergeCell ref="A48:E48"/>
    <mergeCell ref="D44:E44"/>
    <mergeCell ref="D21:E21"/>
    <mergeCell ref="D22:E22"/>
    <mergeCell ref="D23:E23"/>
    <mergeCell ref="D24:E24"/>
    <mergeCell ref="D25:E25"/>
    <mergeCell ref="D26:E26"/>
    <mergeCell ref="D27:E27"/>
    <mergeCell ref="D28:E28"/>
    <mergeCell ref="D29:E29"/>
    <mergeCell ref="D72:E72"/>
    <mergeCell ref="D83:E83"/>
    <mergeCell ref="D71:E71"/>
    <mergeCell ref="D70:E70"/>
    <mergeCell ref="D68:E68"/>
    <mergeCell ref="F67:M67"/>
    <mergeCell ref="D67:E67"/>
    <mergeCell ref="D69:E69"/>
    <mergeCell ref="F49:M49"/>
    <mergeCell ref="D66:E66"/>
    <mergeCell ref="D49:E49"/>
    <mergeCell ref="D97:E97"/>
    <mergeCell ref="A97:C97"/>
    <mergeCell ref="D92:E92"/>
    <mergeCell ref="D93:E93"/>
    <mergeCell ref="D103:E103"/>
    <mergeCell ref="D104:E104"/>
    <mergeCell ref="D105:E105"/>
    <mergeCell ref="D106:E106"/>
    <mergeCell ref="D90:E90"/>
    <mergeCell ref="D98:E98"/>
    <mergeCell ref="D99:E99"/>
    <mergeCell ref="D100:E100"/>
    <mergeCell ref="D74:E74"/>
    <mergeCell ref="D75:E75"/>
    <mergeCell ref="D76:E76"/>
    <mergeCell ref="D77:E77"/>
    <mergeCell ref="A68:C68"/>
    <mergeCell ref="D78:E78"/>
    <mergeCell ref="D79:E79"/>
    <mergeCell ref="D80:E80"/>
    <mergeCell ref="D81:E81"/>
    <mergeCell ref="D82:E82"/>
    <mergeCell ref="D73:E73"/>
    <mergeCell ref="D236:E236"/>
    <mergeCell ref="D223:E223"/>
    <mergeCell ref="D224:E224"/>
    <mergeCell ref="D225:E225"/>
    <mergeCell ref="A254:C254"/>
    <mergeCell ref="A272:C272"/>
    <mergeCell ref="A255:C255"/>
    <mergeCell ref="D256:E256"/>
    <mergeCell ref="D257:E257"/>
    <mergeCell ref="D260:E260"/>
    <mergeCell ref="D239:E239"/>
    <mergeCell ref="D233:E233"/>
    <mergeCell ref="D234:E234"/>
    <mergeCell ref="D235:E235"/>
    <mergeCell ref="D228:E228"/>
    <mergeCell ref="D230:E230"/>
    <mergeCell ref="D231:E231"/>
    <mergeCell ref="D272:E272"/>
    <mergeCell ref="D277:E277"/>
    <mergeCell ref="D278:E278"/>
    <mergeCell ref="D255:E255"/>
    <mergeCell ref="A237:C237"/>
    <mergeCell ref="D249:E249"/>
    <mergeCell ref="D250:E250"/>
    <mergeCell ref="D253:E253"/>
    <mergeCell ref="A283:C283"/>
    <mergeCell ref="A282:C282"/>
    <mergeCell ref="D282:E282"/>
    <mergeCell ref="D279:E279"/>
    <mergeCell ref="D273:E273"/>
    <mergeCell ref="D274:E274"/>
    <mergeCell ref="A50:C50"/>
    <mergeCell ref="D198:E198"/>
    <mergeCell ref="A308:C308"/>
    <mergeCell ref="D308:E308"/>
    <mergeCell ref="A309:C309"/>
    <mergeCell ref="A328:C328"/>
    <mergeCell ref="D328:E328"/>
    <mergeCell ref="A273:C273"/>
    <mergeCell ref="A292:C292"/>
    <mergeCell ref="A171:C171"/>
    <mergeCell ref="D171:E171"/>
    <mergeCell ref="D91:E91"/>
    <mergeCell ref="D95:E95"/>
    <mergeCell ref="A172:C172"/>
    <mergeCell ref="A314:C314"/>
    <mergeCell ref="A233:C233"/>
    <mergeCell ref="A199:C199"/>
    <mergeCell ref="A96:C96"/>
    <mergeCell ref="D280:E280"/>
    <mergeCell ref="A313:C313"/>
    <mergeCell ref="D313:E313"/>
    <mergeCell ref="A232:C232"/>
    <mergeCell ref="D232:E232"/>
    <mergeCell ref="A198:C198"/>
    <mergeCell ref="D118:E118"/>
    <mergeCell ref="D222:E222"/>
    <mergeCell ref="D212:E212"/>
    <mergeCell ref="D209:E209"/>
    <mergeCell ref="D210:E210"/>
    <mergeCell ref="D199:E199"/>
    <mergeCell ref="D153:E153"/>
    <mergeCell ref="D119:E119"/>
    <mergeCell ref="D120:E120"/>
    <mergeCell ref="D145:E145"/>
    <mergeCell ref="D214:E214"/>
    <mergeCell ref="D215:E215"/>
    <mergeCell ref="D216:E216"/>
    <mergeCell ref="D217:E217"/>
    <mergeCell ref="D218:E218"/>
    <mergeCell ref="D184:E184"/>
    <mergeCell ref="D200:E200"/>
    <mergeCell ref="D201:E201"/>
    <mergeCell ref="D202:E202"/>
    <mergeCell ref="D203:E203"/>
    <mergeCell ref="D204:E204"/>
    <mergeCell ref="D154:E154"/>
    <mergeCell ref="D146:E146"/>
    <mergeCell ref="D141:E141"/>
    <mergeCell ref="D113:E113"/>
    <mergeCell ref="D89:E89"/>
    <mergeCell ref="D87:E87"/>
    <mergeCell ref="D88:E88"/>
    <mergeCell ref="D114:E114"/>
    <mergeCell ref="D101:E101"/>
    <mergeCell ref="D84:E84"/>
    <mergeCell ref="D85:E85"/>
    <mergeCell ref="D86:E86"/>
    <mergeCell ref="D96:E96"/>
    <mergeCell ref="D111:E111"/>
    <mergeCell ref="D122:E122"/>
    <mergeCell ref="A350:C350"/>
    <mergeCell ref="D350:E350"/>
    <mergeCell ref="F350:M350"/>
    <mergeCell ref="A351:C351"/>
    <mergeCell ref="D351:E351"/>
    <mergeCell ref="D352:E352"/>
    <mergeCell ref="D357:E357"/>
    <mergeCell ref="D358:E358"/>
    <mergeCell ref="D151:E151"/>
    <mergeCell ref="D152:E152"/>
    <mergeCell ref="D261:E261"/>
    <mergeCell ref="D264:E264"/>
    <mergeCell ref="D267:E267"/>
    <mergeCell ref="D268:E268"/>
    <mergeCell ref="A153:C153"/>
    <mergeCell ref="A145:C145"/>
    <mergeCell ref="D168:E168"/>
    <mergeCell ref="D169:E169"/>
    <mergeCell ref="D170:E170"/>
    <mergeCell ref="D281:E281"/>
    <mergeCell ref="A329:C329"/>
    <mergeCell ref="A154:C154"/>
    <mergeCell ref="A238:C238"/>
    <mergeCell ref="F453:M453"/>
    <mergeCell ref="A454:C454"/>
    <mergeCell ref="D454:E454"/>
    <mergeCell ref="D455:E455"/>
    <mergeCell ref="A445:C445"/>
    <mergeCell ref="D445:E445"/>
    <mergeCell ref="F445:M445"/>
    <mergeCell ref="A446:C446"/>
    <mergeCell ref="D446:E446"/>
    <mergeCell ref="D447:E447"/>
    <mergeCell ref="D448:E448"/>
    <mergeCell ref="D449:E449"/>
    <mergeCell ref="D451:E451"/>
    <mergeCell ref="D452:E452"/>
    <mergeCell ref="D450:E450"/>
    <mergeCell ref="D365:E365"/>
    <mergeCell ref="D366:E366"/>
    <mergeCell ref="D288:E288"/>
    <mergeCell ref="D283:E283"/>
    <mergeCell ref="D284:E284"/>
    <mergeCell ref="D205:E205"/>
    <mergeCell ref="D206:E206"/>
    <mergeCell ref="D364:E364"/>
    <mergeCell ref="A453:C453"/>
    <mergeCell ref="D453:E453"/>
    <mergeCell ref="A367:C367"/>
    <mergeCell ref="D367:E367"/>
    <mergeCell ref="D360:E360"/>
    <mergeCell ref="D238:E238"/>
    <mergeCell ref="D290:E290"/>
    <mergeCell ref="A291:C291"/>
    <mergeCell ref="D244:E244"/>
    <mergeCell ref="D245:E245"/>
    <mergeCell ref="D246:E246"/>
    <mergeCell ref="D247:E247"/>
    <mergeCell ref="D258:E258"/>
    <mergeCell ref="D259:E259"/>
    <mergeCell ref="D275:E275"/>
    <mergeCell ref="D276:E276"/>
    <mergeCell ref="F367:M367"/>
    <mergeCell ref="K463:L463"/>
    <mergeCell ref="D456:E456"/>
    <mergeCell ref="D457:E457"/>
    <mergeCell ref="D458:E458"/>
    <mergeCell ref="D459:E459"/>
    <mergeCell ref="D460:E460"/>
    <mergeCell ref="D252:E252"/>
    <mergeCell ref="F308:M308"/>
    <mergeCell ref="D311:E311"/>
    <mergeCell ref="D312:E312"/>
    <mergeCell ref="D292:E292"/>
    <mergeCell ref="D293:E293"/>
    <mergeCell ref="D294:E294"/>
    <mergeCell ref="D295:E295"/>
    <mergeCell ref="D296:E296"/>
    <mergeCell ref="D297:E297"/>
    <mergeCell ref="D298:E298"/>
    <mergeCell ref="D299:E299"/>
    <mergeCell ref="D300:E300"/>
    <mergeCell ref="D301:E301"/>
    <mergeCell ref="F291:M291"/>
    <mergeCell ref="D285:E285"/>
    <mergeCell ref="D359:E359"/>
  </mergeCells>
  <pageMargins left="0.78740157480314965" right="0.78740157480314965" top="1.1811023622047245" bottom="0.35433070866141736" header="0.31496062992125984" footer="0.31496062992125984"/>
  <pageSetup paperSize="9" scale="78" orientation="landscape" blackAndWhite="1" r:id="rId1"/>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pageSetUpPr fitToPage="1"/>
  </sheetPr>
  <dimension ref="A2:M49"/>
  <sheetViews>
    <sheetView view="pageBreakPreview" zoomScale="80" zoomScaleNormal="77" zoomScaleSheetLayoutView="80" workbookViewId="0">
      <selection activeCell="E11" sqref="E11:M11"/>
    </sheetView>
  </sheetViews>
  <sheetFormatPr defaultColWidth="9.109375" defaultRowHeight="13.8" x14ac:dyDescent="0.3"/>
  <cols>
    <col min="1" max="1" width="9.109375" style="136"/>
    <col min="2" max="2" width="61.44140625" style="136" customWidth="1"/>
    <col min="3" max="3" width="11.6640625" style="136" customWidth="1"/>
    <col min="4" max="4" width="49.44140625" style="136" customWidth="1"/>
    <col min="5" max="5" width="12.33203125" style="136" customWidth="1"/>
    <col min="6" max="6" width="13.6640625" style="136" customWidth="1"/>
    <col min="7" max="7" width="14" style="136" customWidth="1"/>
    <col min="8" max="8" width="13.5546875" style="136" customWidth="1"/>
    <col min="9" max="10" width="15" style="136" customWidth="1"/>
    <col min="11" max="11" width="14.88671875" style="136" customWidth="1"/>
    <col min="12" max="13" width="13" style="136" customWidth="1"/>
    <col min="14" max="16384" width="9.109375" style="136"/>
  </cols>
  <sheetData>
    <row r="2" spans="1:13" x14ac:dyDescent="0.3">
      <c r="D2" s="274" t="s">
        <v>0</v>
      </c>
      <c r="E2" s="274"/>
      <c r="F2" s="274"/>
      <c r="G2" s="274"/>
      <c r="H2" s="274"/>
      <c r="I2" s="137"/>
    </row>
    <row r="3" spans="1:13" x14ac:dyDescent="0.3">
      <c r="C3" s="137"/>
      <c r="D3" s="274" t="s">
        <v>15</v>
      </c>
      <c r="E3" s="274"/>
      <c r="F3" s="274"/>
      <c r="G3" s="274"/>
      <c r="H3" s="274"/>
    </row>
    <row r="4" spans="1:13" x14ac:dyDescent="0.3">
      <c r="D4" s="274" t="s">
        <v>16</v>
      </c>
      <c r="E4" s="274"/>
      <c r="F4" s="274"/>
      <c r="G4" s="274"/>
      <c r="H4" s="274"/>
      <c r="I4" s="137"/>
      <c r="J4" s="137"/>
    </row>
    <row r="6" spans="1:13" x14ac:dyDescent="0.3">
      <c r="D6" s="275" t="s">
        <v>98</v>
      </c>
      <c r="E6" s="275"/>
      <c r="F6" s="275"/>
      <c r="G6" s="275"/>
      <c r="H6" s="275"/>
      <c r="I6" s="138"/>
      <c r="J6" s="138"/>
      <c r="K6" s="138"/>
      <c r="L6" s="138"/>
    </row>
    <row r="7" spans="1:13" x14ac:dyDescent="0.3">
      <c r="D7" s="276" t="s">
        <v>3</v>
      </c>
      <c r="E7" s="276"/>
      <c r="F7" s="276"/>
      <c r="G7" s="276"/>
      <c r="H7" s="276"/>
      <c r="I7" s="138"/>
      <c r="J7" s="138"/>
      <c r="K7" s="138"/>
      <c r="L7" s="138"/>
    </row>
    <row r="9" spans="1:13" x14ac:dyDescent="0.3">
      <c r="D9" s="274" t="s">
        <v>179</v>
      </c>
      <c r="E9" s="274"/>
      <c r="F9" s="274"/>
      <c r="G9" s="274"/>
      <c r="H9" s="274"/>
    </row>
    <row r="10" spans="1:13" x14ac:dyDescent="0.3">
      <c r="H10" s="137"/>
    </row>
    <row r="11" spans="1:13" x14ac:dyDescent="0.3">
      <c r="A11" s="284" t="s">
        <v>67</v>
      </c>
      <c r="B11" s="284"/>
      <c r="C11" s="139"/>
      <c r="D11" s="138"/>
      <c r="E11" s="275" t="s">
        <v>184</v>
      </c>
      <c r="F11" s="275"/>
      <c r="G11" s="275"/>
      <c r="H11" s="275"/>
      <c r="I11" s="275"/>
      <c r="J11" s="275"/>
      <c r="K11" s="275"/>
      <c r="L11" s="275"/>
      <c r="M11" s="275"/>
    </row>
    <row r="12" spans="1:13" x14ac:dyDescent="0.3">
      <c r="A12" s="140" t="s">
        <v>17</v>
      </c>
      <c r="B12" s="140"/>
      <c r="C12" s="138"/>
      <c r="D12" s="138"/>
      <c r="E12" s="276" t="s">
        <v>18</v>
      </c>
      <c r="F12" s="276"/>
      <c r="G12" s="276"/>
      <c r="H12" s="276"/>
      <c r="I12" s="276"/>
      <c r="J12" s="276"/>
      <c r="K12" s="276"/>
      <c r="L12" s="276"/>
      <c r="M12" s="276"/>
    </row>
    <row r="13" spans="1:13" x14ac:dyDescent="0.3">
      <c r="H13" s="137"/>
    </row>
    <row r="14" spans="1:13" ht="36" customHeight="1" x14ac:dyDescent="0.3">
      <c r="A14" s="278" t="s">
        <v>19</v>
      </c>
      <c r="B14" s="279" t="s">
        <v>20</v>
      </c>
      <c r="C14" s="278" t="s">
        <v>21</v>
      </c>
      <c r="D14" s="278" t="s">
        <v>22</v>
      </c>
      <c r="E14" s="278" t="s">
        <v>26</v>
      </c>
      <c r="F14" s="278"/>
      <c r="G14" s="278"/>
      <c r="H14" s="279" t="s">
        <v>27</v>
      </c>
      <c r="I14" s="279"/>
      <c r="J14" s="279"/>
      <c r="K14" s="279" t="s">
        <v>28</v>
      </c>
      <c r="L14" s="279"/>
      <c r="M14" s="279"/>
    </row>
    <row r="15" spans="1:13" ht="27.6" x14ac:dyDescent="0.3">
      <c r="A15" s="278"/>
      <c r="B15" s="279"/>
      <c r="C15" s="278"/>
      <c r="D15" s="278"/>
      <c r="E15" s="141" t="s">
        <v>23</v>
      </c>
      <c r="F15" s="141" t="s">
        <v>24</v>
      </c>
      <c r="G15" s="141" t="s">
        <v>25</v>
      </c>
      <c r="H15" s="141" t="s">
        <v>23</v>
      </c>
      <c r="I15" s="141" t="s">
        <v>24</v>
      </c>
      <c r="J15" s="141" t="s">
        <v>25</v>
      </c>
      <c r="K15" s="141" t="s">
        <v>23</v>
      </c>
      <c r="L15" s="141" t="s">
        <v>24</v>
      </c>
      <c r="M15" s="141" t="s">
        <v>25</v>
      </c>
    </row>
    <row r="16" spans="1:13" ht="15" customHeight="1" x14ac:dyDescent="0.3">
      <c r="A16" s="141"/>
      <c r="B16" s="280" t="s">
        <v>185</v>
      </c>
      <c r="C16" s="281"/>
      <c r="D16" s="281"/>
      <c r="E16" s="281"/>
      <c r="F16" s="281"/>
      <c r="G16" s="281"/>
      <c r="H16" s="281"/>
      <c r="I16" s="281"/>
      <c r="J16" s="281"/>
      <c r="K16" s="281"/>
      <c r="L16" s="281"/>
      <c r="M16" s="282"/>
    </row>
    <row r="17" spans="1:13" x14ac:dyDescent="0.3">
      <c r="A17" s="142">
        <v>1</v>
      </c>
      <c r="B17" s="142" t="s">
        <v>29</v>
      </c>
      <c r="C17" s="142"/>
      <c r="D17" s="141"/>
      <c r="E17" s="141"/>
      <c r="F17" s="141"/>
      <c r="G17" s="141"/>
      <c r="H17" s="143"/>
      <c r="I17" s="143"/>
      <c r="J17" s="143"/>
      <c r="K17" s="143"/>
      <c r="L17" s="143"/>
      <c r="M17" s="143"/>
    </row>
    <row r="18" spans="1:13" ht="21.75" customHeight="1" x14ac:dyDescent="0.3">
      <c r="A18" s="142"/>
      <c r="B18" s="141" t="s">
        <v>186</v>
      </c>
      <c r="C18" s="142" t="s">
        <v>32</v>
      </c>
      <c r="D18" s="141"/>
      <c r="E18" s="144">
        <v>8</v>
      </c>
      <c r="F18" s="145">
        <v>0</v>
      </c>
      <c r="G18" s="144">
        <f t="shared" ref="G18:G41" si="0">SUM(E18+F18)</f>
        <v>8</v>
      </c>
      <c r="H18" s="146">
        <v>5</v>
      </c>
      <c r="I18" s="145">
        <v>0</v>
      </c>
      <c r="J18" s="146">
        <f t="shared" ref="J18:J41" si="1">H18+I18</f>
        <v>5</v>
      </c>
      <c r="K18" s="146">
        <f>H18-E18</f>
        <v>-3</v>
      </c>
      <c r="L18" s="146">
        <f>I18-F18</f>
        <v>0</v>
      </c>
      <c r="M18" s="146">
        <f t="shared" ref="M18:M41" si="2">K18+L18</f>
        <v>-3</v>
      </c>
    </row>
    <row r="19" spans="1:13" ht="17.25" customHeight="1" x14ac:dyDescent="0.3">
      <c r="A19" s="142"/>
      <c r="B19" s="141" t="s">
        <v>132</v>
      </c>
      <c r="C19" s="142" t="s">
        <v>32</v>
      </c>
      <c r="D19" s="141" t="s">
        <v>187</v>
      </c>
      <c r="E19" s="144">
        <v>6</v>
      </c>
      <c r="F19" s="145">
        <v>0</v>
      </c>
      <c r="G19" s="144">
        <f t="shared" si="0"/>
        <v>6</v>
      </c>
      <c r="H19" s="146">
        <v>3.5</v>
      </c>
      <c r="I19" s="145">
        <v>0</v>
      </c>
      <c r="J19" s="146">
        <f t="shared" si="1"/>
        <v>3.5</v>
      </c>
      <c r="K19" s="146">
        <f t="shared" ref="K19:K20" si="3">H19-E19</f>
        <v>-2.5</v>
      </c>
      <c r="L19" s="146">
        <f t="shared" ref="L19:L20" si="4">I19-F19</f>
        <v>0</v>
      </c>
      <c r="M19" s="146">
        <f t="shared" ref="M19:M25" si="5">K19+L19</f>
        <v>-2.5</v>
      </c>
    </row>
    <row r="20" spans="1:13" ht="21" customHeight="1" x14ac:dyDescent="0.3">
      <c r="A20" s="142"/>
      <c r="B20" s="141" t="s">
        <v>133</v>
      </c>
      <c r="C20" s="142" t="s">
        <v>32</v>
      </c>
      <c r="D20" s="141" t="s">
        <v>187</v>
      </c>
      <c r="E20" s="144">
        <v>2</v>
      </c>
      <c r="F20" s="145">
        <v>0</v>
      </c>
      <c r="G20" s="144">
        <f t="shared" si="0"/>
        <v>2</v>
      </c>
      <c r="H20" s="146">
        <v>1.5</v>
      </c>
      <c r="I20" s="145">
        <v>0</v>
      </c>
      <c r="J20" s="146">
        <f t="shared" si="1"/>
        <v>1.5</v>
      </c>
      <c r="K20" s="146">
        <f t="shared" si="3"/>
        <v>-0.5</v>
      </c>
      <c r="L20" s="146">
        <f t="shared" si="4"/>
        <v>0</v>
      </c>
      <c r="M20" s="146">
        <f t="shared" si="5"/>
        <v>-0.5</v>
      </c>
    </row>
    <row r="21" spans="1:13" ht="17.25" customHeight="1" x14ac:dyDescent="0.3">
      <c r="A21" s="142"/>
      <c r="B21" s="142" t="s">
        <v>52</v>
      </c>
      <c r="C21" s="142" t="s">
        <v>35</v>
      </c>
      <c r="D21" s="141" t="s">
        <v>100</v>
      </c>
      <c r="E21" s="145">
        <v>2904006</v>
      </c>
      <c r="F21" s="145">
        <v>0</v>
      </c>
      <c r="G21" s="144">
        <f t="shared" ref="G21:G25" si="6">SUM(E21+F21)</f>
        <v>2904006</v>
      </c>
      <c r="H21" s="147">
        <v>2594405</v>
      </c>
      <c r="I21" s="148">
        <v>2454</v>
      </c>
      <c r="J21" s="146">
        <f t="shared" ref="J21:J25" si="7">H21+I21</f>
        <v>2596859</v>
      </c>
      <c r="K21" s="146">
        <f t="shared" ref="K21:L25" si="8">H21-E21</f>
        <v>-309601</v>
      </c>
      <c r="L21" s="146">
        <f t="shared" si="8"/>
        <v>2454</v>
      </c>
      <c r="M21" s="146">
        <f t="shared" si="5"/>
        <v>-307147</v>
      </c>
    </row>
    <row r="22" spans="1:13" ht="28.8" customHeight="1" x14ac:dyDescent="0.3">
      <c r="A22" s="142"/>
      <c r="B22" s="141" t="s">
        <v>188</v>
      </c>
      <c r="C22" s="142" t="s">
        <v>35</v>
      </c>
      <c r="D22" s="141" t="s">
        <v>100</v>
      </c>
      <c r="E22" s="145">
        <v>14309</v>
      </c>
      <c r="F22" s="145">
        <v>0</v>
      </c>
      <c r="G22" s="144">
        <f t="shared" si="6"/>
        <v>14309</v>
      </c>
      <c r="H22" s="147">
        <v>6200</v>
      </c>
      <c r="I22" s="148">
        <v>2454</v>
      </c>
      <c r="J22" s="146">
        <f t="shared" si="7"/>
        <v>8654</v>
      </c>
      <c r="K22" s="146">
        <f t="shared" si="8"/>
        <v>-8109</v>
      </c>
      <c r="L22" s="146">
        <f t="shared" si="8"/>
        <v>2454</v>
      </c>
      <c r="M22" s="146">
        <f t="shared" si="5"/>
        <v>-5655</v>
      </c>
    </row>
    <row r="23" spans="1:13" ht="17.25" customHeight="1" x14ac:dyDescent="0.3">
      <c r="A23" s="142"/>
      <c r="B23" s="142" t="s">
        <v>189</v>
      </c>
      <c r="C23" s="142" t="s">
        <v>35</v>
      </c>
      <c r="D23" s="141" t="s">
        <v>100</v>
      </c>
      <c r="E23" s="145">
        <v>2477831</v>
      </c>
      <c r="F23" s="145">
        <v>0</v>
      </c>
      <c r="G23" s="144">
        <f t="shared" si="6"/>
        <v>2477831</v>
      </c>
      <c r="H23" s="147">
        <v>2190845</v>
      </c>
      <c r="I23" s="148">
        <v>0</v>
      </c>
      <c r="J23" s="146">
        <f t="shared" si="7"/>
        <v>2190845</v>
      </c>
      <c r="K23" s="146">
        <f t="shared" si="8"/>
        <v>-286986</v>
      </c>
      <c r="L23" s="146">
        <f t="shared" si="8"/>
        <v>0</v>
      </c>
      <c r="M23" s="146">
        <f t="shared" si="5"/>
        <v>-286986</v>
      </c>
    </row>
    <row r="24" spans="1:13" ht="17.25" customHeight="1" x14ac:dyDescent="0.3">
      <c r="A24" s="142"/>
      <c r="B24" s="142" t="s">
        <v>190</v>
      </c>
      <c r="C24" s="142" t="s">
        <v>35</v>
      </c>
      <c r="D24" s="141" t="s">
        <v>100</v>
      </c>
      <c r="E24" s="145">
        <v>8790</v>
      </c>
      <c r="F24" s="145">
        <v>0</v>
      </c>
      <c r="G24" s="144">
        <f t="shared" si="6"/>
        <v>8790</v>
      </c>
      <c r="H24" s="147">
        <v>3295</v>
      </c>
      <c r="I24" s="148">
        <v>0</v>
      </c>
      <c r="J24" s="146">
        <f t="shared" si="7"/>
        <v>3295</v>
      </c>
      <c r="K24" s="146">
        <f t="shared" si="8"/>
        <v>-5495</v>
      </c>
      <c r="L24" s="146">
        <f t="shared" si="8"/>
        <v>0</v>
      </c>
      <c r="M24" s="146">
        <f t="shared" si="5"/>
        <v>-5495</v>
      </c>
    </row>
    <row r="25" spans="1:13" ht="17.25" customHeight="1" x14ac:dyDescent="0.3">
      <c r="A25" s="142"/>
      <c r="B25" s="142" t="s">
        <v>191</v>
      </c>
      <c r="C25" s="142" t="s">
        <v>35</v>
      </c>
      <c r="D25" s="141" t="s">
        <v>130</v>
      </c>
      <c r="E25" s="145">
        <v>384699</v>
      </c>
      <c r="F25" s="145">
        <v>0</v>
      </c>
      <c r="G25" s="144">
        <f t="shared" si="6"/>
        <v>384699</v>
      </c>
      <c r="H25" s="147">
        <v>384697</v>
      </c>
      <c r="I25" s="148">
        <v>0</v>
      </c>
      <c r="J25" s="146">
        <f t="shared" si="7"/>
        <v>384697</v>
      </c>
      <c r="K25" s="146">
        <f t="shared" si="8"/>
        <v>-2</v>
      </c>
      <c r="L25" s="146">
        <f t="shared" si="8"/>
        <v>0</v>
      </c>
      <c r="M25" s="146">
        <f t="shared" si="5"/>
        <v>-2</v>
      </c>
    </row>
    <row r="26" spans="1:13" x14ac:dyDescent="0.3">
      <c r="A26" s="141">
        <v>2</v>
      </c>
      <c r="B26" s="142" t="s">
        <v>30</v>
      </c>
      <c r="C26" s="149"/>
      <c r="D26" s="149"/>
      <c r="E26" s="150"/>
      <c r="F26" s="150"/>
      <c r="G26" s="144"/>
      <c r="H26" s="151"/>
      <c r="I26" s="151"/>
      <c r="J26" s="151"/>
      <c r="K26" s="151"/>
      <c r="L26" s="151"/>
      <c r="M26" s="151"/>
    </row>
    <row r="27" spans="1:13" x14ac:dyDescent="0.3">
      <c r="A27" s="142"/>
      <c r="B27" s="141" t="s">
        <v>192</v>
      </c>
      <c r="C27" s="142" t="s">
        <v>32</v>
      </c>
      <c r="D27" s="141" t="s">
        <v>193</v>
      </c>
      <c r="E27" s="146">
        <v>580</v>
      </c>
      <c r="F27" s="146">
        <v>0</v>
      </c>
      <c r="G27" s="144">
        <f t="shared" si="0"/>
        <v>580</v>
      </c>
      <c r="H27" s="146">
        <v>637</v>
      </c>
      <c r="I27" s="146">
        <v>0</v>
      </c>
      <c r="J27" s="146">
        <f t="shared" si="1"/>
        <v>637</v>
      </c>
      <c r="K27" s="146">
        <f t="shared" ref="K27:L31" si="9">H27-E27</f>
        <v>57</v>
      </c>
      <c r="L27" s="146">
        <f t="shared" si="9"/>
        <v>0</v>
      </c>
      <c r="M27" s="146">
        <f t="shared" si="2"/>
        <v>57</v>
      </c>
    </row>
    <row r="28" spans="1:13" ht="47.4" customHeight="1" x14ac:dyDescent="0.3">
      <c r="A28" s="142"/>
      <c r="B28" s="141" t="s">
        <v>194</v>
      </c>
      <c r="C28" s="142" t="s">
        <v>32</v>
      </c>
      <c r="D28" s="141" t="s">
        <v>195</v>
      </c>
      <c r="E28" s="146">
        <v>3100</v>
      </c>
      <c r="F28" s="146">
        <v>0</v>
      </c>
      <c r="G28" s="144">
        <f t="shared" si="0"/>
        <v>3100</v>
      </c>
      <c r="H28" s="146">
        <v>3733</v>
      </c>
      <c r="I28" s="146">
        <v>0</v>
      </c>
      <c r="J28" s="146">
        <f t="shared" si="1"/>
        <v>3733</v>
      </c>
      <c r="K28" s="146">
        <f t="shared" si="9"/>
        <v>633</v>
      </c>
      <c r="L28" s="146">
        <f t="shared" si="9"/>
        <v>0</v>
      </c>
      <c r="M28" s="146">
        <f t="shared" si="2"/>
        <v>633</v>
      </c>
    </row>
    <row r="29" spans="1:13" x14ac:dyDescent="0.3">
      <c r="A29" s="142"/>
      <c r="B29" s="141" t="s">
        <v>196</v>
      </c>
      <c r="C29" s="142" t="s">
        <v>32</v>
      </c>
      <c r="D29" s="141" t="s">
        <v>197</v>
      </c>
      <c r="E29" s="146">
        <v>646</v>
      </c>
      <c r="F29" s="146">
        <v>0</v>
      </c>
      <c r="G29" s="144">
        <f t="shared" si="0"/>
        <v>646</v>
      </c>
      <c r="H29" s="146">
        <v>416</v>
      </c>
      <c r="I29" s="146">
        <v>0</v>
      </c>
      <c r="J29" s="146">
        <f t="shared" si="1"/>
        <v>416</v>
      </c>
      <c r="K29" s="146">
        <f t="shared" si="9"/>
        <v>-230</v>
      </c>
      <c r="L29" s="146">
        <f t="shared" si="9"/>
        <v>0</v>
      </c>
      <c r="M29" s="146">
        <f t="shared" ref="M29" si="10">K29+L29</f>
        <v>-230</v>
      </c>
    </row>
    <row r="30" spans="1:13" ht="27.6" x14ac:dyDescent="0.3">
      <c r="A30" s="142"/>
      <c r="B30" s="141" t="s">
        <v>198</v>
      </c>
      <c r="C30" s="142" t="s">
        <v>32</v>
      </c>
      <c r="D30" s="141" t="s">
        <v>197</v>
      </c>
      <c r="E30" s="146">
        <v>646</v>
      </c>
      <c r="F30" s="146">
        <v>0</v>
      </c>
      <c r="G30" s="144">
        <f t="shared" ref="G30:G31" si="11">SUM(E30+F30)</f>
        <v>646</v>
      </c>
      <c r="H30" s="146">
        <v>416</v>
      </c>
      <c r="I30" s="146">
        <v>0</v>
      </c>
      <c r="J30" s="146">
        <f t="shared" ref="J30:J31" si="12">H30+I30</f>
        <v>416</v>
      </c>
      <c r="K30" s="146">
        <f t="shared" si="9"/>
        <v>-230</v>
      </c>
      <c r="L30" s="146">
        <f t="shared" si="9"/>
        <v>0</v>
      </c>
      <c r="M30" s="146">
        <f t="shared" ref="M30:M31" si="13">K30+L30</f>
        <v>-230</v>
      </c>
    </row>
    <row r="31" spans="1:13" x14ac:dyDescent="0.3">
      <c r="A31" s="142"/>
      <c r="B31" s="141" t="s">
        <v>199</v>
      </c>
      <c r="C31" s="142" t="s">
        <v>32</v>
      </c>
      <c r="D31" s="141" t="s">
        <v>131</v>
      </c>
      <c r="E31" s="146">
        <v>4</v>
      </c>
      <c r="F31" s="146">
        <v>0</v>
      </c>
      <c r="G31" s="144">
        <f t="shared" si="11"/>
        <v>4</v>
      </c>
      <c r="H31" s="146">
        <v>4</v>
      </c>
      <c r="I31" s="146">
        <v>0</v>
      </c>
      <c r="J31" s="146">
        <f t="shared" si="12"/>
        <v>4</v>
      </c>
      <c r="K31" s="146">
        <f t="shared" si="9"/>
        <v>0</v>
      </c>
      <c r="L31" s="146">
        <f t="shared" si="9"/>
        <v>0</v>
      </c>
      <c r="M31" s="146">
        <f t="shared" si="13"/>
        <v>0</v>
      </c>
    </row>
    <row r="32" spans="1:13" x14ac:dyDescent="0.3">
      <c r="A32" s="142">
        <v>3</v>
      </c>
      <c r="B32" s="142" t="s">
        <v>31</v>
      </c>
      <c r="C32" s="142"/>
      <c r="D32" s="142"/>
      <c r="E32" s="146"/>
      <c r="F32" s="146"/>
      <c r="G32" s="144"/>
      <c r="H32" s="151"/>
      <c r="I32" s="151"/>
      <c r="J32" s="151"/>
      <c r="K32" s="151"/>
      <c r="L32" s="151"/>
      <c r="M32" s="151"/>
    </row>
    <row r="33" spans="1:13" ht="27.6" x14ac:dyDescent="0.3">
      <c r="A33" s="142"/>
      <c r="B33" s="141" t="s">
        <v>37</v>
      </c>
      <c r="C33" s="142" t="s">
        <v>32</v>
      </c>
      <c r="D33" s="142" t="s">
        <v>103</v>
      </c>
      <c r="E33" s="146">
        <v>387</v>
      </c>
      <c r="F33" s="146">
        <v>0</v>
      </c>
      <c r="G33" s="144">
        <f>SUM(E33+F33)</f>
        <v>387</v>
      </c>
      <c r="H33" s="146">
        <v>747</v>
      </c>
      <c r="I33" s="146">
        <v>0</v>
      </c>
      <c r="J33" s="146">
        <f>H33+I33</f>
        <v>747</v>
      </c>
      <c r="K33" s="146">
        <f t="shared" ref="K33:L41" si="14">H33-E33</f>
        <v>360</v>
      </c>
      <c r="L33" s="146">
        <f t="shared" si="14"/>
        <v>0</v>
      </c>
      <c r="M33" s="146">
        <f>K33+L33</f>
        <v>360</v>
      </c>
    </row>
    <row r="34" spans="1:13" ht="22.8" customHeight="1" x14ac:dyDescent="0.3">
      <c r="A34" s="142"/>
      <c r="B34" s="141" t="s">
        <v>43</v>
      </c>
      <c r="C34" s="152" t="s">
        <v>35</v>
      </c>
      <c r="D34" s="142" t="s">
        <v>103</v>
      </c>
      <c r="E34" s="146">
        <v>322667</v>
      </c>
      <c r="F34" s="146">
        <v>0</v>
      </c>
      <c r="G34" s="144">
        <f t="shared" si="0"/>
        <v>322667</v>
      </c>
      <c r="H34" s="146">
        <v>518881</v>
      </c>
      <c r="I34" s="146">
        <v>0</v>
      </c>
      <c r="J34" s="146">
        <f t="shared" si="1"/>
        <v>518881</v>
      </c>
      <c r="K34" s="146">
        <f t="shared" si="14"/>
        <v>196214</v>
      </c>
      <c r="L34" s="146">
        <f t="shared" si="14"/>
        <v>0</v>
      </c>
      <c r="M34" s="146">
        <f t="shared" si="2"/>
        <v>196214</v>
      </c>
    </row>
    <row r="35" spans="1:13" ht="20.25" customHeight="1" x14ac:dyDescent="0.3">
      <c r="A35" s="142"/>
      <c r="B35" s="141" t="s">
        <v>200</v>
      </c>
      <c r="C35" s="152" t="s">
        <v>35</v>
      </c>
      <c r="D35" s="142" t="s">
        <v>103</v>
      </c>
      <c r="E35" s="146">
        <v>2383722</v>
      </c>
      <c r="F35" s="146">
        <v>0</v>
      </c>
      <c r="G35" s="144">
        <f t="shared" si="0"/>
        <v>2383722</v>
      </c>
      <c r="H35" s="146">
        <v>2244823</v>
      </c>
      <c r="I35" s="146">
        <v>0</v>
      </c>
      <c r="J35" s="146">
        <f t="shared" si="1"/>
        <v>2244823</v>
      </c>
      <c r="K35" s="146">
        <f t="shared" si="14"/>
        <v>-138899</v>
      </c>
      <c r="L35" s="146">
        <f t="shared" si="14"/>
        <v>0</v>
      </c>
      <c r="M35" s="146">
        <f t="shared" si="2"/>
        <v>-138899</v>
      </c>
    </row>
    <row r="36" spans="1:13" ht="20.25" customHeight="1" x14ac:dyDescent="0.3">
      <c r="A36" s="142"/>
      <c r="B36" s="141" t="s">
        <v>201</v>
      </c>
      <c r="C36" s="152" t="s">
        <v>35</v>
      </c>
      <c r="D36" s="142" t="s">
        <v>103</v>
      </c>
      <c r="E36" s="146">
        <v>520284</v>
      </c>
      <c r="F36" s="146">
        <v>0</v>
      </c>
      <c r="G36" s="144">
        <f t="shared" si="0"/>
        <v>520284</v>
      </c>
      <c r="H36" s="146">
        <v>349582</v>
      </c>
      <c r="I36" s="146">
        <v>0</v>
      </c>
      <c r="J36" s="146">
        <f t="shared" si="1"/>
        <v>349582</v>
      </c>
      <c r="K36" s="146">
        <f t="shared" si="14"/>
        <v>-170702</v>
      </c>
      <c r="L36" s="146">
        <f t="shared" si="14"/>
        <v>0</v>
      </c>
      <c r="M36" s="146">
        <f t="shared" si="2"/>
        <v>-170702</v>
      </c>
    </row>
    <row r="37" spans="1:13" ht="29.4" customHeight="1" x14ac:dyDescent="0.3">
      <c r="A37" s="142"/>
      <c r="B37" s="141" t="s">
        <v>202</v>
      </c>
      <c r="C37" s="152" t="s">
        <v>35</v>
      </c>
      <c r="D37" s="142" t="s">
        <v>103</v>
      </c>
      <c r="E37" s="146">
        <v>275314</v>
      </c>
      <c r="F37" s="146">
        <v>0</v>
      </c>
      <c r="G37" s="144">
        <f t="shared" si="0"/>
        <v>275314</v>
      </c>
      <c r="H37" s="146">
        <v>438169</v>
      </c>
      <c r="I37" s="146">
        <v>0</v>
      </c>
      <c r="J37" s="146">
        <f t="shared" si="1"/>
        <v>438169</v>
      </c>
      <c r="K37" s="146">
        <f t="shared" si="14"/>
        <v>162855</v>
      </c>
      <c r="L37" s="146">
        <f t="shared" si="14"/>
        <v>0</v>
      </c>
      <c r="M37" s="146">
        <f t="shared" si="2"/>
        <v>162855</v>
      </c>
    </row>
    <row r="38" spans="1:13" ht="20.25" customHeight="1" x14ac:dyDescent="0.3">
      <c r="A38" s="142"/>
      <c r="B38" s="141" t="s">
        <v>203</v>
      </c>
      <c r="C38" s="142" t="s">
        <v>32</v>
      </c>
      <c r="D38" s="142" t="s">
        <v>103</v>
      </c>
      <c r="E38" s="146">
        <v>73</v>
      </c>
      <c r="F38" s="146">
        <v>0</v>
      </c>
      <c r="G38" s="144">
        <f t="shared" si="0"/>
        <v>73</v>
      </c>
      <c r="H38" s="146">
        <v>127</v>
      </c>
      <c r="I38" s="146">
        <v>0</v>
      </c>
      <c r="J38" s="146">
        <f t="shared" si="1"/>
        <v>127</v>
      </c>
      <c r="K38" s="146">
        <f t="shared" si="14"/>
        <v>54</v>
      </c>
      <c r="L38" s="146">
        <f t="shared" si="14"/>
        <v>0</v>
      </c>
      <c r="M38" s="146">
        <f t="shared" si="2"/>
        <v>54</v>
      </c>
    </row>
    <row r="39" spans="1:13" ht="29.4" customHeight="1" x14ac:dyDescent="0.3">
      <c r="A39" s="142"/>
      <c r="B39" s="141" t="s">
        <v>204</v>
      </c>
      <c r="C39" s="152" t="s">
        <v>35</v>
      </c>
      <c r="D39" s="142" t="s">
        <v>103</v>
      </c>
      <c r="E39" s="146">
        <v>977</v>
      </c>
      <c r="F39" s="146">
        <v>0</v>
      </c>
      <c r="G39" s="144">
        <f t="shared" si="0"/>
        <v>977</v>
      </c>
      <c r="H39" s="146">
        <v>659</v>
      </c>
      <c r="I39" s="146">
        <v>0</v>
      </c>
      <c r="J39" s="146">
        <f t="shared" si="1"/>
        <v>659</v>
      </c>
      <c r="K39" s="146">
        <f t="shared" si="14"/>
        <v>-318</v>
      </c>
      <c r="L39" s="146">
        <f t="shared" si="14"/>
        <v>0</v>
      </c>
      <c r="M39" s="146">
        <f t="shared" si="2"/>
        <v>-318</v>
      </c>
    </row>
    <row r="40" spans="1:13" ht="31.8" customHeight="1" x14ac:dyDescent="0.3">
      <c r="A40" s="142"/>
      <c r="B40" s="141" t="s">
        <v>205</v>
      </c>
      <c r="C40" s="152" t="s">
        <v>35</v>
      </c>
      <c r="D40" s="142" t="s">
        <v>103</v>
      </c>
      <c r="E40" s="146">
        <v>1590</v>
      </c>
      <c r="F40" s="146">
        <v>0</v>
      </c>
      <c r="G40" s="144">
        <f t="shared" si="0"/>
        <v>1590</v>
      </c>
      <c r="H40" s="146">
        <v>1240</v>
      </c>
      <c r="I40" s="146">
        <v>0</v>
      </c>
      <c r="J40" s="146">
        <f t="shared" si="1"/>
        <v>1240</v>
      </c>
      <c r="K40" s="146">
        <f t="shared" si="14"/>
        <v>-350</v>
      </c>
      <c r="L40" s="146">
        <f t="shared" si="14"/>
        <v>0</v>
      </c>
      <c r="M40" s="146">
        <f t="shared" si="2"/>
        <v>-350</v>
      </c>
    </row>
    <row r="41" spans="1:13" ht="20.25" customHeight="1" x14ac:dyDescent="0.3">
      <c r="A41" s="142"/>
      <c r="B41" s="141" t="s">
        <v>206</v>
      </c>
      <c r="C41" s="152" t="s">
        <v>35</v>
      </c>
      <c r="D41" s="142" t="s">
        <v>103</v>
      </c>
      <c r="E41" s="146">
        <v>96175</v>
      </c>
      <c r="F41" s="146">
        <v>0</v>
      </c>
      <c r="G41" s="144">
        <f t="shared" si="0"/>
        <v>96175</v>
      </c>
      <c r="H41" s="146">
        <v>96174</v>
      </c>
      <c r="I41" s="146">
        <v>0</v>
      </c>
      <c r="J41" s="146">
        <f t="shared" si="1"/>
        <v>96174</v>
      </c>
      <c r="K41" s="146">
        <f t="shared" si="14"/>
        <v>-1</v>
      </c>
      <c r="L41" s="146">
        <f t="shared" si="14"/>
        <v>0</v>
      </c>
      <c r="M41" s="146">
        <f t="shared" si="2"/>
        <v>-1</v>
      </c>
    </row>
    <row r="42" spans="1:13" x14ac:dyDescent="0.3">
      <c r="A42" s="142">
        <v>4</v>
      </c>
      <c r="B42" s="142" t="s">
        <v>116</v>
      </c>
      <c r="C42" s="142"/>
      <c r="D42" s="141"/>
      <c r="E42" s="141"/>
      <c r="F42" s="141"/>
      <c r="G42" s="141"/>
      <c r="H42" s="153"/>
      <c r="I42" s="153"/>
      <c r="J42" s="153"/>
      <c r="K42" s="153"/>
      <c r="L42" s="153"/>
      <c r="M42" s="153"/>
    </row>
    <row r="43" spans="1:13" x14ac:dyDescent="0.3">
      <c r="A43" s="142"/>
      <c r="B43" s="141" t="s">
        <v>207</v>
      </c>
      <c r="C43" s="142" t="s">
        <v>137</v>
      </c>
      <c r="D43" s="142" t="s">
        <v>103</v>
      </c>
      <c r="E43" s="154">
        <v>82.1</v>
      </c>
      <c r="F43" s="154">
        <v>0</v>
      </c>
      <c r="G43" s="154">
        <f t="shared" ref="G43" si="15">SUM(E43+F43)</f>
        <v>82.1</v>
      </c>
      <c r="H43" s="155">
        <v>86.5</v>
      </c>
      <c r="I43" s="155">
        <v>0</v>
      </c>
      <c r="J43" s="155">
        <f t="shared" ref="J43" si="16">H43+I43</f>
        <v>86.5</v>
      </c>
      <c r="K43" s="155">
        <f>H43-E43</f>
        <v>4.4000000000000057</v>
      </c>
      <c r="L43" s="155">
        <v>0</v>
      </c>
      <c r="M43" s="155">
        <f t="shared" ref="M43" si="17">K43+L43</f>
        <v>4.4000000000000057</v>
      </c>
    </row>
    <row r="44" spans="1:13" x14ac:dyDescent="0.3">
      <c r="A44" s="142"/>
      <c r="B44" s="141" t="s">
        <v>208</v>
      </c>
      <c r="C44" s="142" t="s">
        <v>137</v>
      </c>
      <c r="D44" s="142" t="s">
        <v>103</v>
      </c>
      <c r="E44" s="154">
        <v>17.899999999999999</v>
      </c>
      <c r="F44" s="154">
        <v>0</v>
      </c>
      <c r="G44" s="154">
        <f t="shared" ref="G44:G46" si="18">SUM(E44+F44)</f>
        <v>17.899999999999999</v>
      </c>
      <c r="H44" s="155">
        <v>13.5</v>
      </c>
      <c r="I44" s="155">
        <v>0</v>
      </c>
      <c r="J44" s="155">
        <f t="shared" ref="J44:J46" si="19">H44+I44</f>
        <v>13.5</v>
      </c>
      <c r="K44" s="155">
        <f t="shared" ref="K44:K46" si="20">H44-E44</f>
        <v>-4.3999999999999986</v>
      </c>
      <c r="L44" s="155">
        <v>1</v>
      </c>
      <c r="M44" s="155">
        <f t="shared" ref="M44:M46" si="21">K44+L44</f>
        <v>-3.3999999999999986</v>
      </c>
    </row>
    <row r="45" spans="1:13" ht="48" customHeight="1" x14ac:dyDescent="0.3">
      <c r="A45" s="142"/>
      <c r="B45" s="141" t="s">
        <v>209</v>
      </c>
      <c r="C45" s="142" t="s">
        <v>137</v>
      </c>
      <c r="D45" s="142" t="s">
        <v>103</v>
      </c>
      <c r="E45" s="154">
        <v>29.9</v>
      </c>
      <c r="F45" s="154">
        <v>0</v>
      </c>
      <c r="G45" s="154">
        <f t="shared" si="18"/>
        <v>29.9</v>
      </c>
      <c r="H45" s="155">
        <v>22.9</v>
      </c>
      <c r="I45" s="155">
        <v>0</v>
      </c>
      <c r="J45" s="155">
        <f t="shared" si="19"/>
        <v>22.9</v>
      </c>
      <c r="K45" s="155">
        <f t="shared" si="20"/>
        <v>-7</v>
      </c>
      <c r="L45" s="155">
        <v>2</v>
      </c>
      <c r="M45" s="155">
        <f t="shared" si="21"/>
        <v>-5</v>
      </c>
    </row>
    <row r="46" spans="1:13" x14ac:dyDescent="0.3">
      <c r="A46" s="142"/>
      <c r="B46" s="141" t="s">
        <v>210</v>
      </c>
      <c r="C46" s="142" t="s">
        <v>137</v>
      </c>
      <c r="D46" s="142" t="s">
        <v>103</v>
      </c>
      <c r="E46" s="154">
        <v>100</v>
      </c>
      <c r="F46" s="154">
        <v>0</v>
      </c>
      <c r="G46" s="154">
        <f t="shared" si="18"/>
        <v>100</v>
      </c>
      <c r="H46" s="155">
        <v>100</v>
      </c>
      <c r="I46" s="155">
        <v>0</v>
      </c>
      <c r="J46" s="155">
        <f t="shared" si="19"/>
        <v>100</v>
      </c>
      <c r="K46" s="155">
        <f t="shared" si="20"/>
        <v>0</v>
      </c>
      <c r="L46" s="155">
        <v>3</v>
      </c>
      <c r="M46" s="155">
        <f t="shared" si="21"/>
        <v>3</v>
      </c>
    </row>
    <row r="47" spans="1:13" ht="17.25" customHeight="1" x14ac:dyDescent="0.3"/>
    <row r="48" spans="1:13" x14ac:dyDescent="0.25">
      <c r="A48" s="156" t="s">
        <v>182</v>
      </c>
      <c r="H48" s="139"/>
      <c r="I48" s="139"/>
      <c r="K48" s="283" t="s">
        <v>183</v>
      </c>
      <c r="L48" s="283"/>
    </row>
    <row r="49" spans="8:12" x14ac:dyDescent="0.3">
      <c r="H49" s="276" t="s">
        <v>13</v>
      </c>
      <c r="I49" s="276"/>
      <c r="K49" s="277" t="s">
        <v>14</v>
      </c>
      <c r="L49" s="277"/>
    </row>
  </sheetData>
  <mergeCells count="20">
    <mergeCell ref="D9:H9"/>
    <mergeCell ref="E11:M11"/>
    <mergeCell ref="E12:M12"/>
    <mergeCell ref="B16:M16"/>
    <mergeCell ref="K48:L48"/>
    <mergeCell ref="A11:B11"/>
    <mergeCell ref="H49:I49"/>
    <mergeCell ref="K49:L49"/>
    <mergeCell ref="A14:A15"/>
    <mergeCell ref="B14:B15"/>
    <mergeCell ref="C14:C15"/>
    <mergeCell ref="D14:D15"/>
    <mergeCell ref="E14:G14"/>
    <mergeCell ref="H14:J14"/>
    <mergeCell ref="K14:M14"/>
    <mergeCell ref="D2:H2"/>
    <mergeCell ref="D3:H3"/>
    <mergeCell ref="D4:H4"/>
    <mergeCell ref="D6:H6"/>
    <mergeCell ref="D7:H7"/>
  </mergeCells>
  <pageMargins left="0.78740157480314965" right="0.78740157480314965" top="1.1811023622047245" bottom="0.39370078740157483" header="0.31496062992125984" footer="0.31496062992125984"/>
  <pageSetup paperSize="9" scale="50"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41"/>
  <sheetViews>
    <sheetView view="pageBreakPreview" topLeftCell="A25" zoomScale="74" zoomScaleNormal="82" zoomScaleSheetLayoutView="74" workbookViewId="0">
      <selection activeCell="D11" sqref="D11:D12"/>
    </sheetView>
  </sheetViews>
  <sheetFormatPr defaultColWidth="9.109375" defaultRowHeight="13.8" x14ac:dyDescent="0.25"/>
  <cols>
    <col min="1" max="1" width="9.109375" style="158"/>
    <col min="2" max="2" width="55.6640625" style="158" customWidth="1"/>
    <col min="3" max="3" width="11.6640625" style="158" customWidth="1"/>
    <col min="4" max="4" width="50.44140625" style="158" customWidth="1"/>
    <col min="5" max="5" width="17.6640625" style="158" customWidth="1"/>
    <col min="6" max="6" width="17" style="158" customWidth="1"/>
    <col min="7" max="7" width="18.109375" style="158" customWidth="1"/>
    <col min="8" max="8" width="18.44140625" style="158" customWidth="1"/>
    <col min="9" max="9" width="16.5546875" style="158" customWidth="1"/>
    <col min="10" max="10" width="15.88671875" style="158" customWidth="1"/>
    <col min="11" max="11" width="15.33203125" style="158" customWidth="1"/>
    <col min="12" max="12" width="15.44140625" style="158" customWidth="1"/>
    <col min="13" max="13" width="16.44140625" style="158" customWidth="1"/>
    <col min="14" max="16384" width="9.109375" style="158"/>
  </cols>
  <sheetData>
    <row r="3" spans="1:13" x14ac:dyDescent="0.25">
      <c r="D3" s="285" t="s">
        <v>0</v>
      </c>
      <c r="E3" s="285"/>
      <c r="F3" s="285"/>
      <c r="G3" s="285"/>
      <c r="H3" s="285"/>
      <c r="I3" s="159"/>
    </row>
    <row r="4" spans="1:13" x14ac:dyDescent="0.25">
      <c r="C4" s="160"/>
      <c r="D4" s="285" t="s">
        <v>15</v>
      </c>
      <c r="E4" s="285"/>
      <c r="F4" s="285"/>
      <c r="G4" s="285"/>
      <c r="H4" s="285"/>
    </row>
    <row r="5" spans="1:13" x14ac:dyDescent="0.25">
      <c r="D5" s="285" t="s">
        <v>16</v>
      </c>
      <c r="E5" s="285"/>
      <c r="F5" s="285"/>
      <c r="G5" s="285"/>
      <c r="H5" s="285"/>
      <c r="I5" s="161"/>
      <c r="J5" s="161"/>
    </row>
    <row r="7" spans="1:13" x14ac:dyDescent="0.25">
      <c r="D7" s="283" t="s">
        <v>98</v>
      </c>
      <c r="E7" s="283"/>
      <c r="F7" s="283"/>
      <c r="G7" s="283"/>
      <c r="H7" s="283"/>
      <c r="I7" s="162"/>
      <c r="J7" s="162"/>
      <c r="K7" s="162"/>
      <c r="L7" s="162"/>
    </row>
    <row r="8" spans="1:13" x14ac:dyDescent="0.25">
      <c r="D8" s="286" t="s">
        <v>3</v>
      </c>
      <c r="E8" s="286"/>
      <c r="F8" s="286"/>
      <c r="G8" s="286"/>
      <c r="H8" s="286"/>
      <c r="I8" s="162"/>
      <c r="J8" s="162"/>
      <c r="K8" s="162"/>
      <c r="L8" s="162"/>
    </row>
    <row r="10" spans="1:13" x14ac:dyDescent="0.25">
      <c r="D10" s="285" t="s">
        <v>179</v>
      </c>
      <c r="E10" s="285"/>
      <c r="F10" s="285"/>
      <c r="G10" s="285"/>
      <c r="H10" s="285"/>
    </row>
    <row r="11" spans="1:13" ht="19.5" customHeight="1" x14ac:dyDescent="0.25">
      <c r="A11" s="288" t="s">
        <v>65</v>
      </c>
      <c r="B11" s="288"/>
      <c r="C11" s="163"/>
      <c r="D11" s="162"/>
      <c r="E11" s="289" t="s">
        <v>66</v>
      </c>
      <c r="F11" s="289"/>
      <c r="G11" s="289"/>
      <c r="H11" s="289"/>
      <c r="I11" s="289"/>
      <c r="J11" s="289"/>
      <c r="K11" s="289"/>
      <c r="L11" s="289"/>
      <c r="M11" s="289"/>
    </row>
    <row r="12" spans="1:13" x14ac:dyDescent="0.25">
      <c r="A12" s="162" t="s">
        <v>17</v>
      </c>
      <c r="B12" s="162"/>
      <c r="C12" s="162"/>
      <c r="D12" s="162"/>
      <c r="E12" s="286" t="s">
        <v>18</v>
      </c>
      <c r="F12" s="286"/>
      <c r="G12" s="286"/>
      <c r="H12" s="286"/>
      <c r="I12" s="286"/>
      <c r="J12" s="286"/>
      <c r="K12" s="286"/>
      <c r="L12" s="286"/>
      <c r="M12" s="286"/>
    </row>
    <row r="13" spans="1:13" x14ac:dyDescent="0.25">
      <c r="H13" s="161"/>
    </row>
    <row r="15" spans="1:13" ht="36" customHeight="1" x14ac:dyDescent="0.25">
      <c r="A15" s="278" t="s">
        <v>19</v>
      </c>
      <c r="B15" s="279" t="s">
        <v>20</v>
      </c>
      <c r="C15" s="278" t="s">
        <v>21</v>
      </c>
      <c r="D15" s="278" t="s">
        <v>22</v>
      </c>
      <c r="E15" s="290" t="s">
        <v>26</v>
      </c>
      <c r="F15" s="290"/>
      <c r="G15" s="290"/>
      <c r="H15" s="279" t="s">
        <v>27</v>
      </c>
      <c r="I15" s="279"/>
      <c r="J15" s="279"/>
      <c r="K15" s="279" t="s">
        <v>28</v>
      </c>
      <c r="L15" s="279"/>
      <c r="M15" s="279"/>
    </row>
    <row r="16" spans="1:13" ht="27.6" x14ac:dyDescent="0.25">
      <c r="A16" s="278"/>
      <c r="B16" s="279"/>
      <c r="C16" s="278"/>
      <c r="D16" s="278"/>
      <c r="E16" s="141" t="s">
        <v>23</v>
      </c>
      <c r="F16" s="141" t="s">
        <v>24</v>
      </c>
      <c r="G16" s="141" t="s">
        <v>25</v>
      </c>
      <c r="H16" s="141" t="s">
        <v>23</v>
      </c>
      <c r="I16" s="141" t="s">
        <v>24</v>
      </c>
      <c r="J16" s="141" t="s">
        <v>25</v>
      </c>
      <c r="K16" s="141" t="s">
        <v>23</v>
      </c>
      <c r="L16" s="141" t="s">
        <v>24</v>
      </c>
      <c r="M16" s="141" t="s">
        <v>25</v>
      </c>
    </row>
    <row r="17" spans="1:13" ht="15" customHeight="1" x14ac:dyDescent="0.25">
      <c r="A17" s="141"/>
      <c r="B17" s="280" t="s">
        <v>62</v>
      </c>
      <c r="C17" s="281"/>
      <c r="D17" s="281"/>
      <c r="E17" s="281"/>
      <c r="F17" s="281"/>
      <c r="G17" s="281"/>
      <c r="H17" s="281"/>
      <c r="I17" s="281"/>
      <c r="J17" s="281"/>
      <c r="K17" s="281"/>
      <c r="L17" s="281"/>
      <c r="M17" s="282"/>
    </row>
    <row r="18" spans="1:13" x14ac:dyDescent="0.25">
      <c r="A18" s="142">
        <v>1</v>
      </c>
      <c r="B18" s="164" t="s">
        <v>117</v>
      </c>
      <c r="C18" s="164"/>
      <c r="D18" s="165"/>
      <c r="E18" s="166"/>
      <c r="F18" s="166"/>
      <c r="G18" s="166"/>
      <c r="H18" s="167"/>
      <c r="I18" s="167"/>
      <c r="J18" s="167"/>
      <c r="K18" s="167"/>
      <c r="L18" s="167"/>
      <c r="M18" s="167"/>
    </row>
    <row r="19" spans="1:13" x14ac:dyDescent="0.25">
      <c r="A19" s="142"/>
      <c r="B19" s="168" t="s">
        <v>211</v>
      </c>
      <c r="C19" s="169" t="s">
        <v>32</v>
      </c>
      <c r="D19" s="141" t="s">
        <v>40</v>
      </c>
      <c r="E19" s="154">
        <v>14</v>
      </c>
      <c r="F19" s="154">
        <v>0</v>
      </c>
      <c r="G19" s="154">
        <f t="shared" ref="G19:G38" si="0">E19+F19</f>
        <v>14</v>
      </c>
      <c r="H19" s="155">
        <v>14</v>
      </c>
      <c r="I19" s="155">
        <v>0</v>
      </c>
      <c r="J19" s="155">
        <f t="shared" ref="J19:J38" si="1">H19+I19</f>
        <v>14</v>
      </c>
      <c r="K19" s="155">
        <f t="shared" ref="K19:L23" si="2">H19-E19</f>
        <v>0</v>
      </c>
      <c r="L19" s="155">
        <f t="shared" si="2"/>
        <v>0</v>
      </c>
      <c r="M19" s="146">
        <f t="shared" ref="M19:M38" si="3">K19+L19</f>
        <v>0</v>
      </c>
    </row>
    <row r="20" spans="1:13" x14ac:dyDescent="0.25">
      <c r="A20" s="142"/>
      <c r="B20" s="169" t="s">
        <v>52</v>
      </c>
      <c r="C20" s="169" t="s">
        <v>35</v>
      </c>
      <c r="D20" s="170" t="s">
        <v>100</v>
      </c>
      <c r="E20" s="171">
        <v>9805920</v>
      </c>
      <c r="F20" s="154">
        <v>0</v>
      </c>
      <c r="G20" s="171">
        <f t="shared" ref="G20" si="4">E20+F20</f>
        <v>9805920</v>
      </c>
      <c r="H20" s="172">
        <v>6302437</v>
      </c>
      <c r="I20" s="173">
        <v>90674</v>
      </c>
      <c r="J20" s="172">
        <f t="shared" ref="J20" si="5">H20+I20</f>
        <v>6393111</v>
      </c>
      <c r="K20" s="172">
        <f t="shared" ref="K20" si="6">H20-E20</f>
        <v>-3503483</v>
      </c>
      <c r="L20" s="172">
        <f t="shared" ref="L20" si="7">I20-F20</f>
        <v>90674</v>
      </c>
      <c r="M20" s="146">
        <f t="shared" si="3"/>
        <v>-3412809</v>
      </c>
    </row>
    <row r="21" spans="1:13" ht="27.6" x14ac:dyDescent="0.25">
      <c r="A21" s="142"/>
      <c r="B21" s="168" t="s">
        <v>212</v>
      </c>
      <c r="C21" s="169" t="s">
        <v>35</v>
      </c>
      <c r="D21" s="170" t="s">
        <v>100</v>
      </c>
      <c r="E21" s="171">
        <v>9805920</v>
      </c>
      <c r="F21" s="154">
        <v>0</v>
      </c>
      <c r="G21" s="171">
        <f t="shared" ref="G21" si="8">E21+F21</f>
        <v>9805920</v>
      </c>
      <c r="H21" s="172">
        <v>6302437</v>
      </c>
      <c r="I21" s="173">
        <v>90674</v>
      </c>
      <c r="J21" s="172">
        <f t="shared" ref="J21" si="9">H21+I21</f>
        <v>6393111</v>
      </c>
      <c r="K21" s="172">
        <f t="shared" ref="K21" si="10">H21-E21</f>
        <v>-3503483</v>
      </c>
      <c r="L21" s="172">
        <f t="shared" ref="L21" si="11">I21-F21</f>
        <v>90674</v>
      </c>
      <c r="M21" s="146">
        <f t="shared" ref="M21" si="12">K21+L21</f>
        <v>-3412809</v>
      </c>
    </row>
    <row r="22" spans="1:13" x14ac:dyDescent="0.25">
      <c r="A22" s="142"/>
      <c r="B22" s="168" t="s">
        <v>63</v>
      </c>
      <c r="C22" s="169" t="s">
        <v>32</v>
      </c>
      <c r="D22" s="141" t="s">
        <v>40</v>
      </c>
      <c r="E22" s="174"/>
      <c r="F22" s="174"/>
      <c r="G22" s="174">
        <f t="shared" si="0"/>
        <v>0</v>
      </c>
      <c r="H22" s="175"/>
      <c r="I22" s="175"/>
      <c r="J22" s="175">
        <f t="shared" si="1"/>
        <v>0</v>
      </c>
      <c r="K22" s="176">
        <f t="shared" si="2"/>
        <v>0</v>
      </c>
      <c r="L22" s="176">
        <f t="shared" si="2"/>
        <v>0</v>
      </c>
      <c r="M22" s="175">
        <f t="shared" si="3"/>
        <v>0</v>
      </c>
    </row>
    <row r="23" spans="1:13" x14ac:dyDescent="0.25">
      <c r="A23" s="142"/>
      <c r="B23" s="168" t="s">
        <v>91</v>
      </c>
      <c r="C23" s="169" t="s">
        <v>32</v>
      </c>
      <c r="D23" s="141"/>
      <c r="E23" s="154">
        <v>131</v>
      </c>
      <c r="F23" s="154">
        <v>0</v>
      </c>
      <c r="G23" s="154">
        <f t="shared" si="0"/>
        <v>131</v>
      </c>
      <c r="H23" s="155">
        <v>40</v>
      </c>
      <c r="I23" s="155">
        <v>0</v>
      </c>
      <c r="J23" s="155">
        <f t="shared" si="1"/>
        <v>40</v>
      </c>
      <c r="K23" s="155">
        <f t="shared" si="2"/>
        <v>-91</v>
      </c>
      <c r="L23" s="155">
        <f t="shared" si="2"/>
        <v>0</v>
      </c>
      <c r="M23" s="155">
        <f t="shared" si="3"/>
        <v>-91</v>
      </c>
    </row>
    <row r="24" spans="1:13" x14ac:dyDescent="0.25">
      <c r="A24" s="142"/>
      <c r="B24" s="168" t="s">
        <v>127</v>
      </c>
      <c r="C24" s="169" t="s">
        <v>32</v>
      </c>
      <c r="D24" s="141" t="s">
        <v>33</v>
      </c>
      <c r="E24" s="154">
        <v>110.5</v>
      </c>
      <c r="F24" s="154">
        <v>0</v>
      </c>
      <c r="G24" s="154">
        <f t="shared" si="0"/>
        <v>110.5</v>
      </c>
      <c r="H24" s="155">
        <v>30</v>
      </c>
      <c r="I24" s="155">
        <v>0</v>
      </c>
      <c r="J24" s="155">
        <f t="shared" ref="J24:J25" si="13">H24+I24</f>
        <v>30</v>
      </c>
      <c r="K24" s="155">
        <f t="shared" ref="K24:K25" si="14">H24-E24</f>
        <v>-80.5</v>
      </c>
      <c r="L24" s="155">
        <f t="shared" ref="L24:L25" si="15">I24-F24</f>
        <v>0</v>
      </c>
      <c r="M24" s="155">
        <f t="shared" ref="M24:M25" si="16">K24+L24</f>
        <v>-80.5</v>
      </c>
    </row>
    <row r="25" spans="1:13" x14ac:dyDescent="0.25">
      <c r="A25" s="142"/>
      <c r="B25" s="168" t="s">
        <v>129</v>
      </c>
      <c r="C25" s="169" t="s">
        <v>32</v>
      </c>
      <c r="D25" s="141" t="s">
        <v>33</v>
      </c>
      <c r="E25" s="154">
        <v>20.5</v>
      </c>
      <c r="F25" s="154">
        <v>0</v>
      </c>
      <c r="G25" s="154">
        <f t="shared" si="0"/>
        <v>20.5</v>
      </c>
      <c r="H25" s="155">
        <v>10</v>
      </c>
      <c r="I25" s="155">
        <v>0</v>
      </c>
      <c r="J25" s="155">
        <f t="shared" si="13"/>
        <v>10</v>
      </c>
      <c r="K25" s="146">
        <f t="shared" si="14"/>
        <v>-10.5</v>
      </c>
      <c r="L25" s="146">
        <f t="shared" si="15"/>
        <v>0</v>
      </c>
      <c r="M25" s="155">
        <f t="shared" si="16"/>
        <v>-10.5</v>
      </c>
    </row>
    <row r="26" spans="1:13" x14ac:dyDescent="0.25">
      <c r="A26" s="142"/>
      <c r="B26" s="168" t="s">
        <v>54</v>
      </c>
      <c r="C26" s="169" t="s">
        <v>32</v>
      </c>
      <c r="D26" s="141"/>
      <c r="E26" s="154">
        <v>36.25</v>
      </c>
      <c r="F26" s="154">
        <v>0</v>
      </c>
      <c r="G26" s="154">
        <f t="shared" si="0"/>
        <v>36.25</v>
      </c>
      <c r="H26" s="155">
        <v>1</v>
      </c>
      <c r="I26" s="155">
        <v>0</v>
      </c>
      <c r="J26" s="155">
        <f t="shared" si="1"/>
        <v>1</v>
      </c>
      <c r="K26" s="146">
        <f t="shared" ref="K26:L36" si="17">H26-E26</f>
        <v>-35.25</v>
      </c>
      <c r="L26" s="146">
        <f t="shared" si="17"/>
        <v>0</v>
      </c>
      <c r="M26" s="155">
        <f t="shared" si="3"/>
        <v>-35.25</v>
      </c>
    </row>
    <row r="27" spans="1:13" x14ac:dyDescent="0.25">
      <c r="A27" s="142"/>
      <c r="B27" s="168" t="s">
        <v>127</v>
      </c>
      <c r="C27" s="169" t="s">
        <v>32</v>
      </c>
      <c r="D27" s="141" t="s">
        <v>33</v>
      </c>
      <c r="E27" s="154">
        <v>36.25</v>
      </c>
      <c r="F27" s="154">
        <v>0</v>
      </c>
      <c r="G27" s="154">
        <f t="shared" ref="G27" si="18">E27+F27</f>
        <v>36.25</v>
      </c>
      <c r="H27" s="155">
        <v>1</v>
      </c>
      <c r="I27" s="155">
        <v>0</v>
      </c>
      <c r="J27" s="155">
        <f t="shared" ref="J27" si="19">H27+I27</f>
        <v>1</v>
      </c>
      <c r="K27" s="146">
        <f t="shared" ref="K27" si="20">H27-E27</f>
        <v>-35.25</v>
      </c>
      <c r="L27" s="146">
        <f t="shared" ref="L27" si="21">I27-F27</f>
        <v>0</v>
      </c>
      <c r="M27" s="155">
        <f t="shared" ref="M27" si="22">K27+L27</f>
        <v>-35.25</v>
      </c>
    </row>
    <row r="28" spans="1:13" ht="28.5" customHeight="1" x14ac:dyDescent="0.25">
      <c r="A28" s="142"/>
      <c r="B28" s="168" t="s">
        <v>213</v>
      </c>
      <c r="C28" s="169" t="s">
        <v>32</v>
      </c>
      <c r="D28" s="141"/>
      <c r="E28" s="154">
        <v>20</v>
      </c>
      <c r="F28" s="154">
        <v>0</v>
      </c>
      <c r="G28" s="154">
        <f t="shared" si="0"/>
        <v>20</v>
      </c>
      <c r="H28" s="155">
        <v>10.25</v>
      </c>
      <c r="I28" s="155">
        <v>0</v>
      </c>
      <c r="J28" s="155">
        <f t="shared" si="1"/>
        <v>10.25</v>
      </c>
      <c r="K28" s="155">
        <f t="shared" si="17"/>
        <v>-9.75</v>
      </c>
      <c r="L28" s="146">
        <f t="shared" si="17"/>
        <v>0</v>
      </c>
      <c r="M28" s="155">
        <f t="shared" si="3"/>
        <v>-9.75</v>
      </c>
    </row>
    <row r="29" spans="1:13" ht="20.25" customHeight="1" x14ac:dyDescent="0.25">
      <c r="A29" s="142"/>
      <c r="B29" s="168" t="s">
        <v>127</v>
      </c>
      <c r="C29" s="169" t="s">
        <v>32</v>
      </c>
      <c r="D29" s="141" t="s">
        <v>33</v>
      </c>
      <c r="E29" s="154">
        <v>19.25</v>
      </c>
      <c r="F29" s="154">
        <v>0</v>
      </c>
      <c r="G29" s="154">
        <f t="shared" si="0"/>
        <v>19.25</v>
      </c>
      <c r="H29" s="155">
        <v>10.25</v>
      </c>
      <c r="I29" s="155">
        <v>0</v>
      </c>
      <c r="J29" s="155">
        <f t="shared" ref="J29" si="23">H29+I29</f>
        <v>10.25</v>
      </c>
      <c r="K29" s="155">
        <f t="shared" ref="K29" si="24">H29-E29</f>
        <v>-9</v>
      </c>
      <c r="L29" s="146">
        <f t="shared" ref="L29" si="25">I29-F29</f>
        <v>0</v>
      </c>
      <c r="M29" s="155">
        <f t="shared" ref="M29" si="26">K29+L29</f>
        <v>-9</v>
      </c>
    </row>
    <row r="30" spans="1:13" x14ac:dyDescent="0.25">
      <c r="A30" s="142"/>
      <c r="B30" s="168" t="s">
        <v>129</v>
      </c>
      <c r="C30" s="169" t="s">
        <v>32</v>
      </c>
      <c r="D30" s="141" t="s">
        <v>33</v>
      </c>
      <c r="E30" s="154">
        <v>0.75</v>
      </c>
      <c r="F30" s="154">
        <v>0</v>
      </c>
      <c r="G30" s="154">
        <f t="shared" si="0"/>
        <v>0.75</v>
      </c>
      <c r="H30" s="155">
        <v>0</v>
      </c>
      <c r="I30" s="155">
        <v>0</v>
      </c>
      <c r="J30" s="155">
        <f t="shared" si="1"/>
        <v>0</v>
      </c>
      <c r="K30" s="155">
        <f t="shared" si="17"/>
        <v>-0.75</v>
      </c>
      <c r="L30" s="146">
        <f t="shared" si="17"/>
        <v>0</v>
      </c>
      <c r="M30" s="155">
        <f t="shared" si="3"/>
        <v>-0.75</v>
      </c>
    </row>
    <row r="31" spans="1:13" x14ac:dyDescent="0.25">
      <c r="A31" s="142"/>
      <c r="B31" s="168" t="s">
        <v>36</v>
      </c>
      <c r="C31" s="169" t="s">
        <v>32</v>
      </c>
      <c r="D31" s="141"/>
      <c r="E31" s="154">
        <v>6</v>
      </c>
      <c r="F31" s="154">
        <v>0</v>
      </c>
      <c r="G31" s="154">
        <f t="shared" ref="G31" si="27">E31+F31</f>
        <v>6</v>
      </c>
      <c r="H31" s="155">
        <v>0.25</v>
      </c>
      <c r="I31" s="155">
        <v>0</v>
      </c>
      <c r="J31" s="155">
        <f t="shared" ref="J31" si="28">H31+I31</f>
        <v>0.25</v>
      </c>
      <c r="K31" s="155">
        <f t="shared" ref="K31" si="29">H31-E31</f>
        <v>-5.75</v>
      </c>
      <c r="L31" s="146">
        <f t="shared" ref="L31" si="30">I31-F31</f>
        <v>0</v>
      </c>
      <c r="M31" s="155">
        <f t="shared" ref="M31" si="31">K31+L31</f>
        <v>-5.75</v>
      </c>
    </row>
    <row r="32" spans="1:13" x14ac:dyDescent="0.25">
      <c r="A32" s="142"/>
      <c r="B32" s="168" t="s">
        <v>127</v>
      </c>
      <c r="C32" s="169" t="s">
        <v>32</v>
      </c>
      <c r="D32" s="141" t="s">
        <v>33</v>
      </c>
      <c r="E32" s="154">
        <v>6</v>
      </c>
      <c r="F32" s="154">
        <v>0</v>
      </c>
      <c r="G32" s="154">
        <f t="shared" ref="G32" si="32">E32+F32</f>
        <v>6</v>
      </c>
      <c r="H32" s="155">
        <v>0.25</v>
      </c>
      <c r="I32" s="155">
        <v>0</v>
      </c>
      <c r="J32" s="155">
        <f t="shared" ref="J32" si="33">H32+I32</f>
        <v>0.25</v>
      </c>
      <c r="K32" s="155">
        <f t="shared" ref="K32" si="34">H32-E32</f>
        <v>-5.75</v>
      </c>
      <c r="L32" s="146">
        <f t="shared" ref="L32" si="35">I32-F32</f>
        <v>0</v>
      </c>
      <c r="M32" s="155">
        <f t="shared" ref="M32" si="36">K32+L32</f>
        <v>-5.75</v>
      </c>
    </row>
    <row r="33" spans="1:13" x14ac:dyDescent="0.25">
      <c r="A33" s="142"/>
      <c r="B33" s="168" t="s">
        <v>132</v>
      </c>
      <c r="C33" s="169" t="s">
        <v>32</v>
      </c>
      <c r="D33" s="141" t="s">
        <v>33</v>
      </c>
      <c r="E33" s="154"/>
      <c r="F33" s="154"/>
      <c r="G33" s="154">
        <f t="shared" si="0"/>
        <v>0</v>
      </c>
      <c r="H33" s="155"/>
      <c r="I33" s="155"/>
      <c r="J33" s="155">
        <f t="shared" si="1"/>
        <v>0</v>
      </c>
      <c r="K33" s="155">
        <f t="shared" si="17"/>
        <v>0</v>
      </c>
      <c r="L33" s="146">
        <f t="shared" ref="L33:L36" si="37">I33-F33</f>
        <v>0</v>
      </c>
      <c r="M33" s="155">
        <f t="shared" ref="M33:M36" si="38">K33+L33</f>
        <v>0</v>
      </c>
    </row>
    <row r="34" spans="1:13" x14ac:dyDescent="0.25">
      <c r="A34" s="142"/>
      <c r="B34" s="168" t="s">
        <v>51</v>
      </c>
      <c r="C34" s="169" t="s">
        <v>32</v>
      </c>
      <c r="D34" s="141"/>
      <c r="E34" s="154">
        <v>68.75</v>
      </c>
      <c r="F34" s="154">
        <v>0</v>
      </c>
      <c r="G34" s="154">
        <f t="shared" si="0"/>
        <v>68.75</v>
      </c>
      <c r="H34" s="155">
        <v>28.5</v>
      </c>
      <c r="I34" s="155">
        <v>0</v>
      </c>
      <c r="J34" s="155">
        <f t="shared" si="1"/>
        <v>28.5</v>
      </c>
      <c r="K34" s="155">
        <f t="shared" si="17"/>
        <v>-40.25</v>
      </c>
      <c r="L34" s="146">
        <f t="shared" si="37"/>
        <v>0</v>
      </c>
      <c r="M34" s="155">
        <f t="shared" si="38"/>
        <v>-40.25</v>
      </c>
    </row>
    <row r="35" spans="1:13" x14ac:dyDescent="0.25">
      <c r="A35" s="142"/>
      <c r="B35" s="168" t="s">
        <v>127</v>
      </c>
      <c r="C35" s="169" t="s">
        <v>32</v>
      </c>
      <c r="D35" s="141" t="s">
        <v>33</v>
      </c>
      <c r="E35" s="154">
        <v>49</v>
      </c>
      <c r="F35" s="154">
        <v>0</v>
      </c>
      <c r="G35" s="154">
        <f t="shared" si="0"/>
        <v>49</v>
      </c>
      <c r="H35" s="155">
        <v>18.5</v>
      </c>
      <c r="I35" s="155">
        <v>0</v>
      </c>
      <c r="J35" s="155">
        <f t="shared" si="1"/>
        <v>18.5</v>
      </c>
      <c r="K35" s="155">
        <f t="shared" si="17"/>
        <v>-30.5</v>
      </c>
      <c r="L35" s="146">
        <f t="shared" si="37"/>
        <v>0</v>
      </c>
      <c r="M35" s="155">
        <f t="shared" si="38"/>
        <v>-30.5</v>
      </c>
    </row>
    <row r="36" spans="1:13" x14ac:dyDescent="0.25">
      <c r="A36" s="142"/>
      <c r="B36" s="168" t="s">
        <v>129</v>
      </c>
      <c r="C36" s="169" t="s">
        <v>32</v>
      </c>
      <c r="D36" s="141" t="s">
        <v>33</v>
      </c>
      <c r="E36" s="154">
        <v>19.75</v>
      </c>
      <c r="F36" s="154">
        <v>0</v>
      </c>
      <c r="G36" s="154">
        <f t="shared" si="0"/>
        <v>19.75</v>
      </c>
      <c r="H36" s="155">
        <v>10</v>
      </c>
      <c r="I36" s="155">
        <v>0</v>
      </c>
      <c r="J36" s="155">
        <f t="shared" si="1"/>
        <v>10</v>
      </c>
      <c r="K36" s="155">
        <f t="shared" si="17"/>
        <v>-9.75</v>
      </c>
      <c r="L36" s="146">
        <f t="shared" si="37"/>
        <v>0</v>
      </c>
      <c r="M36" s="155">
        <f t="shared" si="38"/>
        <v>-9.75</v>
      </c>
    </row>
    <row r="37" spans="1:13" x14ac:dyDescent="0.25">
      <c r="A37" s="142">
        <v>3</v>
      </c>
      <c r="B37" s="169" t="s">
        <v>119</v>
      </c>
      <c r="C37" s="169"/>
      <c r="D37" s="142"/>
      <c r="E37" s="155"/>
      <c r="F37" s="155"/>
      <c r="G37" s="154"/>
      <c r="H37" s="155"/>
      <c r="I37" s="155"/>
      <c r="J37" s="155"/>
      <c r="K37" s="155"/>
      <c r="L37" s="155"/>
      <c r="M37" s="155"/>
    </row>
    <row r="38" spans="1:13" x14ac:dyDescent="0.25">
      <c r="A38" s="142"/>
      <c r="B38" s="168" t="s">
        <v>43</v>
      </c>
      <c r="C38" s="169" t="s">
        <v>35</v>
      </c>
      <c r="D38" s="142" t="s">
        <v>103</v>
      </c>
      <c r="E38" s="155">
        <v>74854</v>
      </c>
      <c r="F38" s="155">
        <v>0</v>
      </c>
      <c r="G38" s="154">
        <f t="shared" si="0"/>
        <v>74854</v>
      </c>
      <c r="H38" s="155">
        <v>157561</v>
      </c>
      <c r="I38" s="155">
        <v>0</v>
      </c>
      <c r="J38" s="155">
        <f t="shared" si="1"/>
        <v>157561</v>
      </c>
      <c r="K38" s="155">
        <f>H38-E38</f>
        <v>82707</v>
      </c>
      <c r="L38" s="146">
        <f>I38-F38</f>
        <v>0</v>
      </c>
      <c r="M38" s="155">
        <f t="shared" si="3"/>
        <v>82707</v>
      </c>
    </row>
    <row r="39" spans="1:13" x14ac:dyDescent="0.25">
      <c r="A39" s="138"/>
      <c r="B39" s="177"/>
      <c r="C39" s="178"/>
      <c r="D39" s="178"/>
      <c r="E39" s="178"/>
      <c r="F39" s="178"/>
      <c r="G39" s="178"/>
      <c r="H39" s="178"/>
      <c r="I39" s="178"/>
      <c r="J39" s="178"/>
      <c r="K39" s="178"/>
      <c r="L39" s="178"/>
      <c r="M39" s="178"/>
    </row>
    <row r="40" spans="1:13" s="136" customFormat="1" x14ac:dyDescent="0.25">
      <c r="A40" s="156" t="s">
        <v>182</v>
      </c>
      <c r="H40" s="139"/>
      <c r="I40" s="139"/>
      <c r="K40" s="283" t="s">
        <v>183</v>
      </c>
      <c r="L40" s="283"/>
    </row>
    <row r="41" spans="1:13" x14ac:dyDescent="0.25">
      <c r="H41" s="286" t="s">
        <v>13</v>
      </c>
      <c r="I41" s="286"/>
      <c r="K41" s="287" t="s">
        <v>14</v>
      </c>
      <c r="L41" s="287"/>
    </row>
  </sheetData>
  <mergeCells count="20">
    <mergeCell ref="B17:M17"/>
    <mergeCell ref="K40:L40"/>
    <mergeCell ref="H41:I41"/>
    <mergeCell ref="K41:L41"/>
    <mergeCell ref="A11:B11"/>
    <mergeCell ref="E11:M11"/>
    <mergeCell ref="E12:M12"/>
    <mergeCell ref="A15:A16"/>
    <mergeCell ref="B15:B16"/>
    <mergeCell ref="C15:C16"/>
    <mergeCell ref="D15:D16"/>
    <mergeCell ref="E15:G15"/>
    <mergeCell ref="H15:J15"/>
    <mergeCell ref="K15:M15"/>
    <mergeCell ref="D10:H10"/>
    <mergeCell ref="D3:H3"/>
    <mergeCell ref="D4:H4"/>
    <mergeCell ref="D5:H5"/>
    <mergeCell ref="D7:H7"/>
    <mergeCell ref="D8:H8"/>
  </mergeCells>
  <pageMargins left="0.78740157480314965" right="0.78740157480314965" top="1.1811023622047245" bottom="0.39370078740157483" header="0.31496062992125984" footer="0.31496062992125984"/>
  <pageSetup paperSize="9" scale="45" fitToHeight="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2:M49"/>
  <sheetViews>
    <sheetView view="pageBreakPreview" topLeftCell="B1" zoomScale="62" zoomScaleNormal="86" zoomScaleSheetLayoutView="62" workbookViewId="0">
      <selection activeCell="E11" sqref="E11:M11"/>
    </sheetView>
  </sheetViews>
  <sheetFormatPr defaultColWidth="9.109375" defaultRowHeight="13.8" x14ac:dyDescent="0.25"/>
  <cols>
    <col min="1" max="1" width="9.109375" style="158"/>
    <col min="2" max="2" width="93.5546875" style="158" customWidth="1"/>
    <col min="3" max="3" width="18" style="158" customWidth="1"/>
    <col min="4" max="4" width="35.44140625" style="158" customWidth="1"/>
    <col min="5" max="5" width="24.109375" style="158" customWidth="1"/>
    <col min="6" max="6" width="16.6640625" style="158" customWidth="1"/>
    <col min="7" max="7" width="21.44140625" style="158" customWidth="1"/>
    <col min="8" max="8" width="19.109375" style="158" customWidth="1"/>
    <col min="9" max="9" width="17.5546875" style="158" customWidth="1"/>
    <col min="10" max="10" width="18.88671875" style="158" customWidth="1"/>
    <col min="11" max="11" width="21.109375" style="158" customWidth="1"/>
    <col min="12" max="12" width="19.88671875" style="158" customWidth="1"/>
    <col min="13" max="13" width="23.6640625" style="158" customWidth="1"/>
    <col min="14" max="16384" width="9.109375" style="158"/>
  </cols>
  <sheetData>
    <row r="2" spans="1:13" x14ac:dyDescent="0.25">
      <c r="D2" s="285" t="s">
        <v>0</v>
      </c>
      <c r="E2" s="285"/>
      <c r="F2" s="285"/>
      <c r="G2" s="285"/>
      <c r="H2" s="285"/>
      <c r="I2" s="159"/>
    </row>
    <row r="3" spans="1:13" x14ac:dyDescent="0.25">
      <c r="C3" s="160"/>
      <c r="D3" s="285" t="s">
        <v>15</v>
      </c>
      <c r="E3" s="285"/>
      <c r="F3" s="285"/>
      <c r="G3" s="285"/>
      <c r="H3" s="285"/>
    </row>
    <row r="4" spans="1:13" x14ac:dyDescent="0.25">
      <c r="D4" s="285" t="s">
        <v>16</v>
      </c>
      <c r="E4" s="285"/>
      <c r="F4" s="285"/>
      <c r="G4" s="285"/>
      <c r="H4" s="285"/>
      <c r="I4" s="161"/>
      <c r="J4" s="161"/>
    </row>
    <row r="6" spans="1:13" x14ac:dyDescent="0.25">
      <c r="D6" s="283" t="s">
        <v>98</v>
      </c>
      <c r="E6" s="283"/>
      <c r="F6" s="283"/>
      <c r="G6" s="283"/>
      <c r="H6" s="283"/>
      <c r="I6" s="162"/>
      <c r="J6" s="162"/>
      <c r="K6" s="162"/>
      <c r="L6" s="162"/>
    </row>
    <row r="7" spans="1:13" x14ac:dyDescent="0.25">
      <c r="D7" s="286" t="s">
        <v>3</v>
      </c>
      <c r="E7" s="286"/>
      <c r="F7" s="286"/>
      <c r="G7" s="286"/>
      <c r="H7" s="286"/>
      <c r="I7" s="162"/>
      <c r="J7" s="162"/>
      <c r="K7" s="162"/>
      <c r="L7" s="162"/>
    </row>
    <row r="9" spans="1:13" x14ac:dyDescent="0.25">
      <c r="D9" s="285" t="s">
        <v>179</v>
      </c>
      <c r="E9" s="285"/>
      <c r="F9" s="285"/>
      <c r="G9" s="285"/>
      <c r="H9" s="285"/>
    </row>
    <row r="10" spans="1:13" x14ac:dyDescent="0.25">
      <c r="H10" s="161"/>
    </row>
    <row r="11" spans="1:13" ht="30.75" customHeight="1" x14ac:dyDescent="0.25">
      <c r="A11" s="288" t="s">
        <v>138</v>
      </c>
      <c r="B11" s="288"/>
      <c r="C11" s="163"/>
      <c r="D11" s="162"/>
      <c r="E11" s="289" t="s">
        <v>214</v>
      </c>
      <c r="F11" s="289"/>
      <c r="G11" s="289"/>
      <c r="H11" s="289"/>
      <c r="I11" s="289"/>
      <c r="J11" s="289"/>
      <c r="K11" s="289"/>
      <c r="L11" s="289"/>
      <c r="M11" s="289"/>
    </row>
    <row r="12" spans="1:13" x14ac:dyDescent="0.25">
      <c r="A12" s="162" t="s">
        <v>17</v>
      </c>
      <c r="B12" s="162"/>
      <c r="C12" s="162"/>
      <c r="D12" s="162"/>
      <c r="E12" s="286" t="s">
        <v>18</v>
      </c>
      <c r="F12" s="286"/>
      <c r="G12" s="286"/>
      <c r="H12" s="286"/>
      <c r="I12" s="286"/>
      <c r="J12" s="286"/>
      <c r="K12" s="286"/>
      <c r="L12" s="286"/>
      <c r="M12" s="286"/>
    </row>
    <row r="13" spans="1:13" x14ac:dyDescent="0.25">
      <c r="H13" s="161"/>
    </row>
    <row r="15" spans="1:13" ht="36" customHeight="1" x14ac:dyDescent="0.25">
      <c r="A15" s="278" t="s">
        <v>19</v>
      </c>
      <c r="B15" s="279" t="s">
        <v>20</v>
      </c>
      <c r="C15" s="278" t="s">
        <v>21</v>
      </c>
      <c r="D15" s="278" t="s">
        <v>22</v>
      </c>
      <c r="E15" s="290" t="s">
        <v>26</v>
      </c>
      <c r="F15" s="290"/>
      <c r="G15" s="290"/>
      <c r="H15" s="279" t="s">
        <v>27</v>
      </c>
      <c r="I15" s="279"/>
      <c r="J15" s="279"/>
      <c r="K15" s="279" t="s">
        <v>28</v>
      </c>
      <c r="L15" s="279"/>
      <c r="M15" s="279"/>
    </row>
    <row r="16" spans="1:13" x14ac:dyDescent="0.25">
      <c r="A16" s="278"/>
      <c r="B16" s="279"/>
      <c r="C16" s="278"/>
      <c r="D16" s="278"/>
      <c r="E16" s="141" t="s">
        <v>23</v>
      </c>
      <c r="F16" s="141" t="s">
        <v>24</v>
      </c>
      <c r="G16" s="141" t="s">
        <v>25</v>
      </c>
      <c r="H16" s="141" t="s">
        <v>23</v>
      </c>
      <c r="I16" s="141" t="s">
        <v>24</v>
      </c>
      <c r="J16" s="141" t="s">
        <v>25</v>
      </c>
      <c r="K16" s="141" t="s">
        <v>23</v>
      </c>
      <c r="L16" s="141" t="s">
        <v>24</v>
      </c>
      <c r="M16" s="141" t="s">
        <v>25</v>
      </c>
    </row>
    <row r="17" spans="1:13" ht="15" customHeight="1" x14ac:dyDescent="0.25">
      <c r="A17" s="141"/>
      <c r="B17" s="280" t="s">
        <v>215</v>
      </c>
      <c r="C17" s="281"/>
      <c r="D17" s="281"/>
      <c r="E17" s="281"/>
      <c r="F17" s="281"/>
      <c r="G17" s="281"/>
      <c r="H17" s="281"/>
      <c r="I17" s="281"/>
      <c r="J17" s="281"/>
      <c r="K17" s="281"/>
      <c r="L17" s="281"/>
      <c r="M17" s="282"/>
    </row>
    <row r="18" spans="1:13" x14ac:dyDescent="0.25">
      <c r="A18" s="142">
        <v>1</v>
      </c>
      <c r="B18" s="142" t="s">
        <v>117</v>
      </c>
      <c r="C18" s="142"/>
      <c r="D18" s="141"/>
      <c r="E18" s="166"/>
      <c r="F18" s="166"/>
      <c r="G18" s="166"/>
      <c r="H18" s="179"/>
      <c r="I18" s="179"/>
      <c r="J18" s="179"/>
      <c r="K18" s="179"/>
      <c r="L18" s="179"/>
      <c r="M18" s="179"/>
    </row>
    <row r="19" spans="1:13" ht="36" customHeight="1" x14ac:dyDescent="0.25">
      <c r="A19" s="142"/>
      <c r="B19" s="142" t="s">
        <v>52</v>
      </c>
      <c r="C19" s="142" t="s">
        <v>35</v>
      </c>
      <c r="D19" s="141" t="s">
        <v>100</v>
      </c>
      <c r="E19" s="144">
        <v>9654488</v>
      </c>
      <c r="F19" s="144">
        <v>0</v>
      </c>
      <c r="G19" s="144">
        <f t="shared" ref="G19:G31" si="0">E19+F19</f>
        <v>9654488</v>
      </c>
      <c r="H19" s="146">
        <v>3669352</v>
      </c>
      <c r="I19" s="146">
        <v>2733577</v>
      </c>
      <c r="J19" s="146">
        <f t="shared" ref="J19:J31" si="1">H19+I19</f>
        <v>6402929</v>
      </c>
      <c r="K19" s="146">
        <f t="shared" ref="K19:K26" si="2">H19-E19</f>
        <v>-5985136</v>
      </c>
      <c r="L19" s="146">
        <f t="shared" ref="L19:L24" si="3">I19-F19</f>
        <v>2733577</v>
      </c>
      <c r="M19" s="146">
        <f t="shared" ref="M19" si="4">K19+L19</f>
        <v>-3251559</v>
      </c>
    </row>
    <row r="20" spans="1:13" x14ac:dyDescent="0.25">
      <c r="A20" s="142"/>
      <c r="B20" s="141" t="s">
        <v>217</v>
      </c>
      <c r="C20" s="142" t="s">
        <v>32</v>
      </c>
      <c r="D20" s="141" t="s">
        <v>40</v>
      </c>
      <c r="E20" s="144">
        <v>8</v>
      </c>
      <c r="F20" s="144">
        <v>0</v>
      </c>
      <c r="G20" s="144">
        <f t="shared" si="0"/>
        <v>8</v>
      </c>
      <c r="H20" s="146">
        <v>8</v>
      </c>
      <c r="I20" s="146">
        <v>0</v>
      </c>
      <c r="J20" s="146">
        <f t="shared" si="1"/>
        <v>8</v>
      </c>
      <c r="K20" s="146">
        <f t="shared" si="2"/>
        <v>0</v>
      </c>
      <c r="L20" s="146">
        <f t="shared" si="3"/>
        <v>0</v>
      </c>
      <c r="M20" s="146">
        <f t="shared" ref="M20:M31" si="5">K20+L20</f>
        <v>0</v>
      </c>
    </row>
    <row r="21" spans="1:13" ht="32.25" customHeight="1" x14ac:dyDescent="0.25">
      <c r="A21" s="142"/>
      <c r="B21" s="141" t="s">
        <v>218</v>
      </c>
      <c r="C21" s="142" t="s">
        <v>32</v>
      </c>
      <c r="D21" s="141" t="s">
        <v>40</v>
      </c>
      <c r="E21" s="144">
        <v>108</v>
      </c>
      <c r="F21" s="144">
        <v>0</v>
      </c>
      <c r="G21" s="144">
        <f t="shared" si="0"/>
        <v>108</v>
      </c>
      <c r="H21" s="146">
        <v>103</v>
      </c>
      <c r="I21" s="146">
        <v>0</v>
      </c>
      <c r="J21" s="146">
        <f t="shared" si="1"/>
        <v>103</v>
      </c>
      <c r="K21" s="146">
        <f t="shared" si="2"/>
        <v>-5</v>
      </c>
      <c r="L21" s="146">
        <f t="shared" si="3"/>
        <v>0</v>
      </c>
      <c r="M21" s="146">
        <f t="shared" si="5"/>
        <v>-5</v>
      </c>
    </row>
    <row r="22" spans="1:13" x14ac:dyDescent="0.25">
      <c r="A22" s="142"/>
      <c r="B22" s="141" t="s">
        <v>219</v>
      </c>
      <c r="C22" s="142" t="s">
        <v>32</v>
      </c>
      <c r="D22" s="141" t="s">
        <v>40</v>
      </c>
      <c r="E22" s="144">
        <v>11</v>
      </c>
      <c r="F22" s="144">
        <v>0</v>
      </c>
      <c r="G22" s="144">
        <f t="shared" si="0"/>
        <v>11</v>
      </c>
      <c r="H22" s="146">
        <v>17</v>
      </c>
      <c r="I22" s="146">
        <v>0</v>
      </c>
      <c r="J22" s="146">
        <f t="shared" si="1"/>
        <v>17</v>
      </c>
      <c r="K22" s="146">
        <f t="shared" si="2"/>
        <v>6</v>
      </c>
      <c r="L22" s="146">
        <f t="shared" si="3"/>
        <v>0</v>
      </c>
      <c r="M22" s="146">
        <f t="shared" si="5"/>
        <v>6</v>
      </c>
    </row>
    <row r="23" spans="1:13" x14ac:dyDescent="0.25">
      <c r="A23" s="142"/>
      <c r="B23" s="141" t="s">
        <v>220</v>
      </c>
      <c r="C23" s="142" t="s">
        <v>35</v>
      </c>
      <c r="D23" s="141" t="s">
        <v>130</v>
      </c>
      <c r="E23" s="144">
        <v>480161</v>
      </c>
      <c r="F23" s="144">
        <v>0</v>
      </c>
      <c r="G23" s="144">
        <f t="shared" si="0"/>
        <v>480161</v>
      </c>
      <c r="H23" s="146">
        <v>480160</v>
      </c>
      <c r="I23" s="146">
        <v>0</v>
      </c>
      <c r="J23" s="146">
        <f t="shared" si="1"/>
        <v>480160</v>
      </c>
      <c r="K23" s="146">
        <f t="shared" si="2"/>
        <v>-1</v>
      </c>
      <c r="L23" s="146">
        <f t="shared" si="3"/>
        <v>0</v>
      </c>
      <c r="M23" s="146">
        <f t="shared" si="5"/>
        <v>-1</v>
      </c>
    </row>
    <row r="24" spans="1:13" x14ac:dyDescent="0.25">
      <c r="A24" s="142"/>
      <c r="B24" s="141" t="s">
        <v>216</v>
      </c>
      <c r="C24" s="142" t="s">
        <v>32</v>
      </c>
      <c r="D24" s="141"/>
      <c r="E24" s="154">
        <v>108.5</v>
      </c>
      <c r="F24" s="154">
        <v>0</v>
      </c>
      <c r="G24" s="154">
        <f t="shared" si="0"/>
        <v>108.5</v>
      </c>
      <c r="H24" s="155">
        <v>28.5</v>
      </c>
      <c r="I24" s="155">
        <v>0</v>
      </c>
      <c r="J24" s="155">
        <f t="shared" si="1"/>
        <v>28.5</v>
      </c>
      <c r="K24" s="146">
        <f t="shared" si="2"/>
        <v>-80</v>
      </c>
      <c r="L24" s="146">
        <f t="shared" si="3"/>
        <v>0</v>
      </c>
      <c r="M24" s="155">
        <f t="shared" si="5"/>
        <v>-80</v>
      </c>
    </row>
    <row r="25" spans="1:13" ht="27.6" x14ac:dyDescent="0.25">
      <c r="A25" s="142"/>
      <c r="B25" s="141" t="s">
        <v>127</v>
      </c>
      <c r="C25" s="142" t="s">
        <v>32</v>
      </c>
      <c r="D25" s="141" t="s">
        <v>128</v>
      </c>
      <c r="E25" s="154">
        <v>98.5</v>
      </c>
      <c r="F25" s="154">
        <v>0</v>
      </c>
      <c r="G25" s="154">
        <f t="shared" si="0"/>
        <v>98.5</v>
      </c>
      <c r="H25" s="155">
        <v>22</v>
      </c>
      <c r="I25" s="155">
        <v>0</v>
      </c>
      <c r="J25" s="155">
        <f t="shared" si="1"/>
        <v>22</v>
      </c>
      <c r="K25" s="146">
        <f t="shared" si="2"/>
        <v>-76.5</v>
      </c>
      <c r="L25" s="146">
        <f t="shared" ref="L25:L26" si="6">I25-F25</f>
        <v>0</v>
      </c>
      <c r="M25" s="155">
        <f t="shared" ref="M25:M26" si="7">K25+L25</f>
        <v>-76.5</v>
      </c>
    </row>
    <row r="26" spans="1:13" ht="27.6" x14ac:dyDescent="0.25">
      <c r="A26" s="142"/>
      <c r="B26" s="141" t="s">
        <v>129</v>
      </c>
      <c r="C26" s="142" t="s">
        <v>32</v>
      </c>
      <c r="D26" s="141" t="s">
        <v>128</v>
      </c>
      <c r="E26" s="154">
        <v>10</v>
      </c>
      <c r="F26" s="154">
        <v>0</v>
      </c>
      <c r="G26" s="154">
        <f t="shared" si="0"/>
        <v>10</v>
      </c>
      <c r="H26" s="155">
        <v>6.5</v>
      </c>
      <c r="I26" s="155">
        <v>0</v>
      </c>
      <c r="J26" s="155">
        <f t="shared" si="1"/>
        <v>6.5</v>
      </c>
      <c r="K26" s="146">
        <f t="shared" si="2"/>
        <v>-3.5</v>
      </c>
      <c r="L26" s="146">
        <f t="shared" si="6"/>
        <v>0</v>
      </c>
      <c r="M26" s="155">
        <f t="shared" si="7"/>
        <v>-3.5</v>
      </c>
    </row>
    <row r="27" spans="1:13" x14ac:dyDescent="0.25">
      <c r="A27" s="142"/>
      <c r="B27" s="141" t="s">
        <v>36</v>
      </c>
      <c r="C27" s="142" t="s">
        <v>32</v>
      </c>
      <c r="D27" s="141"/>
      <c r="E27" s="154">
        <v>16.5</v>
      </c>
      <c r="F27" s="154">
        <v>0</v>
      </c>
      <c r="G27" s="154">
        <f t="shared" si="0"/>
        <v>16.5</v>
      </c>
      <c r="H27" s="155">
        <v>8.75</v>
      </c>
      <c r="I27" s="155">
        <v>0</v>
      </c>
      <c r="J27" s="155">
        <f t="shared" si="1"/>
        <v>8.75</v>
      </c>
      <c r="K27" s="146">
        <f t="shared" ref="K27:L31" si="8">H27-E27</f>
        <v>-7.75</v>
      </c>
      <c r="L27" s="146">
        <f t="shared" si="8"/>
        <v>0</v>
      </c>
      <c r="M27" s="155">
        <f t="shared" si="5"/>
        <v>-7.75</v>
      </c>
    </row>
    <row r="28" spans="1:13" ht="27.6" x14ac:dyDescent="0.25">
      <c r="A28" s="142"/>
      <c r="B28" s="141" t="s">
        <v>127</v>
      </c>
      <c r="C28" s="142" t="s">
        <v>32</v>
      </c>
      <c r="D28" s="141" t="s">
        <v>128</v>
      </c>
      <c r="E28" s="154">
        <v>16.5</v>
      </c>
      <c r="F28" s="154">
        <v>0</v>
      </c>
      <c r="G28" s="154">
        <f t="shared" ref="G28" si="9">E28+F28</f>
        <v>16.5</v>
      </c>
      <c r="H28" s="155">
        <v>8.75</v>
      </c>
      <c r="I28" s="155">
        <v>0</v>
      </c>
      <c r="J28" s="155">
        <f t="shared" ref="J28" si="10">H28+I28</f>
        <v>8.75</v>
      </c>
      <c r="K28" s="146">
        <f t="shared" ref="K28" si="11">H28-E28</f>
        <v>-7.75</v>
      </c>
      <c r="L28" s="146">
        <f t="shared" ref="L28" si="12">I28-F28</f>
        <v>0</v>
      </c>
      <c r="M28" s="155">
        <f t="shared" ref="M28" si="13">K28+L28</f>
        <v>-7.75</v>
      </c>
    </row>
    <row r="29" spans="1:13" ht="31.5" customHeight="1" x14ac:dyDescent="0.25">
      <c r="A29" s="142"/>
      <c r="B29" s="141" t="s">
        <v>51</v>
      </c>
      <c r="C29" s="142" t="s">
        <v>32</v>
      </c>
      <c r="D29" s="141"/>
      <c r="E29" s="154">
        <v>91.25</v>
      </c>
      <c r="F29" s="154">
        <v>0</v>
      </c>
      <c r="G29" s="154">
        <f t="shared" si="0"/>
        <v>91.25</v>
      </c>
      <c r="H29" s="155">
        <v>19.75</v>
      </c>
      <c r="I29" s="155">
        <v>0</v>
      </c>
      <c r="J29" s="155">
        <f t="shared" si="1"/>
        <v>19.75</v>
      </c>
      <c r="K29" s="146">
        <f t="shared" si="8"/>
        <v>-71.5</v>
      </c>
      <c r="L29" s="146">
        <f t="shared" si="8"/>
        <v>0</v>
      </c>
      <c r="M29" s="155">
        <f t="shared" si="5"/>
        <v>-71.5</v>
      </c>
    </row>
    <row r="30" spans="1:13" ht="27.6" x14ac:dyDescent="0.25">
      <c r="A30" s="142"/>
      <c r="B30" s="141" t="s">
        <v>127</v>
      </c>
      <c r="C30" s="142" t="s">
        <v>32</v>
      </c>
      <c r="D30" s="141" t="s">
        <v>128</v>
      </c>
      <c r="E30" s="154">
        <v>81.25</v>
      </c>
      <c r="F30" s="154">
        <v>0</v>
      </c>
      <c r="G30" s="154">
        <f t="shared" si="0"/>
        <v>81.25</v>
      </c>
      <c r="H30" s="155">
        <v>13.25</v>
      </c>
      <c r="I30" s="155">
        <v>0</v>
      </c>
      <c r="J30" s="155">
        <f t="shared" si="1"/>
        <v>13.25</v>
      </c>
      <c r="K30" s="146">
        <f t="shared" ref="K30" si="14">H30-E30</f>
        <v>-68</v>
      </c>
      <c r="L30" s="146">
        <f t="shared" ref="L30" si="15">I30-F30</f>
        <v>0</v>
      </c>
      <c r="M30" s="155">
        <f t="shared" ref="M30" si="16">K30+L30</f>
        <v>-68</v>
      </c>
    </row>
    <row r="31" spans="1:13" ht="27.6" x14ac:dyDescent="0.25">
      <c r="A31" s="142"/>
      <c r="B31" s="141" t="s">
        <v>129</v>
      </c>
      <c r="C31" s="142" t="s">
        <v>32</v>
      </c>
      <c r="D31" s="141" t="s">
        <v>128</v>
      </c>
      <c r="E31" s="154">
        <v>10</v>
      </c>
      <c r="F31" s="154">
        <v>0</v>
      </c>
      <c r="G31" s="154">
        <f t="shared" si="0"/>
        <v>10</v>
      </c>
      <c r="H31" s="155">
        <v>6.5</v>
      </c>
      <c r="I31" s="155">
        <v>0</v>
      </c>
      <c r="J31" s="155">
        <f t="shared" si="1"/>
        <v>6.5</v>
      </c>
      <c r="K31" s="146">
        <f t="shared" si="8"/>
        <v>-3.5</v>
      </c>
      <c r="L31" s="146">
        <f t="shared" si="8"/>
        <v>0</v>
      </c>
      <c r="M31" s="155">
        <f t="shared" si="5"/>
        <v>-3.5</v>
      </c>
    </row>
    <row r="32" spans="1:13" x14ac:dyDescent="0.25">
      <c r="A32" s="141">
        <v>2</v>
      </c>
      <c r="B32" s="142" t="s">
        <v>118</v>
      </c>
      <c r="C32" s="180"/>
      <c r="D32" s="180"/>
      <c r="E32" s="181"/>
      <c r="F32" s="181"/>
      <c r="G32" s="166"/>
      <c r="H32" s="179"/>
      <c r="I32" s="179"/>
      <c r="J32" s="179"/>
      <c r="K32" s="179"/>
      <c r="L32" s="179"/>
      <c r="M32" s="179"/>
    </row>
    <row r="33" spans="1:13" x14ac:dyDescent="0.25">
      <c r="A33" s="142"/>
      <c r="B33" s="141" t="s">
        <v>64</v>
      </c>
      <c r="C33" s="142" t="s">
        <v>38</v>
      </c>
      <c r="D33" s="142"/>
      <c r="E33" s="144">
        <v>2161</v>
      </c>
      <c r="F33" s="144">
        <v>0</v>
      </c>
      <c r="G33" s="144">
        <f>F33+E33</f>
        <v>2161</v>
      </c>
      <c r="H33" s="146">
        <v>1813</v>
      </c>
      <c r="I33" s="146">
        <v>0</v>
      </c>
      <c r="J33" s="146">
        <f t="shared" ref="J33:J35" si="17">H33+I33</f>
        <v>1813</v>
      </c>
      <c r="K33" s="146">
        <f>H33-E33</f>
        <v>-348</v>
      </c>
      <c r="L33" s="146">
        <f>I33-F33</f>
        <v>0</v>
      </c>
      <c r="M33" s="146">
        <f t="shared" ref="M33" si="18">K33+L33</f>
        <v>-348</v>
      </c>
    </row>
    <row r="34" spans="1:13" x14ac:dyDescent="0.25">
      <c r="A34" s="142"/>
      <c r="B34" s="141" t="s">
        <v>134</v>
      </c>
      <c r="C34" s="142" t="s">
        <v>38</v>
      </c>
      <c r="D34" s="142" t="s">
        <v>139</v>
      </c>
      <c r="E34" s="144">
        <v>1037</v>
      </c>
      <c r="F34" s="144">
        <v>0</v>
      </c>
      <c r="G34" s="144">
        <f t="shared" ref="G34:G35" si="19">F34+E34</f>
        <v>1037</v>
      </c>
      <c r="H34" s="146">
        <v>864</v>
      </c>
      <c r="I34" s="146">
        <v>0</v>
      </c>
      <c r="J34" s="146">
        <f t="shared" si="17"/>
        <v>864</v>
      </c>
      <c r="K34" s="146">
        <f t="shared" ref="K34:K39" si="20">H34-E34</f>
        <v>-173</v>
      </c>
      <c r="L34" s="146">
        <f t="shared" ref="L34:L35" si="21">I34-F34</f>
        <v>0</v>
      </c>
      <c r="M34" s="146">
        <f t="shared" ref="M34:M35" si="22">K34+L34</f>
        <v>-173</v>
      </c>
    </row>
    <row r="35" spans="1:13" x14ac:dyDescent="0.25">
      <c r="A35" s="142"/>
      <c r="B35" s="141" t="s">
        <v>135</v>
      </c>
      <c r="C35" s="142" t="s">
        <v>38</v>
      </c>
      <c r="D35" s="142" t="s">
        <v>139</v>
      </c>
      <c r="E35" s="144">
        <v>1124</v>
      </c>
      <c r="F35" s="144">
        <v>0</v>
      </c>
      <c r="G35" s="144">
        <f t="shared" si="19"/>
        <v>1124</v>
      </c>
      <c r="H35" s="146">
        <v>949</v>
      </c>
      <c r="I35" s="146">
        <v>0</v>
      </c>
      <c r="J35" s="146">
        <f t="shared" si="17"/>
        <v>949</v>
      </c>
      <c r="K35" s="146">
        <f t="shared" si="20"/>
        <v>-175</v>
      </c>
      <c r="L35" s="146">
        <f t="shared" si="21"/>
        <v>0</v>
      </c>
      <c r="M35" s="146">
        <f t="shared" si="22"/>
        <v>-175</v>
      </c>
    </row>
    <row r="36" spans="1:13" ht="26.4" customHeight="1" x14ac:dyDescent="0.25">
      <c r="A36" s="142"/>
      <c r="B36" s="141" t="s">
        <v>221</v>
      </c>
      <c r="C36" s="142" t="s">
        <v>38</v>
      </c>
      <c r="D36" s="142"/>
      <c r="E36" s="144">
        <v>15</v>
      </c>
      <c r="F36" s="144">
        <v>0</v>
      </c>
      <c r="G36" s="144">
        <f>F36+E36</f>
        <v>15</v>
      </c>
      <c r="H36" s="146">
        <v>20</v>
      </c>
      <c r="I36" s="146">
        <v>0</v>
      </c>
      <c r="J36" s="146">
        <f t="shared" ref="J36:J39" si="23">H36+I36</f>
        <v>20</v>
      </c>
      <c r="K36" s="146">
        <f t="shared" si="20"/>
        <v>5</v>
      </c>
      <c r="L36" s="146">
        <f>I36-F36</f>
        <v>0</v>
      </c>
      <c r="M36" s="146">
        <f t="shared" ref="M36:M39" si="24">K36+L36</f>
        <v>5</v>
      </c>
    </row>
    <row r="37" spans="1:13" ht="23.4" customHeight="1" x14ac:dyDescent="0.25">
      <c r="A37" s="142"/>
      <c r="B37" s="141" t="s">
        <v>134</v>
      </c>
      <c r="C37" s="142" t="s">
        <v>38</v>
      </c>
      <c r="D37" s="142" t="s">
        <v>222</v>
      </c>
      <c r="E37" s="144">
        <v>7</v>
      </c>
      <c r="F37" s="144">
        <v>0</v>
      </c>
      <c r="G37" s="144">
        <f t="shared" ref="G37:G39" si="25">F37+E37</f>
        <v>7</v>
      </c>
      <c r="H37" s="146">
        <v>8</v>
      </c>
      <c r="I37" s="146">
        <v>0</v>
      </c>
      <c r="J37" s="146">
        <f t="shared" si="23"/>
        <v>8</v>
      </c>
      <c r="K37" s="146">
        <f t="shared" si="20"/>
        <v>1</v>
      </c>
      <c r="L37" s="146">
        <f t="shared" ref="L37:L39" si="26">I37-F37</f>
        <v>0</v>
      </c>
      <c r="M37" s="146">
        <f t="shared" si="24"/>
        <v>1</v>
      </c>
    </row>
    <row r="38" spans="1:13" x14ac:dyDescent="0.25">
      <c r="A38" s="142"/>
      <c r="B38" s="141" t="s">
        <v>135</v>
      </c>
      <c r="C38" s="142" t="s">
        <v>38</v>
      </c>
      <c r="D38" s="142" t="s">
        <v>40</v>
      </c>
      <c r="E38" s="144">
        <v>8</v>
      </c>
      <c r="F38" s="144">
        <v>0</v>
      </c>
      <c r="G38" s="144">
        <f t="shared" si="25"/>
        <v>8</v>
      </c>
      <c r="H38" s="146">
        <v>12</v>
      </c>
      <c r="I38" s="146">
        <v>0</v>
      </c>
      <c r="J38" s="146">
        <f t="shared" si="23"/>
        <v>12</v>
      </c>
      <c r="K38" s="146">
        <f t="shared" si="20"/>
        <v>4</v>
      </c>
      <c r="L38" s="146">
        <f t="shared" si="26"/>
        <v>0</v>
      </c>
      <c r="M38" s="146">
        <f t="shared" si="24"/>
        <v>4</v>
      </c>
    </row>
    <row r="39" spans="1:13" x14ac:dyDescent="0.25">
      <c r="A39" s="142"/>
      <c r="B39" s="141" t="s">
        <v>223</v>
      </c>
      <c r="C39" s="142" t="s">
        <v>32</v>
      </c>
      <c r="D39" s="142" t="s">
        <v>131</v>
      </c>
      <c r="E39" s="144">
        <v>1</v>
      </c>
      <c r="F39" s="144">
        <v>0</v>
      </c>
      <c r="G39" s="144">
        <f t="shared" si="25"/>
        <v>1</v>
      </c>
      <c r="H39" s="146">
        <v>1</v>
      </c>
      <c r="I39" s="146">
        <v>0</v>
      </c>
      <c r="J39" s="146">
        <f t="shared" si="23"/>
        <v>1</v>
      </c>
      <c r="K39" s="146">
        <f t="shared" si="20"/>
        <v>0</v>
      </c>
      <c r="L39" s="146">
        <f t="shared" si="26"/>
        <v>0</v>
      </c>
      <c r="M39" s="146">
        <f t="shared" si="24"/>
        <v>0</v>
      </c>
    </row>
    <row r="40" spans="1:13" x14ac:dyDescent="0.25">
      <c r="A40" s="142">
        <v>3</v>
      </c>
      <c r="B40" s="142" t="s">
        <v>119</v>
      </c>
      <c r="C40" s="142"/>
      <c r="D40" s="142"/>
      <c r="E40" s="146"/>
      <c r="F40" s="146"/>
      <c r="G40" s="144"/>
      <c r="H40" s="146"/>
      <c r="I40" s="146"/>
      <c r="J40" s="146"/>
      <c r="K40" s="146"/>
      <c r="L40" s="146"/>
      <c r="M40" s="146"/>
    </row>
    <row r="41" spans="1:13" x14ac:dyDescent="0.25">
      <c r="A41" s="142"/>
      <c r="B41" s="141" t="s">
        <v>166</v>
      </c>
      <c r="C41" s="142" t="s">
        <v>35</v>
      </c>
      <c r="D41" s="142" t="s">
        <v>103</v>
      </c>
      <c r="E41" s="144">
        <v>4467</v>
      </c>
      <c r="F41" s="144">
        <v>0</v>
      </c>
      <c r="G41" s="144">
        <f t="shared" ref="G41" si="27">E41+F41</f>
        <v>4467</v>
      </c>
      <c r="H41" s="146">
        <v>2024</v>
      </c>
      <c r="I41" s="146">
        <v>0</v>
      </c>
      <c r="J41" s="146">
        <f t="shared" ref="J41" si="28">H41+I41</f>
        <v>2024</v>
      </c>
      <c r="K41" s="146">
        <f t="shared" ref="K41:L43" si="29">H41-E41</f>
        <v>-2443</v>
      </c>
      <c r="L41" s="146">
        <f t="shared" si="29"/>
        <v>0</v>
      </c>
      <c r="M41" s="146">
        <f t="shared" ref="M41" si="30">K41+L41</f>
        <v>-2443</v>
      </c>
    </row>
    <row r="42" spans="1:13" x14ac:dyDescent="0.25">
      <c r="A42" s="142"/>
      <c r="B42" s="141" t="s">
        <v>224</v>
      </c>
      <c r="C42" s="142" t="s">
        <v>38</v>
      </c>
      <c r="D42" s="142" t="s">
        <v>103</v>
      </c>
      <c r="E42" s="144">
        <v>20</v>
      </c>
      <c r="F42" s="144">
        <v>0</v>
      </c>
      <c r="G42" s="144">
        <f t="shared" ref="G42" si="31">E42+F42</f>
        <v>20</v>
      </c>
      <c r="H42" s="146">
        <v>17.600000000000001</v>
      </c>
      <c r="I42" s="146">
        <v>0</v>
      </c>
      <c r="J42" s="146">
        <f t="shared" ref="J42" si="32">H42+I42</f>
        <v>17.600000000000001</v>
      </c>
      <c r="K42" s="146">
        <f t="shared" si="29"/>
        <v>-2.3999999999999986</v>
      </c>
      <c r="L42" s="146">
        <f t="shared" si="29"/>
        <v>0</v>
      </c>
      <c r="M42" s="146">
        <f t="shared" ref="M42" si="33">K42+L42</f>
        <v>-2.3999999999999986</v>
      </c>
    </row>
    <row r="43" spans="1:13" x14ac:dyDescent="0.25">
      <c r="A43" s="142"/>
      <c r="B43" s="141" t="s">
        <v>225</v>
      </c>
      <c r="C43" s="142" t="s">
        <v>35</v>
      </c>
      <c r="D43" s="142" t="s">
        <v>103</v>
      </c>
      <c r="E43" s="144">
        <v>480161</v>
      </c>
      <c r="F43" s="144">
        <v>0</v>
      </c>
      <c r="G43" s="144">
        <f t="shared" ref="G43" si="34">E43+F43</f>
        <v>480161</v>
      </c>
      <c r="H43" s="146">
        <v>480160</v>
      </c>
      <c r="I43" s="146">
        <v>0</v>
      </c>
      <c r="J43" s="146">
        <f t="shared" ref="J43" si="35">H43+I43</f>
        <v>480160</v>
      </c>
      <c r="K43" s="146">
        <f t="shared" si="29"/>
        <v>-1</v>
      </c>
      <c r="L43" s="146">
        <f t="shared" si="29"/>
        <v>0</v>
      </c>
      <c r="M43" s="146">
        <f t="shared" ref="M43" si="36">K43+L43</f>
        <v>-1</v>
      </c>
    </row>
    <row r="44" spans="1:13" x14ac:dyDescent="0.25">
      <c r="A44" s="142">
        <v>4</v>
      </c>
      <c r="B44" s="142" t="s">
        <v>116</v>
      </c>
      <c r="C44" s="142"/>
      <c r="D44" s="142"/>
      <c r="E44" s="146"/>
      <c r="F44" s="146"/>
      <c r="G44" s="144"/>
      <c r="H44" s="146"/>
      <c r="I44" s="146"/>
      <c r="J44" s="146"/>
      <c r="K44" s="146"/>
      <c r="L44" s="146"/>
      <c r="M44" s="146"/>
    </row>
    <row r="45" spans="1:13" x14ac:dyDescent="0.25">
      <c r="A45" s="142"/>
      <c r="B45" s="142" t="s">
        <v>226</v>
      </c>
      <c r="C45" s="142" t="s">
        <v>137</v>
      </c>
      <c r="D45" s="142" t="s">
        <v>103</v>
      </c>
      <c r="E45" s="144">
        <v>100</v>
      </c>
      <c r="F45" s="144">
        <v>0</v>
      </c>
      <c r="G45" s="144">
        <f t="shared" ref="G45" si="37">E45+F45</f>
        <v>100</v>
      </c>
      <c r="H45" s="146">
        <v>100</v>
      </c>
      <c r="I45" s="146">
        <v>0</v>
      </c>
      <c r="J45" s="146">
        <f t="shared" ref="J45" si="38">H45+I45</f>
        <v>100</v>
      </c>
      <c r="K45" s="146">
        <f>H45-E45</f>
        <v>0</v>
      </c>
      <c r="L45" s="146">
        <f>I45-F45</f>
        <v>0</v>
      </c>
      <c r="M45" s="146">
        <f t="shared" ref="M45" si="39">K45+L45</f>
        <v>0</v>
      </c>
    </row>
    <row r="46" spans="1:13" x14ac:dyDescent="0.25">
      <c r="A46" s="178"/>
      <c r="B46" s="178"/>
      <c r="C46" s="178"/>
      <c r="D46" s="178"/>
      <c r="E46" s="178"/>
      <c r="F46" s="178"/>
      <c r="G46" s="178"/>
      <c r="H46" s="178"/>
      <c r="I46" s="178"/>
      <c r="J46" s="178"/>
      <c r="K46" s="178"/>
      <c r="L46" s="178"/>
      <c r="M46" s="178"/>
    </row>
    <row r="47" spans="1:13" x14ac:dyDescent="0.25">
      <c r="A47" s="178"/>
      <c r="B47" s="178"/>
      <c r="C47" s="178"/>
      <c r="D47" s="178"/>
      <c r="E47" s="178"/>
      <c r="F47" s="178"/>
      <c r="G47" s="178"/>
      <c r="H47" s="178"/>
      <c r="I47" s="178"/>
      <c r="J47" s="178"/>
      <c r="K47" s="178"/>
      <c r="L47" s="178"/>
      <c r="M47" s="178"/>
    </row>
    <row r="48" spans="1:13" s="136" customFormat="1" x14ac:dyDescent="0.25">
      <c r="A48" s="156" t="s">
        <v>182</v>
      </c>
      <c r="H48" s="139"/>
      <c r="I48" s="139"/>
      <c r="K48" s="283" t="s">
        <v>183</v>
      </c>
      <c r="L48" s="283"/>
    </row>
    <row r="49" spans="8:12" x14ac:dyDescent="0.25">
      <c r="H49" s="286" t="s">
        <v>13</v>
      </c>
      <c r="I49" s="286"/>
      <c r="K49" s="287" t="s">
        <v>14</v>
      </c>
      <c r="L49" s="287"/>
    </row>
  </sheetData>
  <mergeCells count="20">
    <mergeCell ref="C15:C16"/>
    <mergeCell ref="D15:D16"/>
    <mergeCell ref="E15:G15"/>
    <mergeCell ref="K48:L48"/>
    <mergeCell ref="H49:I49"/>
    <mergeCell ref="K49:L49"/>
    <mergeCell ref="D9:H9"/>
    <mergeCell ref="D2:H2"/>
    <mergeCell ref="D3:H3"/>
    <mergeCell ref="D4:H4"/>
    <mergeCell ref="D6:H6"/>
    <mergeCell ref="D7:H7"/>
    <mergeCell ref="B17:M17"/>
    <mergeCell ref="A11:B11"/>
    <mergeCell ref="E11:M11"/>
    <mergeCell ref="E12:M12"/>
    <mergeCell ref="H15:J15"/>
    <mergeCell ref="K15:M15"/>
    <mergeCell ref="A15:A16"/>
    <mergeCell ref="B15:B16"/>
  </mergeCells>
  <pageMargins left="0.78740157480314965" right="0.78740157480314965" top="1.1811023622047245" bottom="0.39370078740157483" header="0.31496062992125984" footer="0.31496062992125984"/>
  <pageSetup paperSize="9" scale="38" fitToHeight="4" orientation="landscape" r:id="rId1"/>
  <colBreaks count="1" manualBreakCount="1">
    <brk id="13" max="93"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2:M49"/>
  <sheetViews>
    <sheetView view="pageBreakPreview" zoomScale="70" zoomScaleNormal="86" zoomScaleSheetLayoutView="70" workbookViewId="0">
      <selection activeCell="E11" sqref="E11:M11"/>
    </sheetView>
  </sheetViews>
  <sheetFormatPr defaultColWidth="9.109375" defaultRowHeight="13.8" x14ac:dyDescent="0.25"/>
  <cols>
    <col min="1" max="1" width="9.109375" style="158"/>
    <col min="2" max="2" width="68" style="158" customWidth="1"/>
    <col min="3" max="3" width="10.44140625" style="158" customWidth="1"/>
    <col min="4" max="4" width="24.44140625" style="158" customWidth="1"/>
    <col min="5" max="5" width="20.88671875" style="158" customWidth="1"/>
    <col min="6" max="6" width="16.6640625" style="158" customWidth="1"/>
    <col min="7" max="7" width="21.44140625" style="158" customWidth="1"/>
    <col min="8" max="8" width="19.109375" style="158" customWidth="1"/>
    <col min="9" max="9" width="17.5546875" style="158" customWidth="1"/>
    <col min="10" max="10" width="18.88671875" style="158" customWidth="1"/>
    <col min="11" max="11" width="21.109375" style="158" customWidth="1"/>
    <col min="12" max="12" width="19.88671875" style="158" customWidth="1"/>
    <col min="13" max="13" width="23.6640625" style="158" customWidth="1"/>
    <col min="14" max="16384" width="9.109375" style="158"/>
  </cols>
  <sheetData>
    <row r="2" spans="1:13" x14ac:dyDescent="0.25">
      <c r="D2" s="285" t="s">
        <v>0</v>
      </c>
      <c r="E2" s="285"/>
      <c r="F2" s="285"/>
      <c r="G2" s="285"/>
      <c r="H2" s="285"/>
      <c r="I2" s="159"/>
    </row>
    <row r="3" spans="1:13" x14ac:dyDescent="0.25">
      <c r="C3" s="160"/>
      <c r="D3" s="285" t="s">
        <v>15</v>
      </c>
      <c r="E3" s="285"/>
      <c r="F3" s="285"/>
      <c r="G3" s="285"/>
      <c r="H3" s="285"/>
    </row>
    <row r="4" spans="1:13" x14ac:dyDescent="0.25">
      <c r="D4" s="285" t="s">
        <v>16</v>
      </c>
      <c r="E4" s="285"/>
      <c r="F4" s="285"/>
      <c r="G4" s="285"/>
      <c r="H4" s="285"/>
      <c r="I4" s="161"/>
      <c r="J4" s="161"/>
    </row>
    <row r="6" spans="1:13" x14ac:dyDescent="0.25">
      <c r="D6" s="283" t="s">
        <v>98</v>
      </c>
      <c r="E6" s="283"/>
      <c r="F6" s="283"/>
      <c r="G6" s="283"/>
      <c r="H6" s="283"/>
      <c r="I6" s="162"/>
      <c r="J6" s="162"/>
      <c r="K6" s="162"/>
      <c r="L6" s="162"/>
    </row>
    <row r="7" spans="1:13" x14ac:dyDescent="0.25">
      <c r="D7" s="286" t="s">
        <v>3</v>
      </c>
      <c r="E7" s="286"/>
      <c r="F7" s="286"/>
      <c r="G7" s="286"/>
      <c r="H7" s="286"/>
      <c r="I7" s="162"/>
      <c r="J7" s="162"/>
      <c r="K7" s="162"/>
      <c r="L7" s="162"/>
    </row>
    <row r="9" spans="1:13" x14ac:dyDescent="0.25">
      <c r="D9" s="285" t="s">
        <v>179</v>
      </c>
      <c r="E9" s="285"/>
      <c r="F9" s="285"/>
      <c r="G9" s="285"/>
      <c r="H9" s="285"/>
    </row>
    <row r="10" spans="1:13" x14ac:dyDescent="0.25">
      <c r="H10" s="161"/>
    </row>
    <row r="11" spans="1:13" ht="30.75" customHeight="1" x14ac:dyDescent="0.25">
      <c r="A11" s="288" t="s">
        <v>140</v>
      </c>
      <c r="B11" s="288"/>
      <c r="C11" s="163"/>
      <c r="D11" s="162"/>
      <c r="E11" s="289" t="s">
        <v>227</v>
      </c>
      <c r="F11" s="289"/>
      <c r="G11" s="289"/>
      <c r="H11" s="289"/>
      <c r="I11" s="289"/>
      <c r="J11" s="289"/>
      <c r="K11" s="289"/>
      <c r="L11" s="289"/>
      <c r="M11" s="289"/>
    </row>
    <row r="12" spans="1:13" x14ac:dyDescent="0.25">
      <c r="A12" s="162" t="s">
        <v>17</v>
      </c>
      <c r="B12" s="162"/>
      <c r="C12" s="162"/>
      <c r="D12" s="162"/>
      <c r="E12" s="286" t="s">
        <v>18</v>
      </c>
      <c r="F12" s="286"/>
      <c r="G12" s="286"/>
      <c r="H12" s="286"/>
      <c r="I12" s="286"/>
      <c r="J12" s="286"/>
      <c r="K12" s="286"/>
      <c r="L12" s="286"/>
      <c r="M12" s="286"/>
    </row>
    <row r="13" spans="1:13" x14ac:dyDescent="0.25">
      <c r="H13" s="161"/>
    </row>
    <row r="15" spans="1:13" ht="36" customHeight="1" x14ac:dyDescent="0.25">
      <c r="A15" s="278" t="s">
        <v>19</v>
      </c>
      <c r="B15" s="279" t="s">
        <v>20</v>
      </c>
      <c r="C15" s="278" t="s">
        <v>21</v>
      </c>
      <c r="D15" s="278" t="s">
        <v>22</v>
      </c>
      <c r="E15" s="290" t="s">
        <v>26</v>
      </c>
      <c r="F15" s="290"/>
      <c r="G15" s="290"/>
      <c r="H15" s="279" t="s">
        <v>27</v>
      </c>
      <c r="I15" s="279"/>
      <c r="J15" s="279"/>
      <c r="K15" s="279" t="s">
        <v>28</v>
      </c>
      <c r="L15" s="279"/>
      <c r="M15" s="279"/>
    </row>
    <row r="16" spans="1:13" x14ac:dyDescent="0.25">
      <c r="A16" s="278"/>
      <c r="B16" s="279"/>
      <c r="C16" s="278"/>
      <c r="D16" s="278"/>
      <c r="E16" s="141" t="s">
        <v>23</v>
      </c>
      <c r="F16" s="141" t="s">
        <v>24</v>
      </c>
      <c r="G16" s="141" t="s">
        <v>25</v>
      </c>
      <c r="H16" s="141" t="s">
        <v>23</v>
      </c>
      <c r="I16" s="141" t="s">
        <v>24</v>
      </c>
      <c r="J16" s="141" t="s">
        <v>25</v>
      </c>
      <c r="K16" s="141" t="s">
        <v>23</v>
      </c>
      <c r="L16" s="141" t="s">
        <v>24</v>
      </c>
      <c r="M16" s="141" t="s">
        <v>25</v>
      </c>
    </row>
    <row r="17" spans="1:13" ht="15" customHeight="1" x14ac:dyDescent="0.25">
      <c r="A17" s="141"/>
      <c r="B17" s="280" t="s">
        <v>228</v>
      </c>
      <c r="C17" s="281"/>
      <c r="D17" s="281"/>
      <c r="E17" s="281"/>
      <c r="F17" s="281"/>
      <c r="G17" s="281"/>
      <c r="H17" s="281"/>
      <c r="I17" s="281"/>
      <c r="J17" s="281"/>
      <c r="K17" s="281"/>
      <c r="L17" s="281"/>
      <c r="M17" s="282"/>
    </row>
    <row r="18" spans="1:13" x14ac:dyDescent="0.25">
      <c r="A18" s="142">
        <v>1</v>
      </c>
      <c r="B18" s="142" t="s">
        <v>117</v>
      </c>
      <c r="C18" s="142"/>
      <c r="D18" s="141"/>
      <c r="E18" s="166"/>
      <c r="F18" s="166"/>
      <c r="G18" s="166"/>
      <c r="H18" s="179"/>
      <c r="I18" s="179"/>
      <c r="J18" s="179"/>
      <c r="K18" s="179"/>
      <c r="L18" s="179"/>
      <c r="M18" s="179"/>
    </row>
    <row r="19" spans="1:13" ht="36" customHeight="1" x14ac:dyDescent="0.25">
      <c r="A19" s="142"/>
      <c r="B19" s="142" t="s">
        <v>52</v>
      </c>
      <c r="C19" s="142" t="s">
        <v>35</v>
      </c>
      <c r="D19" s="141" t="s">
        <v>100</v>
      </c>
      <c r="E19" s="144">
        <v>55482000</v>
      </c>
      <c r="F19" s="144">
        <v>0</v>
      </c>
      <c r="G19" s="144">
        <f t="shared" ref="G19:G30" si="0">E19+F19</f>
        <v>55482000</v>
      </c>
      <c r="H19" s="146">
        <v>48151367</v>
      </c>
      <c r="I19" s="146">
        <v>0</v>
      </c>
      <c r="J19" s="146">
        <f t="shared" ref="J19:J30" si="1">H19+I19</f>
        <v>48151367</v>
      </c>
      <c r="K19" s="146">
        <f t="shared" ref="K19:L30" si="2">H19-E19</f>
        <v>-7330633</v>
      </c>
      <c r="L19" s="146">
        <f t="shared" si="2"/>
        <v>0</v>
      </c>
      <c r="M19" s="146">
        <f t="shared" ref="M19:M30" si="3">K19+L19</f>
        <v>-7330633</v>
      </c>
    </row>
    <row r="20" spans="1:13" x14ac:dyDescent="0.25">
      <c r="A20" s="142"/>
      <c r="B20" s="141" t="s">
        <v>229</v>
      </c>
      <c r="C20" s="142" t="s">
        <v>32</v>
      </c>
      <c r="D20" s="141"/>
      <c r="E20" s="144">
        <v>232</v>
      </c>
      <c r="F20" s="144">
        <v>0</v>
      </c>
      <c r="G20" s="144">
        <f t="shared" si="0"/>
        <v>232</v>
      </c>
      <c r="H20" s="146">
        <v>210.5</v>
      </c>
      <c r="I20" s="146">
        <v>0</v>
      </c>
      <c r="J20" s="146">
        <f t="shared" si="1"/>
        <v>210.5</v>
      </c>
      <c r="K20" s="146">
        <f t="shared" si="2"/>
        <v>-21.5</v>
      </c>
      <c r="L20" s="146">
        <f t="shared" si="2"/>
        <v>0</v>
      </c>
      <c r="M20" s="146">
        <f t="shared" si="3"/>
        <v>-21.5</v>
      </c>
    </row>
    <row r="21" spans="1:13" ht="27.6" x14ac:dyDescent="0.25">
      <c r="A21" s="142"/>
      <c r="B21" s="141" t="s">
        <v>127</v>
      </c>
      <c r="C21" s="142" t="s">
        <v>32</v>
      </c>
      <c r="D21" s="141" t="s">
        <v>128</v>
      </c>
      <c r="E21" s="144">
        <v>208.5</v>
      </c>
      <c r="F21" s="144">
        <v>0</v>
      </c>
      <c r="G21" s="144">
        <f t="shared" si="0"/>
        <v>208.5</v>
      </c>
      <c r="H21" s="146">
        <v>188</v>
      </c>
      <c r="I21" s="146">
        <v>0</v>
      </c>
      <c r="J21" s="146">
        <f t="shared" si="1"/>
        <v>188</v>
      </c>
      <c r="K21" s="146">
        <f t="shared" si="2"/>
        <v>-20.5</v>
      </c>
      <c r="L21" s="146">
        <f t="shared" si="2"/>
        <v>0</v>
      </c>
      <c r="M21" s="146">
        <f t="shared" si="3"/>
        <v>-20.5</v>
      </c>
    </row>
    <row r="22" spans="1:13" ht="27.6" x14ac:dyDescent="0.25">
      <c r="A22" s="142"/>
      <c r="B22" s="141" t="s">
        <v>129</v>
      </c>
      <c r="C22" s="142" t="s">
        <v>32</v>
      </c>
      <c r="D22" s="141" t="s">
        <v>128</v>
      </c>
      <c r="E22" s="144">
        <v>23.5</v>
      </c>
      <c r="F22" s="144">
        <v>0</v>
      </c>
      <c r="G22" s="144">
        <f t="shared" si="0"/>
        <v>23.5</v>
      </c>
      <c r="H22" s="146">
        <v>22.5</v>
      </c>
      <c r="I22" s="146">
        <v>0</v>
      </c>
      <c r="J22" s="146">
        <f t="shared" si="1"/>
        <v>22.5</v>
      </c>
      <c r="K22" s="146">
        <f t="shared" si="2"/>
        <v>-1</v>
      </c>
      <c r="L22" s="146">
        <f t="shared" si="2"/>
        <v>0</v>
      </c>
      <c r="M22" s="146">
        <f t="shared" si="3"/>
        <v>-1</v>
      </c>
    </row>
    <row r="23" spans="1:13" x14ac:dyDescent="0.25">
      <c r="A23" s="142"/>
      <c r="B23" s="141" t="s">
        <v>54</v>
      </c>
      <c r="C23" s="142" t="s">
        <v>32</v>
      </c>
      <c r="D23" s="141"/>
      <c r="E23" s="144">
        <v>180</v>
      </c>
      <c r="F23" s="144">
        <v>0</v>
      </c>
      <c r="G23" s="144">
        <f t="shared" si="0"/>
        <v>180</v>
      </c>
      <c r="H23" s="146">
        <v>160.25</v>
      </c>
      <c r="I23" s="146">
        <v>0</v>
      </c>
      <c r="J23" s="146">
        <f t="shared" si="1"/>
        <v>160.25</v>
      </c>
      <c r="K23" s="146">
        <f t="shared" si="2"/>
        <v>-19.75</v>
      </c>
      <c r="L23" s="146">
        <f t="shared" si="2"/>
        <v>0</v>
      </c>
      <c r="M23" s="146">
        <f t="shared" si="3"/>
        <v>-19.75</v>
      </c>
    </row>
    <row r="24" spans="1:13" ht="27.6" x14ac:dyDescent="0.25">
      <c r="A24" s="142"/>
      <c r="B24" s="141" t="s">
        <v>127</v>
      </c>
      <c r="C24" s="142" t="s">
        <v>32</v>
      </c>
      <c r="D24" s="141" t="s">
        <v>128</v>
      </c>
      <c r="E24" s="144">
        <v>161.75</v>
      </c>
      <c r="F24" s="144">
        <v>0</v>
      </c>
      <c r="G24" s="144">
        <f t="shared" si="0"/>
        <v>161.75</v>
      </c>
      <c r="H24" s="146">
        <v>142</v>
      </c>
      <c r="I24" s="146">
        <v>0</v>
      </c>
      <c r="J24" s="146">
        <f t="shared" si="1"/>
        <v>142</v>
      </c>
      <c r="K24" s="146">
        <f t="shared" si="2"/>
        <v>-19.75</v>
      </c>
      <c r="L24" s="146">
        <f t="shared" si="2"/>
        <v>0</v>
      </c>
      <c r="M24" s="146">
        <f t="shared" si="3"/>
        <v>-19.75</v>
      </c>
    </row>
    <row r="25" spans="1:13" ht="27.6" x14ac:dyDescent="0.25">
      <c r="A25" s="142"/>
      <c r="B25" s="141" t="s">
        <v>129</v>
      </c>
      <c r="C25" s="142" t="s">
        <v>32</v>
      </c>
      <c r="D25" s="141" t="s">
        <v>128</v>
      </c>
      <c r="E25" s="144">
        <v>18.25</v>
      </c>
      <c r="F25" s="144">
        <v>0</v>
      </c>
      <c r="G25" s="144">
        <f t="shared" si="0"/>
        <v>18.25</v>
      </c>
      <c r="H25" s="146">
        <v>18.25</v>
      </c>
      <c r="I25" s="146">
        <v>0</v>
      </c>
      <c r="J25" s="146">
        <f t="shared" si="1"/>
        <v>18.25</v>
      </c>
      <c r="K25" s="146">
        <f t="shared" si="2"/>
        <v>0</v>
      </c>
      <c r="L25" s="146">
        <f t="shared" si="2"/>
        <v>0</v>
      </c>
      <c r="M25" s="146">
        <f t="shared" si="3"/>
        <v>0</v>
      </c>
    </row>
    <row r="26" spans="1:13" ht="31.5" customHeight="1" x14ac:dyDescent="0.25">
      <c r="A26" s="142"/>
      <c r="B26" s="141" t="s">
        <v>34</v>
      </c>
      <c r="C26" s="142" t="s">
        <v>32</v>
      </c>
      <c r="D26" s="141"/>
      <c r="E26" s="144">
        <v>52</v>
      </c>
      <c r="F26" s="144">
        <v>0</v>
      </c>
      <c r="G26" s="144">
        <f t="shared" si="0"/>
        <v>52</v>
      </c>
      <c r="H26" s="146">
        <v>52.25</v>
      </c>
      <c r="I26" s="146">
        <v>0</v>
      </c>
      <c r="J26" s="146">
        <f t="shared" si="1"/>
        <v>52.25</v>
      </c>
      <c r="K26" s="146">
        <f t="shared" si="2"/>
        <v>0.25</v>
      </c>
      <c r="L26" s="146">
        <f t="shared" si="2"/>
        <v>0</v>
      </c>
      <c r="M26" s="146">
        <f t="shared" si="3"/>
        <v>0.25</v>
      </c>
    </row>
    <row r="27" spans="1:13" ht="27.6" x14ac:dyDescent="0.25">
      <c r="A27" s="142"/>
      <c r="B27" s="141" t="s">
        <v>127</v>
      </c>
      <c r="C27" s="142" t="s">
        <v>32</v>
      </c>
      <c r="D27" s="141" t="s">
        <v>128</v>
      </c>
      <c r="E27" s="144">
        <v>46.75</v>
      </c>
      <c r="F27" s="144">
        <v>0</v>
      </c>
      <c r="G27" s="144">
        <f t="shared" si="0"/>
        <v>46.75</v>
      </c>
      <c r="H27" s="146">
        <v>46</v>
      </c>
      <c r="I27" s="146">
        <v>0</v>
      </c>
      <c r="J27" s="146">
        <f t="shared" si="1"/>
        <v>46</v>
      </c>
      <c r="K27" s="146">
        <f t="shared" si="2"/>
        <v>-0.75</v>
      </c>
      <c r="L27" s="146">
        <f t="shared" si="2"/>
        <v>0</v>
      </c>
      <c r="M27" s="146">
        <f t="shared" si="3"/>
        <v>-0.75</v>
      </c>
    </row>
    <row r="28" spans="1:13" ht="27.6" x14ac:dyDescent="0.25">
      <c r="A28" s="142"/>
      <c r="B28" s="141" t="s">
        <v>129</v>
      </c>
      <c r="C28" s="142" t="s">
        <v>32</v>
      </c>
      <c r="D28" s="141" t="s">
        <v>128</v>
      </c>
      <c r="E28" s="144">
        <v>5.25</v>
      </c>
      <c r="F28" s="144">
        <v>0</v>
      </c>
      <c r="G28" s="144">
        <f t="shared" si="0"/>
        <v>5.25</v>
      </c>
      <c r="H28" s="146">
        <v>4.25</v>
      </c>
      <c r="I28" s="146">
        <v>0</v>
      </c>
      <c r="J28" s="146">
        <f t="shared" si="1"/>
        <v>4.25</v>
      </c>
      <c r="K28" s="146">
        <f t="shared" si="2"/>
        <v>-1</v>
      </c>
      <c r="L28" s="146">
        <f t="shared" si="2"/>
        <v>0</v>
      </c>
      <c r="M28" s="146">
        <f t="shared" si="3"/>
        <v>-1</v>
      </c>
    </row>
    <row r="29" spans="1:13" x14ac:dyDescent="0.25">
      <c r="A29" s="142"/>
      <c r="B29" s="141" t="s">
        <v>217</v>
      </c>
      <c r="C29" s="142" t="s">
        <v>32</v>
      </c>
      <c r="D29" s="141" t="s">
        <v>40</v>
      </c>
      <c r="E29" s="144">
        <v>8</v>
      </c>
      <c r="F29" s="144">
        <v>0</v>
      </c>
      <c r="G29" s="144">
        <f t="shared" si="0"/>
        <v>8</v>
      </c>
      <c r="H29" s="146">
        <v>8</v>
      </c>
      <c r="I29" s="146">
        <v>0</v>
      </c>
      <c r="J29" s="146">
        <f t="shared" si="1"/>
        <v>8</v>
      </c>
      <c r="K29" s="146">
        <f t="shared" si="2"/>
        <v>0</v>
      </c>
      <c r="L29" s="146">
        <f t="shared" si="2"/>
        <v>0</v>
      </c>
      <c r="M29" s="146">
        <f t="shared" si="3"/>
        <v>0</v>
      </c>
    </row>
    <row r="30" spans="1:13" x14ac:dyDescent="0.25">
      <c r="A30" s="142"/>
      <c r="B30" s="141" t="s">
        <v>218</v>
      </c>
      <c r="C30" s="142" t="s">
        <v>32</v>
      </c>
      <c r="D30" s="141" t="s">
        <v>40</v>
      </c>
      <c r="E30" s="144">
        <v>108</v>
      </c>
      <c r="F30" s="144">
        <v>0</v>
      </c>
      <c r="G30" s="144">
        <f t="shared" si="0"/>
        <v>108</v>
      </c>
      <c r="H30" s="146">
        <v>103</v>
      </c>
      <c r="I30" s="146">
        <v>0</v>
      </c>
      <c r="J30" s="146">
        <f t="shared" si="1"/>
        <v>103</v>
      </c>
      <c r="K30" s="146">
        <f t="shared" si="2"/>
        <v>-5</v>
      </c>
      <c r="L30" s="146">
        <f t="shared" si="2"/>
        <v>0</v>
      </c>
      <c r="M30" s="146">
        <f t="shared" si="3"/>
        <v>-5</v>
      </c>
    </row>
    <row r="31" spans="1:13" x14ac:dyDescent="0.25">
      <c r="A31" s="141">
        <v>2</v>
      </c>
      <c r="B31" s="142" t="s">
        <v>118</v>
      </c>
      <c r="C31" s="180"/>
      <c r="D31" s="180"/>
      <c r="E31" s="150"/>
      <c r="F31" s="150"/>
      <c r="G31" s="144"/>
      <c r="H31" s="146"/>
      <c r="I31" s="146"/>
      <c r="J31" s="146"/>
      <c r="K31" s="146"/>
      <c r="L31" s="146"/>
      <c r="M31" s="146"/>
    </row>
    <row r="32" spans="1:13" x14ac:dyDescent="0.25">
      <c r="A32" s="142"/>
      <c r="B32" s="141" t="s">
        <v>64</v>
      </c>
      <c r="C32" s="142" t="s">
        <v>38</v>
      </c>
      <c r="D32" s="142"/>
      <c r="E32" s="144">
        <v>2161</v>
      </c>
      <c r="F32" s="144">
        <v>0</v>
      </c>
      <c r="G32" s="144">
        <f>F32+E32</f>
        <v>2161</v>
      </c>
      <c r="H32" s="146">
        <v>1813</v>
      </c>
      <c r="I32" s="146">
        <v>0</v>
      </c>
      <c r="J32" s="146">
        <f t="shared" ref="J32:J34" si="4">H32+I32</f>
        <v>1813</v>
      </c>
      <c r="K32" s="146">
        <f>H32-E32</f>
        <v>-348</v>
      </c>
      <c r="L32" s="146">
        <f>I32-F32</f>
        <v>0</v>
      </c>
      <c r="M32" s="146">
        <f t="shared" ref="M32:M34" si="5">K32+L32</f>
        <v>-348</v>
      </c>
    </row>
    <row r="33" spans="1:13" x14ac:dyDescent="0.25">
      <c r="A33" s="142"/>
      <c r="B33" s="141" t="s">
        <v>134</v>
      </c>
      <c r="C33" s="142" t="s">
        <v>38</v>
      </c>
      <c r="D33" s="142" t="s">
        <v>139</v>
      </c>
      <c r="E33" s="144">
        <v>1037</v>
      </c>
      <c r="F33" s="144">
        <v>0</v>
      </c>
      <c r="G33" s="144">
        <f t="shared" ref="G33:G34" si="6">F33+E33</f>
        <v>1037</v>
      </c>
      <c r="H33" s="146">
        <v>864</v>
      </c>
      <c r="I33" s="146">
        <v>0</v>
      </c>
      <c r="J33" s="146">
        <f t="shared" si="4"/>
        <v>864</v>
      </c>
      <c r="K33" s="146">
        <f>H33-E33</f>
        <v>-173</v>
      </c>
      <c r="L33" s="146">
        <f t="shared" ref="L33:L34" si="7">I33-F33</f>
        <v>0</v>
      </c>
      <c r="M33" s="146">
        <f t="shared" si="5"/>
        <v>-173</v>
      </c>
    </row>
    <row r="34" spans="1:13" x14ac:dyDescent="0.25">
      <c r="A34" s="142"/>
      <c r="B34" s="141" t="s">
        <v>135</v>
      </c>
      <c r="C34" s="142" t="s">
        <v>38</v>
      </c>
      <c r="D34" s="142" t="s">
        <v>139</v>
      </c>
      <c r="E34" s="144">
        <v>1124</v>
      </c>
      <c r="F34" s="144">
        <v>0</v>
      </c>
      <c r="G34" s="144">
        <f t="shared" si="6"/>
        <v>1124</v>
      </c>
      <c r="H34" s="146">
        <v>949</v>
      </c>
      <c r="I34" s="146">
        <v>0</v>
      </c>
      <c r="J34" s="146">
        <f t="shared" si="4"/>
        <v>949</v>
      </c>
      <c r="K34" s="146">
        <f>H34-E34</f>
        <v>-175</v>
      </c>
      <c r="L34" s="146">
        <f t="shared" si="7"/>
        <v>0</v>
      </c>
      <c r="M34" s="146">
        <f t="shared" si="5"/>
        <v>-175</v>
      </c>
    </row>
    <row r="35" spans="1:13" x14ac:dyDescent="0.25">
      <c r="A35" s="142">
        <v>3</v>
      </c>
      <c r="B35" s="142" t="s">
        <v>119</v>
      </c>
      <c r="C35" s="142"/>
      <c r="D35" s="142"/>
      <c r="E35" s="146"/>
      <c r="F35" s="146"/>
      <c r="G35" s="144"/>
      <c r="H35" s="146"/>
      <c r="I35" s="146"/>
      <c r="J35" s="146"/>
      <c r="K35" s="146"/>
      <c r="L35" s="146"/>
      <c r="M35" s="146"/>
    </row>
    <row r="36" spans="1:13" x14ac:dyDescent="0.25">
      <c r="A36" s="142"/>
      <c r="B36" s="141" t="s">
        <v>166</v>
      </c>
      <c r="C36" s="142" t="s">
        <v>35</v>
      </c>
      <c r="D36" s="142" t="s">
        <v>103</v>
      </c>
      <c r="E36" s="144">
        <v>25674</v>
      </c>
      <c r="F36" s="144">
        <v>0</v>
      </c>
      <c r="G36" s="144">
        <f t="shared" ref="G36:G46" si="8">E36+F36</f>
        <v>25674</v>
      </c>
      <c r="H36" s="146">
        <v>26559</v>
      </c>
      <c r="I36" s="146">
        <v>0</v>
      </c>
      <c r="J36" s="146">
        <f t="shared" ref="J36:J46" si="9">H36+I36</f>
        <v>26559</v>
      </c>
      <c r="K36" s="146">
        <f t="shared" ref="K36:L42" si="10">H36-E36</f>
        <v>885</v>
      </c>
      <c r="L36" s="146">
        <f t="shared" si="10"/>
        <v>0</v>
      </c>
      <c r="M36" s="146">
        <f t="shared" ref="M36:M42" si="11">K36+L36</f>
        <v>885</v>
      </c>
    </row>
    <row r="37" spans="1:13" x14ac:dyDescent="0.25">
      <c r="A37" s="142"/>
      <c r="B37" s="141" t="s">
        <v>230</v>
      </c>
      <c r="C37" s="142" t="s">
        <v>35</v>
      </c>
      <c r="D37" s="142" t="s">
        <v>103</v>
      </c>
      <c r="E37" s="144">
        <v>239147</v>
      </c>
      <c r="F37" s="144">
        <v>0</v>
      </c>
      <c r="G37" s="144">
        <f t="shared" si="8"/>
        <v>239147</v>
      </c>
      <c r="H37" s="146">
        <v>228748</v>
      </c>
      <c r="I37" s="146">
        <v>0</v>
      </c>
      <c r="J37" s="146">
        <f t="shared" si="9"/>
        <v>228748</v>
      </c>
      <c r="K37" s="146">
        <f t="shared" si="10"/>
        <v>-10399</v>
      </c>
      <c r="L37" s="146">
        <f t="shared" si="10"/>
        <v>0</v>
      </c>
      <c r="M37" s="146">
        <f t="shared" si="11"/>
        <v>-10399</v>
      </c>
    </row>
    <row r="38" spans="1:13" x14ac:dyDescent="0.25">
      <c r="A38" s="142"/>
      <c r="B38" s="141" t="s">
        <v>200</v>
      </c>
      <c r="C38" s="142" t="s">
        <v>35</v>
      </c>
      <c r="D38" s="142" t="s">
        <v>103</v>
      </c>
      <c r="E38" s="144">
        <v>49862150</v>
      </c>
      <c r="F38" s="144">
        <v>0</v>
      </c>
      <c r="G38" s="144">
        <f t="shared" si="8"/>
        <v>49862150</v>
      </c>
      <c r="H38" s="146">
        <v>43004546</v>
      </c>
      <c r="I38" s="146">
        <v>0</v>
      </c>
      <c r="J38" s="146">
        <f t="shared" si="9"/>
        <v>43004546</v>
      </c>
      <c r="K38" s="146">
        <f t="shared" si="10"/>
        <v>-6857604</v>
      </c>
      <c r="L38" s="146">
        <f t="shared" si="10"/>
        <v>0</v>
      </c>
      <c r="M38" s="146">
        <f t="shared" si="11"/>
        <v>-6857604</v>
      </c>
    </row>
    <row r="39" spans="1:13" x14ac:dyDescent="0.25">
      <c r="A39" s="142"/>
      <c r="B39" s="141" t="s">
        <v>201</v>
      </c>
      <c r="C39" s="142" t="s">
        <v>35</v>
      </c>
      <c r="D39" s="142" t="s">
        <v>103</v>
      </c>
      <c r="E39" s="144">
        <v>5619850</v>
      </c>
      <c r="F39" s="144">
        <v>0</v>
      </c>
      <c r="G39" s="144">
        <f t="shared" si="8"/>
        <v>5619850</v>
      </c>
      <c r="H39" s="146">
        <v>5146821</v>
      </c>
      <c r="I39" s="146">
        <v>0</v>
      </c>
      <c r="J39" s="146">
        <f t="shared" si="9"/>
        <v>5146821</v>
      </c>
      <c r="K39" s="146">
        <f t="shared" si="10"/>
        <v>-473029</v>
      </c>
      <c r="L39" s="146">
        <f t="shared" si="10"/>
        <v>0</v>
      </c>
      <c r="M39" s="146">
        <f t="shared" si="11"/>
        <v>-473029</v>
      </c>
    </row>
    <row r="40" spans="1:13" x14ac:dyDescent="0.25">
      <c r="A40" s="142"/>
      <c r="B40" s="141" t="s">
        <v>231</v>
      </c>
      <c r="C40" s="142" t="s">
        <v>38</v>
      </c>
      <c r="D40" s="142" t="s">
        <v>103</v>
      </c>
      <c r="E40" s="144">
        <v>9</v>
      </c>
      <c r="F40" s="144">
        <v>0</v>
      </c>
      <c r="G40" s="144">
        <f t="shared" si="8"/>
        <v>9</v>
      </c>
      <c r="H40" s="146">
        <v>9</v>
      </c>
      <c r="I40" s="146">
        <v>0</v>
      </c>
      <c r="J40" s="146">
        <f t="shared" si="9"/>
        <v>9</v>
      </c>
      <c r="K40" s="146">
        <f t="shared" si="10"/>
        <v>0</v>
      </c>
      <c r="L40" s="146">
        <f t="shared" si="10"/>
        <v>0</v>
      </c>
      <c r="M40" s="146">
        <f t="shared" si="11"/>
        <v>0</v>
      </c>
    </row>
    <row r="41" spans="1:13" x14ac:dyDescent="0.25">
      <c r="A41" s="142"/>
      <c r="B41" s="141" t="s">
        <v>232</v>
      </c>
      <c r="C41" s="142" t="s">
        <v>32</v>
      </c>
      <c r="D41" s="142" t="s">
        <v>103</v>
      </c>
      <c r="E41" s="144">
        <v>2.15</v>
      </c>
      <c r="F41" s="144">
        <v>0</v>
      </c>
      <c r="G41" s="144">
        <f t="shared" si="8"/>
        <v>2.15</v>
      </c>
      <c r="H41" s="146">
        <v>2.04</v>
      </c>
      <c r="I41" s="146">
        <v>0</v>
      </c>
      <c r="J41" s="146">
        <f t="shared" si="9"/>
        <v>2.04</v>
      </c>
      <c r="K41" s="146">
        <f t="shared" si="10"/>
        <v>-0.10999999999999988</v>
      </c>
      <c r="L41" s="146">
        <f t="shared" si="10"/>
        <v>0</v>
      </c>
      <c r="M41" s="146">
        <f t="shared" si="11"/>
        <v>-0.10999999999999988</v>
      </c>
    </row>
    <row r="42" spans="1:13" x14ac:dyDescent="0.25">
      <c r="A42" s="142"/>
      <c r="B42" s="141" t="s">
        <v>233</v>
      </c>
      <c r="C42" s="142" t="s">
        <v>35</v>
      </c>
      <c r="D42" s="142" t="s">
        <v>103</v>
      </c>
      <c r="E42" s="144">
        <v>19929</v>
      </c>
      <c r="F42" s="144">
        <v>0</v>
      </c>
      <c r="G42" s="144">
        <f t="shared" si="8"/>
        <v>19929</v>
      </c>
      <c r="H42" s="146">
        <v>19062</v>
      </c>
      <c r="I42" s="146">
        <v>0</v>
      </c>
      <c r="J42" s="146">
        <f t="shared" si="9"/>
        <v>19062</v>
      </c>
      <c r="K42" s="146">
        <f t="shared" si="10"/>
        <v>-867</v>
      </c>
      <c r="L42" s="146">
        <f t="shared" si="10"/>
        <v>0</v>
      </c>
      <c r="M42" s="146">
        <f t="shared" si="11"/>
        <v>-867</v>
      </c>
    </row>
    <row r="43" spans="1:13" x14ac:dyDescent="0.25">
      <c r="A43" s="142">
        <v>4</v>
      </c>
      <c r="B43" s="142" t="s">
        <v>116</v>
      </c>
      <c r="C43" s="142"/>
      <c r="D43" s="142"/>
      <c r="E43" s="144"/>
      <c r="F43" s="144"/>
      <c r="G43" s="144"/>
      <c r="H43" s="146"/>
      <c r="I43" s="146"/>
      <c r="J43" s="146"/>
      <c r="K43" s="146"/>
      <c r="L43" s="146"/>
      <c r="M43" s="146"/>
    </row>
    <row r="44" spans="1:13" x14ac:dyDescent="0.25">
      <c r="A44" s="142"/>
      <c r="B44" s="141" t="s">
        <v>207</v>
      </c>
      <c r="C44" s="142" t="s">
        <v>137</v>
      </c>
      <c r="D44" s="142" t="s">
        <v>103</v>
      </c>
      <c r="E44" s="144">
        <v>89.9</v>
      </c>
      <c r="F44" s="144">
        <v>0</v>
      </c>
      <c r="G44" s="144">
        <f t="shared" si="8"/>
        <v>89.9</v>
      </c>
      <c r="H44" s="146">
        <v>89.3</v>
      </c>
      <c r="I44" s="146">
        <v>0</v>
      </c>
      <c r="J44" s="146">
        <f t="shared" si="9"/>
        <v>89.3</v>
      </c>
      <c r="K44" s="146">
        <f t="shared" ref="K44:K46" si="12">H44-E44</f>
        <v>-0.60000000000000853</v>
      </c>
      <c r="L44" s="146">
        <f t="shared" ref="L44:L45" si="13">I44-F44</f>
        <v>0</v>
      </c>
      <c r="M44" s="146">
        <f t="shared" ref="M44:M45" si="14">K44+L44</f>
        <v>-0.60000000000000853</v>
      </c>
    </row>
    <row r="45" spans="1:13" x14ac:dyDescent="0.25">
      <c r="A45" s="142"/>
      <c r="B45" s="141" t="s">
        <v>208</v>
      </c>
      <c r="C45" s="142" t="s">
        <v>137</v>
      </c>
      <c r="D45" s="142" t="s">
        <v>103</v>
      </c>
      <c r="E45" s="144">
        <v>10.1</v>
      </c>
      <c r="F45" s="144">
        <v>0</v>
      </c>
      <c r="G45" s="144">
        <f t="shared" si="8"/>
        <v>10.1</v>
      </c>
      <c r="H45" s="146">
        <v>10.7</v>
      </c>
      <c r="I45" s="146">
        <v>0</v>
      </c>
      <c r="J45" s="146">
        <f t="shared" si="9"/>
        <v>10.7</v>
      </c>
      <c r="K45" s="146">
        <f t="shared" si="12"/>
        <v>0.59999999999999964</v>
      </c>
      <c r="L45" s="146">
        <f t="shared" si="13"/>
        <v>0</v>
      </c>
      <c r="M45" s="146">
        <f t="shared" si="14"/>
        <v>0.59999999999999964</v>
      </c>
    </row>
    <row r="46" spans="1:13" x14ac:dyDescent="0.25">
      <c r="A46" s="142"/>
      <c r="B46" s="141" t="s">
        <v>234</v>
      </c>
      <c r="C46" s="142" t="s">
        <v>137</v>
      </c>
      <c r="D46" s="142" t="s">
        <v>103</v>
      </c>
      <c r="E46" s="144">
        <v>100</v>
      </c>
      <c r="F46" s="144">
        <v>0</v>
      </c>
      <c r="G46" s="144">
        <f t="shared" si="8"/>
        <v>100</v>
      </c>
      <c r="H46" s="146">
        <v>86.8</v>
      </c>
      <c r="I46" s="146">
        <v>0</v>
      </c>
      <c r="J46" s="146">
        <f t="shared" si="9"/>
        <v>86.8</v>
      </c>
      <c r="K46" s="146">
        <f t="shared" si="12"/>
        <v>-13.200000000000003</v>
      </c>
      <c r="L46" s="146">
        <f t="shared" ref="L46" si="15">I46-F46</f>
        <v>0</v>
      </c>
      <c r="M46" s="146">
        <f t="shared" ref="M46" si="16">K46+L46</f>
        <v>-13.200000000000003</v>
      </c>
    </row>
    <row r="47" spans="1:13" x14ac:dyDescent="0.25">
      <c r="A47" s="178"/>
      <c r="B47" s="178"/>
      <c r="C47" s="178"/>
      <c r="D47" s="178"/>
      <c r="E47" s="178"/>
      <c r="F47" s="178"/>
      <c r="G47" s="178"/>
      <c r="H47" s="178"/>
      <c r="I47" s="178"/>
      <c r="J47" s="178"/>
      <c r="K47" s="178"/>
      <c r="L47" s="178"/>
      <c r="M47" s="178"/>
    </row>
    <row r="48" spans="1:13" s="136" customFormat="1" x14ac:dyDescent="0.25">
      <c r="A48" s="156" t="s">
        <v>182</v>
      </c>
      <c r="H48" s="139"/>
      <c r="I48" s="139"/>
      <c r="K48" s="283" t="s">
        <v>183</v>
      </c>
      <c r="L48" s="283"/>
    </row>
    <row r="49" spans="8:12" x14ac:dyDescent="0.25">
      <c r="H49" s="286" t="s">
        <v>13</v>
      </c>
      <c r="I49" s="286"/>
      <c r="K49" s="287" t="s">
        <v>14</v>
      </c>
      <c r="L49" s="287"/>
    </row>
  </sheetData>
  <mergeCells count="20">
    <mergeCell ref="D9:H9"/>
    <mergeCell ref="D2:H2"/>
    <mergeCell ref="D3:H3"/>
    <mergeCell ref="D4:H4"/>
    <mergeCell ref="D6:H6"/>
    <mergeCell ref="D7:H7"/>
    <mergeCell ref="B17:M17"/>
    <mergeCell ref="K48:L48"/>
    <mergeCell ref="H49:I49"/>
    <mergeCell ref="K49:L49"/>
    <mergeCell ref="A11:B11"/>
    <mergeCell ref="E11:M11"/>
    <mergeCell ref="E12:M12"/>
    <mergeCell ref="A15:A16"/>
    <mergeCell ref="B15:B16"/>
    <mergeCell ref="C15:C16"/>
    <mergeCell ref="D15:D16"/>
    <mergeCell ref="E15:G15"/>
    <mergeCell ref="H15:J15"/>
    <mergeCell ref="K15:M15"/>
  </mergeCells>
  <pageMargins left="0.78740157480314965" right="0.78740157480314965" top="1.1811023622047245" bottom="0.39370078740157483" header="0.31496062992125984" footer="0.31496062992125984"/>
  <pageSetup paperSize="9" scale="44" fitToHeight="4" orientation="landscape" r:id="rId1"/>
  <colBreaks count="1" manualBreakCount="1">
    <brk id="13" max="47"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2:M47"/>
  <sheetViews>
    <sheetView view="pageBreakPreview" zoomScale="60" zoomScaleNormal="86" workbookViewId="0">
      <selection activeCell="E11" sqref="E11:M11"/>
    </sheetView>
  </sheetViews>
  <sheetFormatPr defaultColWidth="9.109375" defaultRowHeight="13.8" x14ac:dyDescent="0.25"/>
  <cols>
    <col min="1" max="1" width="9.109375" style="15"/>
    <col min="2" max="2" width="93.5546875" style="15" customWidth="1"/>
    <col min="3" max="3" width="10.44140625" style="15" customWidth="1"/>
    <col min="4" max="4" width="27.88671875" style="15" customWidth="1"/>
    <col min="5" max="5" width="20.88671875" style="15" customWidth="1"/>
    <col min="6" max="6" width="16.6640625" style="15" customWidth="1"/>
    <col min="7" max="7" width="21.44140625" style="15" customWidth="1"/>
    <col min="8" max="8" width="19.109375" style="15" customWidth="1"/>
    <col min="9" max="9" width="17.5546875" style="15" customWidth="1"/>
    <col min="10" max="10" width="18.88671875" style="15" customWidth="1"/>
    <col min="11" max="11" width="21.109375" style="15" customWidth="1"/>
    <col min="12" max="12" width="19.88671875" style="15" customWidth="1"/>
    <col min="13" max="13" width="23.6640625" style="15" customWidth="1"/>
    <col min="14" max="16384" width="9.109375" style="15"/>
  </cols>
  <sheetData>
    <row r="2" spans="1:13" x14ac:dyDescent="0.25">
      <c r="D2" s="302" t="s">
        <v>0</v>
      </c>
      <c r="E2" s="302"/>
      <c r="F2" s="302"/>
      <c r="G2" s="302"/>
      <c r="H2" s="302"/>
      <c r="I2" s="19"/>
    </row>
    <row r="3" spans="1:13" x14ac:dyDescent="0.25">
      <c r="C3" s="41"/>
      <c r="D3" s="302" t="s">
        <v>15</v>
      </c>
      <c r="E3" s="302"/>
      <c r="F3" s="302"/>
      <c r="G3" s="302"/>
      <c r="H3" s="302"/>
    </row>
    <row r="4" spans="1:13" x14ac:dyDescent="0.25">
      <c r="D4" s="302" t="s">
        <v>16</v>
      </c>
      <c r="E4" s="302"/>
      <c r="F4" s="302"/>
      <c r="G4" s="302"/>
      <c r="H4" s="302"/>
      <c r="I4" s="94"/>
      <c r="J4" s="94"/>
    </row>
    <row r="6" spans="1:13" x14ac:dyDescent="0.25">
      <c r="D6" s="303" t="s">
        <v>98</v>
      </c>
      <c r="E6" s="303"/>
      <c r="F6" s="303"/>
      <c r="G6" s="303"/>
      <c r="H6" s="303"/>
      <c r="I6" s="21"/>
      <c r="J6" s="21"/>
      <c r="K6" s="21"/>
      <c r="L6" s="21"/>
    </row>
    <row r="7" spans="1:13" x14ac:dyDescent="0.25">
      <c r="D7" s="298" t="s">
        <v>3</v>
      </c>
      <c r="E7" s="298"/>
      <c r="F7" s="298"/>
      <c r="G7" s="298"/>
      <c r="H7" s="298"/>
      <c r="I7" s="21"/>
      <c r="J7" s="21"/>
      <c r="K7" s="21"/>
      <c r="L7" s="21"/>
    </row>
    <row r="9" spans="1:13" x14ac:dyDescent="0.25">
      <c r="D9" s="302" t="s">
        <v>179</v>
      </c>
      <c r="E9" s="302"/>
      <c r="F9" s="302"/>
      <c r="G9" s="302"/>
      <c r="H9" s="302"/>
    </row>
    <row r="10" spans="1:13" x14ac:dyDescent="0.25">
      <c r="H10" s="94"/>
    </row>
    <row r="11" spans="1:13" ht="60.6" customHeight="1" x14ac:dyDescent="0.25">
      <c r="A11" s="296" t="s">
        <v>141</v>
      </c>
      <c r="B11" s="296"/>
      <c r="C11" s="42"/>
      <c r="D11" s="21"/>
      <c r="E11" s="297" t="s">
        <v>235</v>
      </c>
      <c r="F11" s="297"/>
      <c r="G11" s="297"/>
      <c r="H11" s="297"/>
      <c r="I11" s="297"/>
      <c r="J11" s="297"/>
      <c r="K11" s="297"/>
      <c r="L11" s="297"/>
      <c r="M11" s="297"/>
    </row>
    <row r="12" spans="1:13" x14ac:dyDescent="0.25">
      <c r="A12" s="21" t="s">
        <v>17</v>
      </c>
      <c r="B12" s="21"/>
      <c r="C12" s="21"/>
      <c r="D12" s="21"/>
      <c r="E12" s="298" t="s">
        <v>18</v>
      </c>
      <c r="F12" s="298"/>
      <c r="G12" s="298"/>
      <c r="H12" s="298"/>
      <c r="I12" s="298"/>
      <c r="J12" s="298"/>
      <c r="K12" s="298"/>
      <c r="L12" s="298"/>
      <c r="M12" s="298"/>
    </row>
    <row r="13" spans="1:13" x14ac:dyDescent="0.25">
      <c r="H13" s="94"/>
    </row>
    <row r="15" spans="1:13" ht="36" customHeight="1" x14ac:dyDescent="0.25">
      <c r="A15" s="299" t="s">
        <v>19</v>
      </c>
      <c r="B15" s="300" t="s">
        <v>20</v>
      </c>
      <c r="C15" s="299" t="s">
        <v>21</v>
      </c>
      <c r="D15" s="299" t="s">
        <v>22</v>
      </c>
      <c r="E15" s="301" t="s">
        <v>26</v>
      </c>
      <c r="F15" s="301"/>
      <c r="G15" s="301"/>
      <c r="H15" s="300" t="s">
        <v>27</v>
      </c>
      <c r="I15" s="300"/>
      <c r="J15" s="300"/>
      <c r="K15" s="300" t="s">
        <v>28</v>
      </c>
      <c r="L15" s="300"/>
      <c r="M15" s="300"/>
    </row>
    <row r="16" spans="1:13" x14ac:dyDescent="0.25">
      <c r="A16" s="299"/>
      <c r="B16" s="300"/>
      <c r="C16" s="299"/>
      <c r="D16" s="299"/>
      <c r="E16" s="95" t="s">
        <v>23</v>
      </c>
      <c r="F16" s="95" t="s">
        <v>24</v>
      </c>
      <c r="G16" s="95" t="s">
        <v>25</v>
      </c>
      <c r="H16" s="95" t="s">
        <v>23</v>
      </c>
      <c r="I16" s="95" t="s">
        <v>24</v>
      </c>
      <c r="J16" s="95" t="s">
        <v>25</v>
      </c>
      <c r="K16" s="95" t="s">
        <v>23</v>
      </c>
      <c r="L16" s="95" t="s">
        <v>24</v>
      </c>
      <c r="M16" s="95" t="s">
        <v>25</v>
      </c>
    </row>
    <row r="17" spans="1:13" ht="15" customHeight="1" x14ac:dyDescent="0.25">
      <c r="A17" s="95"/>
      <c r="B17" s="291" t="s">
        <v>236</v>
      </c>
      <c r="C17" s="292"/>
      <c r="D17" s="292"/>
      <c r="E17" s="292"/>
      <c r="F17" s="292"/>
      <c r="G17" s="292"/>
      <c r="H17" s="292"/>
      <c r="I17" s="292"/>
      <c r="J17" s="292"/>
      <c r="K17" s="292"/>
      <c r="L17" s="292"/>
      <c r="M17" s="293"/>
    </row>
    <row r="18" spans="1:13" x14ac:dyDescent="0.25">
      <c r="A18" s="96">
        <v>1</v>
      </c>
      <c r="B18" s="130" t="s">
        <v>117</v>
      </c>
      <c r="C18" s="130"/>
      <c r="D18" s="131"/>
      <c r="E18" s="38"/>
      <c r="F18" s="38"/>
      <c r="G18" s="38"/>
      <c r="H18" s="39"/>
      <c r="I18" s="39"/>
      <c r="J18" s="39"/>
      <c r="K18" s="39"/>
      <c r="L18" s="39"/>
      <c r="M18" s="39"/>
    </row>
    <row r="19" spans="1:13" ht="36" customHeight="1" x14ac:dyDescent="0.25">
      <c r="A19" s="96"/>
      <c r="B19" s="130" t="s">
        <v>52</v>
      </c>
      <c r="C19" s="130" t="s">
        <v>35</v>
      </c>
      <c r="D19" s="131" t="s">
        <v>130</v>
      </c>
      <c r="E19" s="55">
        <v>14071568</v>
      </c>
      <c r="F19" s="55">
        <v>0</v>
      </c>
      <c r="G19" s="55">
        <f t="shared" ref="G19:G30" si="0">E19+F19</f>
        <v>14071568</v>
      </c>
      <c r="H19" s="50">
        <v>13874119</v>
      </c>
      <c r="I19" s="50">
        <v>0</v>
      </c>
      <c r="J19" s="50">
        <f t="shared" ref="J19:J30" si="1">H19+I19</f>
        <v>13874119</v>
      </c>
      <c r="K19" s="47">
        <f t="shared" ref="K19:L30" si="2">H19-E19</f>
        <v>-197449</v>
      </c>
      <c r="L19" s="47">
        <f t="shared" si="2"/>
        <v>0</v>
      </c>
      <c r="M19" s="47">
        <f t="shared" ref="M19:M30" si="3">K19+L19</f>
        <v>-197449</v>
      </c>
    </row>
    <row r="20" spans="1:13" x14ac:dyDescent="0.25">
      <c r="A20" s="142"/>
      <c r="B20" s="141" t="s">
        <v>229</v>
      </c>
      <c r="C20" s="142" t="s">
        <v>32</v>
      </c>
      <c r="D20" s="141"/>
      <c r="E20" s="144">
        <v>232</v>
      </c>
      <c r="F20" s="144">
        <v>0</v>
      </c>
      <c r="G20" s="144">
        <f t="shared" si="0"/>
        <v>232</v>
      </c>
      <c r="H20" s="146">
        <v>79.5</v>
      </c>
      <c r="I20" s="146">
        <v>0</v>
      </c>
      <c r="J20" s="146">
        <f t="shared" si="1"/>
        <v>79.5</v>
      </c>
      <c r="K20" s="146">
        <f t="shared" si="2"/>
        <v>-152.5</v>
      </c>
      <c r="L20" s="146">
        <f t="shared" si="2"/>
        <v>0</v>
      </c>
      <c r="M20" s="146">
        <f t="shared" si="3"/>
        <v>-152.5</v>
      </c>
    </row>
    <row r="21" spans="1:13" ht="32.25" customHeight="1" x14ac:dyDescent="0.25">
      <c r="A21" s="142"/>
      <c r="B21" s="141" t="s">
        <v>127</v>
      </c>
      <c r="C21" s="142" t="s">
        <v>32</v>
      </c>
      <c r="D21" s="141" t="s">
        <v>128</v>
      </c>
      <c r="E21" s="144">
        <v>208.5</v>
      </c>
      <c r="F21" s="144">
        <v>0</v>
      </c>
      <c r="G21" s="144">
        <f t="shared" si="0"/>
        <v>208.5</v>
      </c>
      <c r="H21" s="146">
        <v>70.75</v>
      </c>
      <c r="I21" s="146">
        <v>0</v>
      </c>
      <c r="J21" s="146">
        <f t="shared" si="1"/>
        <v>70.75</v>
      </c>
      <c r="K21" s="146">
        <f t="shared" si="2"/>
        <v>-137.75</v>
      </c>
      <c r="L21" s="146">
        <f t="shared" si="2"/>
        <v>0</v>
      </c>
      <c r="M21" s="146">
        <f t="shared" si="3"/>
        <v>-137.75</v>
      </c>
    </row>
    <row r="22" spans="1:13" ht="27.6" x14ac:dyDescent="0.25">
      <c r="A22" s="142"/>
      <c r="B22" s="141" t="s">
        <v>129</v>
      </c>
      <c r="C22" s="142" t="s">
        <v>32</v>
      </c>
      <c r="D22" s="141" t="s">
        <v>128</v>
      </c>
      <c r="E22" s="144">
        <v>23.5</v>
      </c>
      <c r="F22" s="144">
        <v>0</v>
      </c>
      <c r="G22" s="144">
        <f t="shared" si="0"/>
        <v>23.5</v>
      </c>
      <c r="H22" s="146">
        <v>8.75</v>
      </c>
      <c r="I22" s="146">
        <v>0</v>
      </c>
      <c r="J22" s="146">
        <f t="shared" si="1"/>
        <v>8.75</v>
      </c>
      <c r="K22" s="146">
        <f t="shared" si="2"/>
        <v>-14.75</v>
      </c>
      <c r="L22" s="146">
        <f t="shared" si="2"/>
        <v>0</v>
      </c>
      <c r="M22" s="146">
        <f t="shared" si="3"/>
        <v>-14.75</v>
      </c>
    </row>
    <row r="23" spans="1:13" x14ac:dyDescent="0.25">
      <c r="A23" s="142"/>
      <c r="B23" s="141" t="s">
        <v>54</v>
      </c>
      <c r="C23" s="142" t="s">
        <v>32</v>
      </c>
      <c r="D23" s="141"/>
      <c r="E23" s="144">
        <v>180</v>
      </c>
      <c r="F23" s="144">
        <v>0</v>
      </c>
      <c r="G23" s="144">
        <f t="shared" si="0"/>
        <v>180</v>
      </c>
      <c r="H23" s="146">
        <v>56.75</v>
      </c>
      <c r="I23" s="146">
        <v>0</v>
      </c>
      <c r="J23" s="146">
        <f t="shared" si="1"/>
        <v>56.75</v>
      </c>
      <c r="K23" s="146">
        <f t="shared" si="2"/>
        <v>-123.25</v>
      </c>
      <c r="L23" s="146">
        <f t="shared" si="2"/>
        <v>0</v>
      </c>
      <c r="M23" s="146">
        <f t="shared" si="3"/>
        <v>-123.25</v>
      </c>
    </row>
    <row r="24" spans="1:13" ht="27.6" x14ac:dyDescent="0.25">
      <c r="A24" s="142"/>
      <c r="B24" s="141" t="s">
        <v>127</v>
      </c>
      <c r="C24" s="142" t="s">
        <v>32</v>
      </c>
      <c r="D24" s="141" t="s">
        <v>128</v>
      </c>
      <c r="E24" s="144">
        <v>161.75</v>
      </c>
      <c r="F24" s="144">
        <v>0</v>
      </c>
      <c r="G24" s="144">
        <f t="shared" si="0"/>
        <v>161.75</v>
      </c>
      <c r="H24" s="146">
        <v>50</v>
      </c>
      <c r="I24" s="146">
        <v>0</v>
      </c>
      <c r="J24" s="146">
        <f t="shared" si="1"/>
        <v>50</v>
      </c>
      <c r="K24" s="146">
        <f t="shared" si="2"/>
        <v>-111.75</v>
      </c>
      <c r="L24" s="146">
        <f t="shared" si="2"/>
        <v>0</v>
      </c>
      <c r="M24" s="146">
        <f t="shared" si="3"/>
        <v>-111.75</v>
      </c>
    </row>
    <row r="25" spans="1:13" ht="27.6" x14ac:dyDescent="0.25">
      <c r="A25" s="142"/>
      <c r="B25" s="141" t="s">
        <v>129</v>
      </c>
      <c r="C25" s="142" t="s">
        <v>32</v>
      </c>
      <c r="D25" s="141" t="s">
        <v>128</v>
      </c>
      <c r="E25" s="144">
        <v>18.25</v>
      </c>
      <c r="F25" s="144">
        <v>0</v>
      </c>
      <c r="G25" s="144">
        <f t="shared" si="0"/>
        <v>18.25</v>
      </c>
      <c r="H25" s="146">
        <v>6.75</v>
      </c>
      <c r="I25" s="146">
        <v>0</v>
      </c>
      <c r="J25" s="146">
        <f t="shared" si="1"/>
        <v>6.75</v>
      </c>
      <c r="K25" s="146">
        <f t="shared" si="2"/>
        <v>-11.5</v>
      </c>
      <c r="L25" s="146">
        <f t="shared" si="2"/>
        <v>0</v>
      </c>
      <c r="M25" s="146">
        <f t="shared" si="3"/>
        <v>-11.5</v>
      </c>
    </row>
    <row r="26" spans="1:13" x14ac:dyDescent="0.25">
      <c r="A26" s="142"/>
      <c r="B26" s="141" t="s">
        <v>34</v>
      </c>
      <c r="C26" s="142" t="s">
        <v>32</v>
      </c>
      <c r="D26" s="141"/>
      <c r="E26" s="144">
        <v>52</v>
      </c>
      <c r="F26" s="144">
        <v>0</v>
      </c>
      <c r="G26" s="144">
        <f t="shared" si="0"/>
        <v>52</v>
      </c>
      <c r="H26" s="146">
        <v>22.25</v>
      </c>
      <c r="I26" s="146">
        <v>0</v>
      </c>
      <c r="J26" s="146">
        <f t="shared" si="1"/>
        <v>22.25</v>
      </c>
      <c r="K26" s="146">
        <f t="shared" si="2"/>
        <v>-29.75</v>
      </c>
      <c r="L26" s="146">
        <f t="shared" si="2"/>
        <v>0</v>
      </c>
      <c r="M26" s="146">
        <f t="shared" si="3"/>
        <v>-29.75</v>
      </c>
    </row>
    <row r="27" spans="1:13" ht="27.6" x14ac:dyDescent="0.25">
      <c r="A27" s="142"/>
      <c r="B27" s="141" t="s">
        <v>127</v>
      </c>
      <c r="C27" s="142" t="s">
        <v>32</v>
      </c>
      <c r="D27" s="141" t="s">
        <v>128</v>
      </c>
      <c r="E27" s="144">
        <v>46.75</v>
      </c>
      <c r="F27" s="144">
        <v>0</v>
      </c>
      <c r="G27" s="144">
        <f t="shared" si="0"/>
        <v>46.75</v>
      </c>
      <c r="H27" s="146">
        <v>20.75</v>
      </c>
      <c r="I27" s="146">
        <v>0</v>
      </c>
      <c r="J27" s="146">
        <f t="shared" si="1"/>
        <v>20.75</v>
      </c>
      <c r="K27" s="146">
        <f t="shared" si="2"/>
        <v>-26</v>
      </c>
      <c r="L27" s="146">
        <f t="shared" si="2"/>
        <v>0</v>
      </c>
      <c r="M27" s="146">
        <f t="shared" si="3"/>
        <v>-26</v>
      </c>
    </row>
    <row r="28" spans="1:13" ht="27.6" x14ac:dyDescent="0.25">
      <c r="A28" s="142"/>
      <c r="B28" s="141" t="s">
        <v>129</v>
      </c>
      <c r="C28" s="142" t="s">
        <v>32</v>
      </c>
      <c r="D28" s="141" t="s">
        <v>128</v>
      </c>
      <c r="E28" s="144">
        <v>5.25</v>
      </c>
      <c r="F28" s="144">
        <v>0</v>
      </c>
      <c r="G28" s="144">
        <f t="shared" si="0"/>
        <v>5.25</v>
      </c>
      <c r="H28" s="146">
        <v>2</v>
      </c>
      <c r="I28" s="146">
        <v>0</v>
      </c>
      <c r="J28" s="146">
        <f t="shared" si="1"/>
        <v>2</v>
      </c>
      <c r="K28" s="146">
        <f t="shared" si="2"/>
        <v>-3.25</v>
      </c>
      <c r="L28" s="146">
        <f t="shared" si="2"/>
        <v>0</v>
      </c>
      <c r="M28" s="146">
        <f t="shared" si="3"/>
        <v>-3.25</v>
      </c>
    </row>
    <row r="29" spans="1:13" s="158" customFormat="1" x14ac:dyDescent="0.25">
      <c r="A29" s="142"/>
      <c r="B29" s="141" t="s">
        <v>217</v>
      </c>
      <c r="C29" s="142" t="s">
        <v>32</v>
      </c>
      <c r="D29" s="141" t="s">
        <v>40</v>
      </c>
      <c r="E29" s="144">
        <v>8</v>
      </c>
      <c r="F29" s="144">
        <v>0</v>
      </c>
      <c r="G29" s="144">
        <f t="shared" si="0"/>
        <v>8</v>
      </c>
      <c r="H29" s="146">
        <v>8</v>
      </c>
      <c r="I29" s="146">
        <v>0</v>
      </c>
      <c r="J29" s="146">
        <f t="shared" si="1"/>
        <v>8</v>
      </c>
      <c r="K29" s="146">
        <f t="shared" si="2"/>
        <v>0</v>
      </c>
      <c r="L29" s="146">
        <f t="shared" si="2"/>
        <v>0</v>
      </c>
      <c r="M29" s="146">
        <f t="shared" si="3"/>
        <v>0</v>
      </c>
    </row>
    <row r="30" spans="1:13" s="158" customFormat="1" x14ac:dyDescent="0.25">
      <c r="A30" s="142"/>
      <c r="B30" s="141" t="s">
        <v>218</v>
      </c>
      <c r="C30" s="142" t="s">
        <v>32</v>
      </c>
      <c r="D30" s="141" t="s">
        <v>40</v>
      </c>
      <c r="E30" s="144">
        <v>108</v>
      </c>
      <c r="F30" s="144">
        <v>0</v>
      </c>
      <c r="G30" s="144">
        <f t="shared" si="0"/>
        <v>108</v>
      </c>
      <c r="H30" s="146">
        <v>103</v>
      </c>
      <c r="I30" s="146">
        <v>0</v>
      </c>
      <c r="J30" s="146">
        <f t="shared" si="1"/>
        <v>103</v>
      </c>
      <c r="K30" s="146">
        <f t="shared" si="2"/>
        <v>-5</v>
      </c>
      <c r="L30" s="146">
        <f t="shared" si="2"/>
        <v>0</v>
      </c>
      <c r="M30" s="146">
        <f t="shared" si="3"/>
        <v>-5</v>
      </c>
    </row>
    <row r="31" spans="1:13" s="158" customFormat="1" x14ac:dyDescent="0.25">
      <c r="A31" s="141">
        <v>2</v>
      </c>
      <c r="B31" s="142" t="s">
        <v>118</v>
      </c>
      <c r="C31" s="180"/>
      <c r="D31" s="180"/>
      <c r="E31" s="150"/>
      <c r="F31" s="150"/>
      <c r="G31" s="144"/>
      <c r="H31" s="146"/>
      <c r="I31" s="146"/>
      <c r="J31" s="146"/>
      <c r="K31" s="146"/>
      <c r="L31" s="146"/>
      <c r="M31" s="146"/>
    </row>
    <row r="32" spans="1:13" s="158" customFormat="1" x14ac:dyDescent="0.25">
      <c r="A32" s="142"/>
      <c r="B32" s="141" t="s">
        <v>64</v>
      </c>
      <c r="C32" s="142" t="s">
        <v>38</v>
      </c>
      <c r="D32" s="142"/>
      <c r="E32" s="144">
        <v>2161</v>
      </c>
      <c r="F32" s="144">
        <v>0</v>
      </c>
      <c r="G32" s="144">
        <f>F32+E32</f>
        <v>2161</v>
      </c>
      <c r="H32" s="146">
        <v>1813</v>
      </c>
      <c r="I32" s="146">
        <v>0</v>
      </c>
      <c r="J32" s="146">
        <f t="shared" ref="J32:J34" si="4">H32+I32</f>
        <v>1813</v>
      </c>
      <c r="K32" s="146">
        <f>H32-E32</f>
        <v>-348</v>
      </c>
      <c r="L32" s="146">
        <f>I32-F32</f>
        <v>0</v>
      </c>
      <c r="M32" s="146">
        <f t="shared" ref="M32:M34" si="5">K32+L32</f>
        <v>-348</v>
      </c>
    </row>
    <row r="33" spans="1:13" s="158" customFormat="1" x14ac:dyDescent="0.25">
      <c r="A33" s="142"/>
      <c r="B33" s="141" t="s">
        <v>134</v>
      </c>
      <c r="C33" s="142" t="s">
        <v>38</v>
      </c>
      <c r="D33" s="142" t="s">
        <v>139</v>
      </c>
      <c r="E33" s="144">
        <v>1037</v>
      </c>
      <c r="F33" s="144">
        <v>0</v>
      </c>
      <c r="G33" s="144">
        <f t="shared" ref="G33:G34" si="6">F33+E33</f>
        <v>1037</v>
      </c>
      <c r="H33" s="146">
        <v>864</v>
      </c>
      <c r="I33" s="146">
        <v>0</v>
      </c>
      <c r="J33" s="146">
        <f t="shared" si="4"/>
        <v>864</v>
      </c>
      <c r="K33" s="146">
        <f>H33-E33</f>
        <v>-173</v>
      </c>
      <c r="L33" s="146">
        <f t="shared" ref="L33:L34" si="7">I33-F33</f>
        <v>0</v>
      </c>
      <c r="M33" s="146">
        <f t="shared" si="5"/>
        <v>-173</v>
      </c>
    </row>
    <row r="34" spans="1:13" s="158" customFormat="1" x14ac:dyDescent="0.25">
      <c r="A34" s="142"/>
      <c r="B34" s="141" t="s">
        <v>135</v>
      </c>
      <c r="C34" s="142" t="s">
        <v>38</v>
      </c>
      <c r="D34" s="142" t="s">
        <v>139</v>
      </c>
      <c r="E34" s="144">
        <v>1124</v>
      </c>
      <c r="F34" s="144">
        <v>0</v>
      </c>
      <c r="G34" s="144">
        <f t="shared" si="6"/>
        <v>1124</v>
      </c>
      <c r="H34" s="146">
        <v>949</v>
      </c>
      <c r="I34" s="146">
        <v>0</v>
      </c>
      <c r="J34" s="146">
        <f t="shared" si="4"/>
        <v>949</v>
      </c>
      <c r="K34" s="146">
        <f>H34-E34</f>
        <v>-175</v>
      </c>
      <c r="L34" s="146">
        <f t="shared" si="7"/>
        <v>0</v>
      </c>
      <c r="M34" s="146">
        <f t="shared" si="5"/>
        <v>-175</v>
      </c>
    </row>
    <row r="35" spans="1:13" x14ac:dyDescent="0.25">
      <c r="A35" s="96">
        <v>3</v>
      </c>
      <c r="B35" s="130" t="s">
        <v>119</v>
      </c>
      <c r="C35" s="130"/>
      <c r="D35" s="130"/>
      <c r="E35" s="50"/>
      <c r="F35" s="50"/>
      <c r="G35" s="55"/>
      <c r="H35" s="50"/>
      <c r="I35" s="50"/>
      <c r="J35" s="50"/>
      <c r="K35" s="50"/>
      <c r="L35" s="50"/>
      <c r="M35" s="50"/>
    </row>
    <row r="36" spans="1:13" x14ac:dyDescent="0.25">
      <c r="A36" s="96"/>
      <c r="B36" s="141" t="s">
        <v>166</v>
      </c>
      <c r="C36" s="142" t="s">
        <v>35</v>
      </c>
      <c r="D36" s="142" t="s">
        <v>103</v>
      </c>
      <c r="E36" s="55">
        <v>6512</v>
      </c>
      <c r="F36" s="55">
        <v>0</v>
      </c>
      <c r="G36" s="55">
        <f t="shared" ref="G36:G39" si="8">E36+F36</f>
        <v>6512</v>
      </c>
      <c r="H36" s="50">
        <v>7653</v>
      </c>
      <c r="I36" s="50">
        <v>0</v>
      </c>
      <c r="J36" s="50">
        <f t="shared" ref="J36:J39" si="9">H36+I36</f>
        <v>7653</v>
      </c>
      <c r="K36" s="47">
        <f t="shared" ref="K36:L39" si="10">H36-E36</f>
        <v>1141</v>
      </c>
      <c r="L36" s="47">
        <f t="shared" si="10"/>
        <v>0</v>
      </c>
      <c r="M36" s="50">
        <f t="shared" ref="M36:M39" si="11">K36+L36</f>
        <v>1141</v>
      </c>
    </row>
    <row r="37" spans="1:13" x14ac:dyDescent="0.25">
      <c r="A37" s="96"/>
      <c r="B37" s="141" t="s">
        <v>230</v>
      </c>
      <c r="C37" s="142" t="s">
        <v>35</v>
      </c>
      <c r="D37" s="142" t="s">
        <v>103</v>
      </c>
      <c r="E37" s="55">
        <v>60653</v>
      </c>
      <c r="F37" s="55">
        <v>0</v>
      </c>
      <c r="G37" s="55">
        <f t="shared" si="8"/>
        <v>60653</v>
      </c>
      <c r="H37" s="50">
        <v>174517</v>
      </c>
      <c r="I37" s="50">
        <v>0</v>
      </c>
      <c r="J37" s="50">
        <f t="shared" si="9"/>
        <v>174517</v>
      </c>
      <c r="K37" s="47">
        <f t="shared" si="10"/>
        <v>113864</v>
      </c>
      <c r="L37" s="47">
        <f t="shared" si="10"/>
        <v>0</v>
      </c>
      <c r="M37" s="50">
        <f t="shared" si="11"/>
        <v>113864</v>
      </c>
    </row>
    <row r="38" spans="1:13" x14ac:dyDescent="0.25">
      <c r="A38" s="96"/>
      <c r="B38" s="141" t="s">
        <v>200</v>
      </c>
      <c r="C38" s="142" t="s">
        <v>35</v>
      </c>
      <c r="D38" s="142" t="s">
        <v>103</v>
      </c>
      <c r="E38" s="55">
        <v>12646151</v>
      </c>
      <c r="F38" s="55">
        <v>0</v>
      </c>
      <c r="G38" s="55">
        <f t="shared" si="8"/>
        <v>12646151</v>
      </c>
      <c r="H38" s="50">
        <v>12347078</v>
      </c>
      <c r="I38" s="50">
        <v>0</v>
      </c>
      <c r="J38" s="50">
        <f t="shared" si="9"/>
        <v>12347078</v>
      </c>
      <c r="K38" s="47">
        <f t="shared" si="10"/>
        <v>-299073</v>
      </c>
      <c r="L38" s="47">
        <f t="shared" si="10"/>
        <v>0</v>
      </c>
      <c r="M38" s="50">
        <f t="shared" si="11"/>
        <v>-299073</v>
      </c>
    </row>
    <row r="39" spans="1:13" x14ac:dyDescent="0.25">
      <c r="A39" s="96"/>
      <c r="B39" s="141" t="s">
        <v>201</v>
      </c>
      <c r="C39" s="142" t="s">
        <v>35</v>
      </c>
      <c r="D39" s="142" t="s">
        <v>103</v>
      </c>
      <c r="E39" s="182">
        <v>1425417</v>
      </c>
      <c r="F39" s="182">
        <v>0</v>
      </c>
      <c r="G39" s="55">
        <f t="shared" si="8"/>
        <v>1425417</v>
      </c>
      <c r="H39" s="182">
        <v>1527041</v>
      </c>
      <c r="I39" s="182">
        <v>0</v>
      </c>
      <c r="J39" s="182">
        <f t="shared" si="9"/>
        <v>1527041</v>
      </c>
      <c r="K39" s="182">
        <f t="shared" si="10"/>
        <v>101624</v>
      </c>
      <c r="L39" s="182">
        <f t="shared" si="10"/>
        <v>0</v>
      </c>
      <c r="M39" s="182">
        <f t="shared" si="11"/>
        <v>101624</v>
      </c>
    </row>
    <row r="40" spans="1:13" x14ac:dyDescent="0.25">
      <c r="A40" s="95"/>
      <c r="B40" s="141" t="s">
        <v>233</v>
      </c>
      <c r="C40" s="142" t="s">
        <v>35</v>
      </c>
      <c r="D40" s="142" t="s">
        <v>103</v>
      </c>
      <c r="E40" s="182">
        <v>4143</v>
      </c>
      <c r="F40" s="182">
        <v>0</v>
      </c>
      <c r="G40" s="182">
        <f>E40+F40</f>
        <v>4143</v>
      </c>
      <c r="H40" s="182">
        <v>14543</v>
      </c>
      <c r="I40" s="182">
        <v>0</v>
      </c>
      <c r="J40" s="182">
        <f>H40+I40</f>
        <v>14543</v>
      </c>
      <c r="K40" s="183">
        <f t="shared" ref="K40:L40" si="12">H40-E40</f>
        <v>10400</v>
      </c>
      <c r="L40" s="183">
        <f t="shared" si="12"/>
        <v>0</v>
      </c>
      <c r="M40" s="184">
        <f>K40+L40</f>
        <v>10400</v>
      </c>
    </row>
    <row r="41" spans="1:13" x14ac:dyDescent="0.25">
      <c r="A41" s="142">
        <v>4</v>
      </c>
      <c r="B41" s="142" t="s">
        <v>116</v>
      </c>
      <c r="C41" s="142"/>
      <c r="D41" s="142"/>
      <c r="E41" s="144"/>
      <c r="F41" s="144"/>
      <c r="G41" s="144"/>
      <c r="H41" s="146"/>
      <c r="I41" s="146"/>
      <c r="J41" s="146"/>
      <c r="K41" s="146"/>
      <c r="L41" s="146"/>
      <c r="M41" s="146"/>
    </row>
    <row r="42" spans="1:13" x14ac:dyDescent="0.25">
      <c r="A42" s="142"/>
      <c r="B42" s="141" t="s">
        <v>207</v>
      </c>
      <c r="C42" s="142" t="s">
        <v>137</v>
      </c>
      <c r="D42" s="142" t="s">
        <v>103</v>
      </c>
      <c r="E42" s="144">
        <v>89.9</v>
      </c>
      <c r="F42" s="144">
        <v>0</v>
      </c>
      <c r="G42" s="144">
        <f t="shared" ref="G42:G44" si="13">E42+F42</f>
        <v>89.9</v>
      </c>
      <c r="H42" s="146">
        <v>89.3</v>
      </c>
      <c r="I42" s="146">
        <v>0</v>
      </c>
      <c r="J42" s="146">
        <f t="shared" ref="J42:J44" si="14">H42+I42</f>
        <v>89.3</v>
      </c>
      <c r="K42" s="146">
        <f t="shared" ref="K42:L44" si="15">H42-E42</f>
        <v>-0.60000000000000853</v>
      </c>
      <c r="L42" s="146">
        <f t="shared" si="15"/>
        <v>0</v>
      </c>
      <c r="M42" s="146">
        <f t="shared" ref="M42:M44" si="16">K42+L42</f>
        <v>-0.60000000000000853</v>
      </c>
    </row>
    <row r="43" spans="1:13" ht="19.5" customHeight="1" x14ac:dyDescent="0.25">
      <c r="A43" s="142"/>
      <c r="B43" s="141" t="s">
        <v>208</v>
      </c>
      <c r="C43" s="142" t="s">
        <v>137</v>
      </c>
      <c r="D43" s="142" t="s">
        <v>103</v>
      </c>
      <c r="E43" s="144">
        <v>10.1</v>
      </c>
      <c r="F43" s="144">
        <v>0</v>
      </c>
      <c r="G43" s="144">
        <f t="shared" si="13"/>
        <v>10.1</v>
      </c>
      <c r="H43" s="146">
        <v>10.7</v>
      </c>
      <c r="I43" s="146">
        <v>0</v>
      </c>
      <c r="J43" s="146">
        <f t="shared" si="14"/>
        <v>10.7</v>
      </c>
      <c r="K43" s="146">
        <f t="shared" si="15"/>
        <v>0.59999999999999964</v>
      </c>
      <c r="L43" s="146">
        <f t="shared" si="15"/>
        <v>0</v>
      </c>
      <c r="M43" s="146">
        <f t="shared" si="16"/>
        <v>0.59999999999999964</v>
      </c>
    </row>
    <row r="44" spans="1:13" x14ac:dyDescent="0.25">
      <c r="A44" s="142"/>
      <c r="B44" s="141" t="s">
        <v>234</v>
      </c>
      <c r="C44" s="142" t="s">
        <v>137</v>
      </c>
      <c r="D44" s="142" t="s">
        <v>103</v>
      </c>
      <c r="E44" s="144">
        <v>100</v>
      </c>
      <c r="F44" s="144">
        <v>0</v>
      </c>
      <c r="G44" s="144">
        <f t="shared" si="13"/>
        <v>100</v>
      </c>
      <c r="H44" s="146">
        <v>86.8</v>
      </c>
      <c r="I44" s="146">
        <v>0</v>
      </c>
      <c r="J44" s="146">
        <f t="shared" si="14"/>
        <v>86.8</v>
      </c>
      <c r="K44" s="146">
        <f t="shared" si="15"/>
        <v>-13.200000000000003</v>
      </c>
      <c r="L44" s="146">
        <f t="shared" si="15"/>
        <v>0</v>
      </c>
      <c r="M44" s="146">
        <f t="shared" si="16"/>
        <v>-13.200000000000003</v>
      </c>
    </row>
    <row r="45" spans="1:13" x14ac:dyDescent="0.25">
      <c r="A45" s="25"/>
      <c r="B45" s="25"/>
      <c r="C45" s="25"/>
      <c r="D45" s="25"/>
      <c r="E45" s="25"/>
      <c r="F45" s="25"/>
      <c r="G45" s="25"/>
      <c r="H45" s="25"/>
      <c r="I45" s="25"/>
      <c r="J45" s="25"/>
      <c r="K45" s="25"/>
      <c r="L45" s="25"/>
      <c r="M45" s="25"/>
    </row>
    <row r="46" spans="1:13" s="129" customFormat="1" x14ac:dyDescent="0.25">
      <c r="A46" s="49" t="s">
        <v>182</v>
      </c>
      <c r="H46" s="128"/>
      <c r="I46" s="128"/>
      <c r="K46" s="223" t="s">
        <v>183</v>
      </c>
      <c r="L46" s="223"/>
    </row>
    <row r="47" spans="1:13" s="1" customFormat="1" x14ac:dyDescent="0.25">
      <c r="F47" s="15"/>
      <c r="H47" s="294" t="s">
        <v>13</v>
      </c>
      <c r="I47" s="294"/>
      <c r="K47" s="295" t="s">
        <v>14</v>
      </c>
      <c r="L47" s="295"/>
    </row>
  </sheetData>
  <mergeCells count="20">
    <mergeCell ref="D9:H9"/>
    <mergeCell ref="D2:H2"/>
    <mergeCell ref="D3:H3"/>
    <mergeCell ref="D4:H4"/>
    <mergeCell ref="D6:H6"/>
    <mergeCell ref="D7:H7"/>
    <mergeCell ref="B17:M17"/>
    <mergeCell ref="K46:L46"/>
    <mergeCell ref="H47:I47"/>
    <mergeCell ref="K47:L47"/>
    <mergeCell ref="A11:B11"/>
    <mergeCell ref="E11:M11"/>
    <mergeCell ref="E12:M12"/>
    <mergeCell ref="A15:A16"/>
    <mergeCell ref="B15:B16"/>
    <mergeCell ref="C15:C16"/>
    <mergeCell ref="D15:D16"/>
    <mergeCell ref="E15:G15"/>
    <mergeCell ref="H15:J15"/>
    <mergeCell ref="K15:M15"/>
  </mergeCells>
  <pageMargins left="0.78740157480314965" right="0.78740157480314965" top="1.1811023622047245" bottom="0.39370078740157483" header="0.31496062992125984" footer="0.31496062992125984"/>
  <pageSetup paperSize="9" scale="40" fitToHeight="4" orientation="landscape" r:id="rId1"/>
  <colBreaks count="1" manualBreakCount="1">
    <brk id="13" max="66"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54"/>
  <sheetViews>
    <sheetView view="pageBreakPreview" topLeftCell="A10" zoomScale="74" zoomScaleNormal="90" zoomScaleSheetLayoutView="74" workbookViewId="0">
      <selection activeCell="E12" sqref="E12:M12"/>
    </sheetView>
  </sheetViews>
  <sheetFormatPr defaultColWidth="9.109375" defaultRowHeight="13.8" x14ac:dyDescent="0.25"/>
  <cols>
    <col min="1" max="1" width="9.109375" style="158"/>
    <col min="2" max="2" width="47.88671875" style="158" customWidth="1"/>
    <col min="3" max="3" width="11.6640625" style="158" customWidth="1"/>
    <col min="4" max="4" width="25.44140625" style="158" customWidth="1"/>
    <col min="5" max="5" width="19" style="158" customWidth="1"/>
    <col min="6" max="6" width="12" style="158" customWidth="1"/>
    <col min="7" max="7" width="14.109375" style="158" customWidth="1"/>
    <col min="8" max="8" width="18" style="158" customWidth="1"/>
    <col min="9" max="9" width="11.88671875" style="158" customWidth="1"/>
    <col min="10" max="10" width="14" style="158" customWidth="1"/>
    <col min="11" max="11" width="15.6640625" style="158" customWidth="1"/>
    <col min="12" max="12" width="13" style="158" customWidth="1"/>
    <col min="13" max="13" width="15" style="158" customWidth="1"/>
    <col min="14" max="16384" width="9.109375" style="158"/>
  </cols>
  <sheetData>
    <row r="3" spans="1:13" x14ac:dyDescent="0.25">
      <c r="D3" s="285" t="s">
        <v>0</v>
      </c>
      <c r="E3" s="285"/>
      <c r="F3" s="285"/>
      <c r="G3" s="285"/>
      <c r="H3" s="285"/>
      <c r="I3" s="159"/>
    </row>
    <row r="4" spans="1:13" x14ac:dyDescent="0.25">
      <c r="C4" s="160"/>
      <c r="D4" s="285" t="s">
        <v>15</v>
      </c>
      <c r="E4" s="285"/>
      <c r="F4" s="285"/>
      <c r="G4" s="285"/>
      <c r="H4" s="285"/>
    </row>
    <row r="5" spans="1:13" x14ac:dyDescent="0.25">
      <c r="D5" s="285" t="s">
        <v>16</v>
      </c>
      <c r="E5" s="285"/>
      <c r="F5" s="285"/>
      <c r="G5" s="285"/>
      <c r="H5" s="285"/>
      <c r="I5" s="161"/>
      <c r="J5" s="161"/>
    </row>
    <row r="7" spans="1:13" x14ac:dyDescent="0.25">
      <c r="D7" s="283" t="s">
        <v>98</v>
      </c>
      <c r="E7" s="283"/>
      <c r="F7" s="283"/>
      <c r="G7" s="283"/>
      <c r="H7" s="283"/>
      <c r="I7" s="162"/>
      <c r="J7" s="162"/>
      <c r="K7" s="162"/>
      <c r="L7" s="162"/>
    </row>
    <row r="8" spans="1:13" x14ac:dyDescent="0.25">
      <c r="D8" s="286" t="s">
        <v>3</v>
      </c>
      <c r="E8" s="286"/>
      <c r="F8" s="286"/>
      <c r="G8" s="286"/>
      <c r="H8" s="286"/>
      <c r="I8" s="162"/>
      <c r="J8" s="162"/>
      <c r="K8" s="162"/>
      <c r="L8" s="162"/>
    </row>
    <row r="10" spans="1:13" x14ac:dyDescent="0.25">
      <c r="D10" s="285" t="s">
        <v>179</v>
      </c>
      <c r="E10" s="285"/>
      <c r="F10" s="285"/>
      <c r="G10" s="285"/>
      <c r="H10" s="285"/>
    </row>
    <row r="11" spans="1:13" x14ac:dyDescent="0.25">
      <c r="H11" s="161"/>
    </row>
    <row r="12" spans="1:13" ht="30.75" customHeight="1" x14ac:dyDescent="0.25">
      <c r="A12" s="288" t="s">
        <v>142</v>
      </c>
      <c r="B12" s="288"/>
      <c r="C12" s="163"/>
      <c r="D12" s="162"/>
      <c r="E12" s="289" t="s">
        <v>143</v>
      </c>
      <c r="F12" s="289"/>
      <c r="G12" s="289"/>
      <c r="H12" s="289"/>
      <c r="I12" s="289"/>
      <c r="J12" s="289"/>
      <c r="K12" s="289"/>
      <c r="L12" s="289"/>
      <c r="M12" s="289"/>
    </row>
    <row r="13" spans="1:13" x14ac:dyDescent="0.25">
      <c r="A13" s="162" t="s">
        <v>17</v>
      </c>
      <c r="B13" s="162"/>
      <c r="C13" s="162"/>
      <c r="D13" s="162"/>
      <c r="E13" s="286" t="s">
        <v>18</v>
      </c>
      <c r="F13" s="286"/>
      <c r="G13" s="286"/>
      <c r="H13" s="286"/>
      <c r="I13" s="286"/>
      <c r="J13" s="286"/>
      <c r="K13" s="286"/>
      <c r="L13" s="286"/>
      <c r="M13" s="286"/>
    </row>
    <row r="14" spans="1:13" x14ac:dyDescent="0.25">
      <c r="H14" s="161"/>
    </row>
    <row r="16" spans="1:13" ht="36" customHeight="1" x14ac:dyDescent="0.25">
      <c r="A16" s="278" t="s">
        <v>19</v>
      </c>
      <c r="B16" s="279" t="s">
        <v>20</v>
      </c>
      <c r="C16" s="278" t="s">
        <v>21</v>
      </c>
      <c r="D16" s="278" t="s">
        <v>22</v>
      </c>
      <c r="E16" s="290" t="s">
        <v>26</v>
      </c>
      <c r="F16" s="290"/>
      <c r="G16" s="290"/>
      <c r="H16" s="279" t="s">
        <v>27</v>
      </c>
      <c r="I16" s="279"/>
      <c r="J16" s="279"/>
      <c r="K16" s="279" t="s">
        <v>28</v>
      </c>
      <c r="L16" s="279"/>
      <c r="M16" s="279"/>
    </row>
    <row r="17" spans="1:13" ht="27.6" x14ac:dyDescent="0.25">
      <c r="A17" s="278"/>
      <c r="B17" s="279"/>
      <c r="C17" s="278"/>
      <c r="D17" s="278"/>
      <c r="E17" s="141" t="s">
        <v>23</v>
      </c>
      <c r="F17" s="141" t="s">
        <v>24</v>
      </c>
      <c r="G17" s="141" t="s">
        <v>25</v>
      </c>
      <c r="H17" s="141" t="s">
        <v>23</v>
      </c>
      <c r="I17" s="141" t="s">
        <v>24</v>
      </c>
      <c r="J17" s="141" t="s">
        <v>25</v>
      </c>
      <c r="K17" s="141" t="s">
        <v>23</v>
      </c>
      <c r="L17" s="141" t="s">
        <v>24</v>
      </c>
      <c r="M17" s="141" t="s">
        <v>25</v>
      </c>
    </row>
    <row r="18" spans="1:13" ht="15" customHeight="1" x14ac:dyDescent="0.25">
      <c r="A18" s="141"/>
      <c r="B18" s="280" t="s">
        <v>237</v>
      </c>
      <c r="C18" s="281"/>
      <c r="D18" s="281"/>
      <c r="E18" s="281"/>
      <c r="F18" s="281"/>
      <c r="G18" s="281"/>
      <c r="H18" s="281"/>
      <c r="I18" s="281"/>
      <c r="J18" s="281"/>
      <c r="K18" s="281"/>
      <c r="L18" s="281"/>
      <c r="M18" s="282"/>
    </row>
    <row r="19" spans="1:13" x14ac:dyDescent="0.25">
      <c r="A19" s="142">
        <v>1</v>
      </c>
      <c r="B19" s="142" t="s">
        <v>117</v>
      </c>
      <c r="C19" s="142"/>
      <c r="D19" s="141"/>
      <c r="E19" s="141"/>
      <c r="F19" s="141"/>
      <c r="G19" s="141"/>
      <c r="H19" s="153"/>
      <c r="I19" s="153"/>
      <c r="J19" s="153"/>
      <c r="K19" s="153"/>
      <c r="L19" s="194"/>
      <c r="M19" s="194"/>
    </row>
    <row r="20" spans="1:13" x14ac:dyDescent="0.25">
      <c r="A20" s="142"/>
      <c r="B20" s="142" t="s">
        <v>52</v>
      </c>
      <c r="C20" s="142" t="s">
        <v>35</v>
      </c>
      <c r="D20" s="141" t="s">
        <v>100</v>
      </c>
      <c r="E20" s="154">
        <v>1500000</v>
      </c>
      <c r="F20" s="154">
        <v>0</v>
      </c>
      <c r="G20" s="154">
        <f t="shared" ref="G20" si="0">E20+F20</f>
        <v>1500000</v>
      </c>
      <c r="H20" s="155">
        <v>1316227</v>
      </c>
      <c r="I20" s="155">
        <v>0</v>
      </c>
      <c r="J20" s="155">
        <f t="shared" ref="J20" si="1">H20+I20</f>
        <v>1316227</v>
      </c>
      <c r="K20" s="155">
        <f t="shared" ref="K20:L22" si="2">H20-E20</f>
        <v>-183773</v>
      </c>
      <c r="L20" s="155">
        <f t="shared" si="2"/>
        <v>0</v>
      </c>
      <c r="M20" s="155">
        <f t="shared" ref="M20" si="3">K20+L20</f>
        <v>-183773</v>
      </c>
    </row>
    <row r="21" spans="1:13" ht="27.6" x14ac:dyDescent="0.25">
      <c r="A21" s="142"/>
      <c r="B21" s="141" t="s">
        <v>53</v>
      </c>
      <c r="C21" s="142" t="s">
        <v>32</v>
      </c>
      <c r="D21" s="141" t="s">
        <v>40</v>
      </c>
      <c r="E21" s="154">
        <v>1</v>
      </c>
      <c r="F21" s="154">
        <v>0</v>
      </c>
      <c r="G21" s="154">
        <f t="shared" ref="G21:G50" si="4">E21+F21</f>
        <v>1</v>
      </c>
      <c r="H21" s="155">
        <v>1</v>
      </c>
      <c r="I21" s="155">
        <v>0</v>
      </c>
      <c r="J21" s="155">
        <f t="shared" ref="J21:J50" si="5">H21+I21</f>
        <v>1</v>
      </c>
      <c r="K21" s="155">
        <f t="shared" si="2"/>
        <v>0</v>
      </c>
      <c r="L21" s="155">
        <f t="shared" si="2"/>
        <v>0</v>
      </c>
      <c r="M21" s="155">
        <f t="shared" ref="M21:M50" si="6">K21+L21</f>
        <v>0</v>
      </c>
    </row>
    <row r="22" spans="1:13" ht="28.5" customHeight="1" x14ac:dyDescent="0.25">
      <c r="A22" s="142"/>
      <c r="B22" s="141" t="s">
        <v>238</v>
      </c>
      <c r="C22" s="142" t="s">
        <v>32</v>
      </c>
      <c r="D22" s="141"/>
      <c r="E22" s="154">
        <v>7.5</v>
      </c>
      <c r="F22" s="154">
        <v>0</v>
      </c>
      <c r="G22" s="154">
        <f t="shared" si="4"/>
        <v>7.5</v>
      </c>
      <c r="H22" s="155">
        <v>6.5</v>
      </c>
      <c r="I22" s="155">
        <v>0</v>
      </c>
      <c r="J22" s="155">
        <f t="shared" si="5"/>
        <v>6.5</v>
      </c>
      <c r="K22" s="155">
        <f t="shared" si="2"/>
        <v>-1</v>
      </c>
      <c r="L22" s="155">
        <f t="shared" si="2"/>
        <v>0</v>
      </c>
      <c r="M22" s="155">
        <f t="shared" si="6"/>
        <v>-1</v>
      </c>
    </row>
    <row r="23" spans="1:13" ht="27.6" x14ac:dyDescent="0.25">
      <c r="A23" s="142"/>
      <c r="B23" s="141" t="s">
        <v>239</v>
      </c>
      <c r="C23" s="142" t="s">
        <v>32</v>
      </c>
      <c r="D23" s="141" t="s">
        <v>33</v>
      </c>
      <c r="E23" s="154">
        <v>3.5</v>
      </c>
      <c r="F23" s="154">
        <v>0</v>
      </c>
      <c r="G23" s="154">
        <f t="shared" si="4"/>
        <v>3.5</v>
      </c>
      <c r="H23" s="155">
        <v>3.25</v>
      </c>
      <c r="I23" s="155">
        <v>0</v>
      </c>
      <c r="J23" s="155">
        <f>H23+I23</f>
        <v>3.25</v>
      </c>
      <c r="K23" s="155">
        <f>H23-E23</f>
        <v>-0.25</v>
      </c>
      <c r="L23" s="155">
        <f>I23-F23</f>
        <v>0</v>
      </c>
      <c r="M23" s="155">
        <f t="shared" si="6"/>
        <v>-0.25</v>
      </c>
    </row>
    <row r="24" spans="1:13" ht="29.25" customHeight="1" x14ac:dyDescent="0.25">
      <c r="A24" s="142"/>
      <c r="B24" s="141" t="s">
        <v>240</v>
      </c>
      <c r="C24" s="142" t="s">
        <v>32</v>
      </c>
      <c r="D24" s="141" t="s">
        <v>33</v>
      </c>
      <c r="E24" s="154">
        <v>4</v>
      </c>
      <c r="F24" s="154">
        <v>0</v>
      </c>
      <c r="G24" s="154">
        <f t="shared" si="4"/>
        <v>4</v>
      </c>
      <c r="H24" s="155">
        <v>3.25</v>
      </c>
      <c r="I24" s="155">
        <v>0</v>
      </c>
      <c r="J24" s="155">
        <f>H24+I24</f>
        <v>3.25</v>
      </c>
      <c r="K24" s="155">
        <f>H24-E24</f>
        <v>-0.75</v>
      </c>
      <c r="L24" s="155">
        <f>I24-F24</f>
        <v>0</v>
      </c>
      <c r="M24" s="155">
        <f t="shared" si="6"/>
        <v>-0.75</v>
      </c>
    </row>
    <row r="25" spans="1:13" ht="31.5" customHeight="1" x14ac:dyDescent="0.25">
      <c r="A25" s="142"/>
      <c r="B25" s="141" t="s">
        <v>55</v>
      </c>
      <c r="C25" s="142" t="s">
        <v>32</v>
      </c>
      <c r="D25" s="141" t="s">
        <v>33</v>
      </c>
      <c r="E25" s="154">
        <v>7.5</v>
      </c>
      <c r="F25" s="154">
        <v>0</v>
      </c>
      <c r="G25" s="154">
        <f t="shared" ref="G25" si="7">E25+F25</f>
        <v>7.5</v>
      </c>
      <c r="H25" s="155">
        <v>6.5</v>
      </c>
      <c r="I25" s="155">
        <v>0</v>
      </c>
      <c r="J25" s="155">
        <f t="shared" ref="J25" si="8">H25+I25</f>
        <v>6.5</v>
      </c>
      <c r="K25" s="155">
        <f t="shared" ref="K25" si="9">H25-E25</f>
        <v>-1</v>
      </c>
      <c r="L25" s="155">
        <f t="shared" ref="L25" si="10">I25-F25</f>
        <v>0</v>
      </c>
      <c r="M25" s="155">
        <f t="shared" ref="M25" si="11">K25+L25</f>
        <v>-1</v>
      </c>
    </row>
    <row r="26" spans="1:13" x14ac:dyDescent="0.25">
      <c r="A26" s="141">
        <v>2</v>
      </c>
      <c r="B26" s="142" t="s">
        <v>118</v>
      </c>
      <c r="C26" s="149"/>
      <c r="D26" s="149"/>
      <c r="E26" s="195"/>
      <c r="F26" s="195"/>
      <c r="G26" s="154"/>
      <c r="H26" s="155"/>
      <c r="I26" s="155"/>
      <c r="J26" s="155"/>
      <c r="K26" s="155"/>
      <c r="L26" s="155"/>
      <c r="M26" s="155"/>
    </row>
    <row r="27" spans="1:13" ht="38.25" customHeight="1" x14ac:dyDescent="0.25">
      <c r="A27" s="142"/>
      <c r="B27" s="141" t="s">
        <v>241</v>
      </c>
      <c r="C27" s="142" t="s">
        <v>38</v>
      </c>
      <c r="D27" s="142"/>
      <c r="E27" s="154">
        <v>158</v>
      </c>
      <c r="F27" s="154">
        <v>0</v>
      </c>
      <c r="G27" s="154">
        <f t="shared" ref="G27" si="12">E27+F27</f>
        <v>158</v>
      </c>
      <c r="H27" s="155">
        <v>152</v>
      </c>
      <c r="I27" s="155">
        <v>0</v>
      </c>
      <c r="J27" s="155">
        <f t="shared" ref="J27" si="13">H27+I27</f>
        <v>152</v>
      </c>
      <c r="K27" s="155">
        <f t="shared" ref="K27" si="14">H27-E27</f>
        <v>-6</v>
      </c>
      <c r="L27" s="155">
        <f t="shared" ref="L27" si="15">I27-F27</f>
        <v>0</v>
      </c>
      <c r="M27" s="155">
        <f t="shared" ref="M27" si="16">K27+L27</f>
        <v>-6</v>
      </c>
    </row>
    <row r="28" spans="1:13" x14ac:dyDescent="0.25">
      <c r="A28" s="142"/>
      <c r="B28" s="141" t="s">
        <v>56</v>
      </c>
      <c r="C28" s="142" t="s">
        <v>38</v>
      </c>
      <c r="D28" s="142" t="s">
        <v>57</v>
      </c>
      <c r="E28" s="155">
        <v>106</v>
      </c>
      <c r="F28" s="155">
        <v>0</v>
      </c>
      <c r="G28" s="154">
        <f t="shared" si="4"/>
        <v>106</v>
      </c>
      <c r="H28" s="155">
        <v>77</v>
      </c>
      <c r="I28" s="155">
        <v>0</v>
      </c>
      <c r="J28" s="155">
        <f t="shared" si="5"/>
        <v>77</v>
      </c>
      <c r="K28" s="155">
        <f t="shared" ref="K28" si="17">H28-E28</f>
        <v>-29</v>
      </c>
      <c r="L28" s="155">
        <f t="shared" ref="L28" si="18">I28-F28</f>
        <v>0</v>
      </c>
      <c r="M28" s="155">
        <f t="shared" si="6"/>
        <v>-29</v>
      </c>
    </row>
    <row r="29" spans="1:13" x14ac:dyDescent="0.25">
      <c r="A29" s="142"/>
      <c r="B29" s="141" t="s">
        <v>242</v>
      </c>
      <c r="C29" s="142" t="s">
        <v>38</v>
      </c>
      <c r="D29" s="142" t="s">
        <v>57</v>
      </c>
      <c r="E29" s="155">
        <v>30</v>
      </c>
      <c r="F29" s="155">
        <v>0</v>
      </c>
      <c r="G29" s="154">
        <f t="shared" si="4"/>
        <v>30</v>
      </c>
      <c r="H29" s="155">
        <v>30</v>
      </c>
      <c r="I29" s="155">
        <v>0</v>
      </c>
      <c r="J29" s="155">
        <f t="shared" si="5"/>
        <v>30</v>
      </c>
      <c r="K29" s="155">
        <f t="shared" ref="K29" si="19">H29-E29</f>
        <v>0</v>
      </c>
      <c r="L29" s="155">
        <f t="shared" ref="L29" si="20">I29-F29</f>
        <v>0</v>
      </c>
      <c r="M29" s="155">
        <f t="shared" si="6"/>
        <v>0</v>
      </c>
    </row>
    <row r="30" spans="1:13" x14ac:dyDescent="0.25">
      <c r="A30" s="142"/>
      <c r="B30" s="141" t="s">
        <v>243</v>
      </c>
      <c r="C30" s="142" t="s">
        <v>38</v>
      </c>
      <c r="D30" s="142" t="s">
        <v>57</v>
      </c>
      <c r="E30" s="155">
        <v>22</v>
      </c>
      <c r="F30" s="155">
        <v>0</v>
      </c>
      <c r="G30" s="154">
        <f t="shared" si="4"/>
        <v>22</v>
      </c>
      <c r="H30" s="155">
        <v>30</v>
      </c>
      <c r="I30" s="155">
        <v>0</v>
      </c>
      <c r="J30" s="155">
        <f t="shared" si="5"/>
        <v>30</v>
      </c>
      <c r="K30" s="155">
        <f t="shared" ref="K30" si="21">H30-E30</f>
        <v>8</v>
      </c>
      <c r="L30" s="155">
        <f t="shared" ref="L30" si="22">I30-F30</f>
        <v>0</v>
      </c>
      <c r="M30" s="155">
        <f t="shared" si="6"/>
        <v>8</v>
      </c>
    </row>
    <row r="31" spans="1:13" x14ac:dyDescent="0.25">
      <c r="A31" s="142"/>
      <c r="B31" s="141" t="s">
        <v>244</v>
      </c>
      <c r="C31" s="142" t="s">
        <v>32</v>
      </c>
      <c r="D31" s="142"/>
      <c r="E31" s="155">
        <v>12</v>
      </c>
      <c r="F31" s="155">
        <v>0</v>
      </c>
      <c r="G31" s="154">
        <f t="shared" si="4"/>
        <v>12</v>
      </c>
      <c r="H31" s="155">
        <v>11</v>
      </c>
      <c r="I31" s="155">
        <v>0</v>
      </c>
      <c r="J31" s="155">
        <f t="shared" si="5"/>
        <v>11</v>
      </c>
      <c r="K31" s="155">
        <f t="shared" ref="K31" si="23">H31-E31</f>
        <v>-1</v>
      </c>
      <c r="L31" s="155">
        <f t="shared" ref="L31" si="24">I31-F31</f>
        <v>0</v>
      </c>
      <c r="M31" s="155">
        <f t="shared" si="6"/>
        <v>-1</v>
      </c>
    </row>
    <row r="32" spans="1:13" x14ac:dyDescent="0.25">
      <c r="A32" s="142"/>
      <c r="B32" s="141" t="s">
        <v>245</v>
      </c>
      <c r="C32" s="142" t="s">
        <v>32</v>
      </c>
      <c r="D32" s="142" t="s">
        <v>57</v>
      </c>
      <c r="E32" s="155">
        <v>8</v>
      </c>
      <c r="F32" s="155">
        <v>0</v>
      </c>
      <c r="G32" s="154">
        <f t="shared" si="4"/>
        <v>8</v>
      </c>
      <c r="H32" s="155">
        <v>6</v>
      </c>
      <c r="I32" s="155">
        <v>0</v>
      </c>
      <c r="J32" s="155">
        <f t="shared" si="5"/>
        <v>6</v>
      </c>
      <c r="K32" s="155">
        <f t="shared" ref="K32" si="25">H32-E32</f>
        <v>-2</v>
      </c>
      <c r="L32" s="155">
        <f t="shared" ref="L32" si="26">I32-F32</f>
        <v>0</v>
      </c>
      <c r="M32" s="155">
        <f t="shared" si="6"/>
        <v>-2</v>
      </c>
    </row>
    <row r="33" spans="1:13" x14ac:dyDescent="0.25">
      <c r="A33" s="142"/>
      <c r="B33" s="141" t="s">
        <v>246</v>
      </c>
      <c r="C33" s="142" t="s">
        <v>32</v>
      </c>
      <c r="D33" s="142" t="s">
        <v>57</v>
      </c>
      <c r="E33" s="155">
        <v>2</v>
      </c>
      <c r="F33" s="155">
        <v>0</v>
      </c>
      <c r="G33" s="154">
        <f t="shared" si="4"/>
        <v>2</v>
      </c>
      <c r="H33" s="155">
        <v>2</v>
      </c>
      <c r="I33" s="155">
        <v>0</v>
      </c>
      <c r="J33" s="155">
        <f t="shared" si="5"/>
        <v>2</v>
      </c>
      <c r="K33" s="155">
        <f t="shared" ref="K33" si="27">H33-E33</f>
        <v>0</v>
      </c>
      <c r="L33" s="155">
        <f t="shared" ref="L33" si="28">I33-F33</f>
        <v>0</v>
      </c>
      <c r="M33" s="155">
        <f t="shared" si="6"/>
        <v>0</v>
      </c>
    </row>
    <row r="34" spans="1:13" x14ac:dyDescent="0.25">
      <c r="A34" s="142"/>
      <c r="B34" s="141" t="s">
        <v>247</v>
      </c>
      <c r="C34" s="142" t="s">
        <v>32</v>
      </c>
      <c r="D34" s="142" t="s">
        <v>57</v>
      </c>
      <c r="E34" s="155">
        <v>2</v>
      </c>
      <c r="F34" s="155">
        <v>0</v>
      </c>
      <c r="G34" s="154">
        <f t="shared" ref="G34" si="29">E34+F34</f>
        <v>2</v>
      </c>
      <c r="H34" s="155">
        <v>2</v>
      </c>
      <c r="I34" s="155">
        <v>0</v>
      </c>
      <c r="J34" s="155">
        <f t="shared" ref="J34" si="30">H34+I34</f>
        <v>2</v>
      </c>
      <c r="K34" s="155">
        <f t="shared" ref="K34" si="31">H34-E34</f>
        <v>0</v>
      </c>
      <c r="L34" s="155">
        <f t="shared" ref="L34" si="32">I34-F34</f>
        <v>0</v>
      </c>
      <c r="M34" s="155">
        <f t="shared" ref="M34" si="33">K34+L34</f>
        <v>0</v>
      </c>
    </row>
    <row r="35" spans="1:13" x14ac:dyDescent="0.25">
      <c r="A35" s="142"/>
      <c r="B35" s="141" t="s">
        <v>58</v>
      </c>
      <c r="C35" s="142" t="s">
        <v>32</v>
      </c>
      <c r="D35" s="142" t="s">
        <v>57</v>
      </c>
      <c r="E35" s="155">
        <v>21</v>
      </c>
      <c r="F35" s="155">
        <v>0</v>
      </c>
      <c r="G35" s="154">
        <f t="shared" si="4"/>
        <v>21</v>
      </c>
      <c r="H35" s="155">
        <v>234</v>
      </c>
      <c r="I35" s="155">
        <v>0</v>
      </c>
      <c r="J35" s="155">
        <f t="shared" si="5"/>
        <v>234</v>
      </c>
      <c r="K35" s="155">
        <f t="shared" ref="K35" si="34">H35-E35</f>
        <v>213</v>
      </c>
      <c r="L35" s="155">
        <f t="shared" ref="L35" si="35">I35-F35</f>
        <v>0</v>
      </c>
      <c r="M35" s="155">
        <f t="shared" si="6"/>
        <v>213</v>
      </c>
    </row>
    <row r="36" spans="1:13" x14ac:dyDescent="0.25">
      <c r="A36" s="142"/>
      <c r="B36" s="141" t="s">
        <v>59</v>
      </c>
      <c r="C36" s="142" t="s">
        <v>38</v>
      </c>
      <c r="D36" s="142" t="s">
        <v>57</v>
      </c>
      <c r="E36" s="155">
        <v>158</v>
      </c>
      <c r="F36" s="155">
        <v>0</v>
      </c>
      <c r="G36" s="154">
        <f t="shared" si="4"/>
        <v>158</v>
      </c>
      <c r="H36" s="155">
        <v>152</v>
      </c>
      <c r="I36" s="155">
        <v>0</v>
      </c>
      <c r="J36" s="155">
        <f t="shared" si="5"/>
        <v>152</v>
      </c>
      <c r="K36" s="155">
        <f t="shared" ref="K36" si="36">H36-E36</f>
        <v>-6</v>
      </c>
      <c r="L36" s="155">
        <f t="shared" ref="L36" si="37">I36-F36</f>
        <v>0</v>
      </c>
      <c r="M36" s="155">
        <f t="shared" si="6"/>
        <v>-6</v>
      </c>
    </row>
    <row r="37" spans="1:13" x14ac:dyDescent="0.25">
      <c r="A37" s="142">
        <v>3</v>
      </c>
      <c r="B37" s="142" t="s">
        <v>119</v>
      </c>
      <c r="C37" s="142"/>
      <c r="D37" s="142"/>
      <c r="E37" s="155"/>
      <c r="F37" s="155"/>
      <c r="G37" s="154"/>
      <c r="H37" s="155"/>
      <c r="I37" s="155"/>
      <c r="J37" s="155"/>
      <c r="K37" s="155"/>
      <c r="L37" s="155"/>
      <c r="M37" s="155"/>
    </row>
    <row r="38" spans="1:13" x14ac:dyDescent="0.25">
      <c r="A38" s="142"/>
      <c r="B38" s="141" t="s">
        <v>248</v>
      </c>
      <c r="C38" s="142" t="s">
        <v>35</v>
      </c>
      <c r="D38" s="142" t="s">
        <v>103</v>
      </c>
      <c r="E38" s="155">
        <v>9494</v>
      </c>
      <c r="F38" s="155">
        <v>0</v>
      </c>
      <c r="G38" s="154">
        <f t="shared" si="4"/>
        <v>9494</v>
      </c>
      <c r="H38" s="155">
        <v>8659</v>
      </c>
      <c r="I38" s="155">
        <v>0</v>
      </c>
      <c r="J38" s="155">
        <f t="shared" si="5"/>
        <v>8659</v>
      </c>
      <c r="K38" s="155">
        <f>H38-E38</f>
        <v>-835</v>
      </c>
      <c r="L38" s="155">
        <f>I38-F38</f>
        <v>0</v>
      </c>
      <c r="M38" s="155">
        <f t="shared" ref="M38" si="38">K38+L38</f>
        <v>-835</v>
      </c>
    </row>
    <row r="39" spans="1:13" x14ac:dyDescent="0.25">
      <c r="A39" s="142"/>
      <c r="B39" s="141" t="s">
        <v>60</v>
      </c>
      <c r="C39" s="142" t="s">
        <v>35</v>
      </c>
      <c r="D39" s="142" t="s">
        <v>103</v>
      </c>
      <c r="E39" s="155">
        <v>6</v>
      </c>
      <c r="F39" s="155">
        <v>0</v>
      </c>
      <c r="G39" s="154">
        <f t="shared" si="4"/>
        <v>6</v>
      </c>
      <c r="H39" s="155">
        <v>0</v>
      </c>
      <c r="I39" s="155">
        <v>0</v>
      </c>
      <c r="J39" s="155">
        <f t="shared" si="5"/>
        <v>0</v>
      </c>
      <c r="K39" s="155">
        <f t="shared" ref="K39:K42" si="39">H39-E39</f>
        <v>-6</v>
      </c>
      <c r="L39" s="155">
        <f t="shared" ref="L39:L42" si="40">I39-F39</f>
        <v>0</v>
      </c>
      <c r="M39" s="155">
        <f t="shared" ref="M39:M42" si="41">K39+L39</f>
        <v>-6</v>
      </c>
    </row>
    <row r="40" spans="1:13" x14ac:dyDescent="0.25">
      <c r="A40" s="142"/>
      <c r="B40" s="141" t="s">
        <v>249</v>
      </c>
      <c r="C40" s="142" t="s">
        <v>35</v>
      </c>
      <c r="D40" s="142" t="s">
        <v>103</v>
      </c>
      <c r="E40" s="155">
        <v>1006364</v>
      </c>
      <c r="F40" s="155">
        <v>0</v>
      </c>
      <c r="G40" s="154">
        <f t="shared" si="4"/>
        <v>1006364</v>
      </c>
      <c r="H40" s="155">
        <v>666773</v>
      </c>
      <c r="I40" s="155">
        <v>0</v>
      </c>
      <c r="J40" s="155">
        <f t="shared" si="5"/>
        <v>666773</v>
      </c>
      <c r="K40" s="155">
        <f t="shared" si="39"/>
        <v>-339591</v>
      </c>
      <c r="L40" s="155">
        <f t="shared" si="40"/>
        <v>0</v>
      </c>
      <c r="M40" s="155">
        <f t="shared" si="41"/>
        <v>-339591</v>
      </c>
    </row>
    <row r="41" spans="1:13" ht="27.6" x14ac:dyDescent="0.25">
      <c r="A41" s="142"/>
      <c r="B41" s="141" t="s">
        <v>250</v>
      </c>
      <c r="C41" s="142" t="s">
        <v>35</v>
      </c>
      <c r="D41" s="142" t="s">
        <v>103</v>
      </c>
      <c r="E41" s="155">
        <v>284820</v>
      </c>
      <c r="F41" s="155">
        <v>0</v>
      </c>
      <c r="G41" s="154">
        <f t="shared" si="4"/>
        <v>284820</v>
      </c>
      <c r="H41" s="155">
        <v>259770</v>
      </c>
      <c r="I41" s="155">
        <v>0</v>
      </c>
      <c r="J41" s="155">
        <f t="shared" si="5"/>
        <v>259770</v>
      </c>
      <c r="K41" s="155">
        <f t="shared" si="39"/>
        <v>-25050</v>
      </c>
      <c r="L41" s="155">
        <f t="shared" si="40"/>
        <v>0</v>
      </c>
      <c r="M41" s="155">
        <f t="shared" si="41"/>
        <v>-25050</v>
      </c>
    </row>
    <row r="42" spans="1:13" ht="27.6" x14ac:dyDescent="0.25">
      <c r="A42" s="142"/>
      <c r="B42" s="141" t="s">
        <v>251</v>
      </c>
      <c r="C42" s="142" t="s">
        <v>35</v>
      </c>
      <c r="D42" s="142" t="s">
        <v>103</v>
      </c>
      <c r="E42" s="155">
        <v>208816</v>
      </c>
      <c r="F42" s="155">
        <v>0</v>
      </c>
      <c r="G42" s="154">
        <f t="shared" si="4"/>
        <v>208816</v>
      </c>
      <c r="H42" s="155">
        <v>259770</v>
      </c>
      <c r="I42" s="155">
        <v>0</v>
      </c>
      <c r="J42" s="155">
        <f t="shared" si="5"/>
        <v>259770</v>
      </c>
      <c r="K42" s="155">
        <f t="shared" si="39"/>
        <v>50954</v>
      </c>
      <c r="L42" s="155">
        <f t="shared" si="40"/>
        <v>0</v>
      </c>
      <c r="M42" s="155">
        <f t="shared" si="41"/>
        <v>50954</v>
      </c>
    </row>
    <row r="43" spans="1:13" x14ac:dyDescent="0.25">
      <c r="A43" s="142">
        <v>4</v>
      </c>
      <c r="B43" s="141" t="s">
        <v>116</v>
      </c>
      <c r="C43" s="142"/>
      <c r="D43" s="142"/>
      <c r="E43" s="155"/>
      <c r="F43" s="155"/>
      <c r="G43" s="154"/>
      <c r="H43" s="155"/>
      <c r="I43" s="155"/>
      <c r="J43" s="155"/>
      <c r="K43" s="155"/>
      <c r="L43" s="155"/>
      <c r="M43" s="155"/>
    </row>
    <row r="44" spans="1:13" ht="48" customHeight="1" x14ac:dyDescent="0.25">
      <c r="A44" s="142"/>
      <c r="B44" s="141" t="s">
        <v>252</v>
      </c>
      <c r="C44" s="142" t="s">
        <v>137</v>
      </c>
      <c r="D44" s="142" t="s">
        <v>103</v>
      </c>
      <c r="E44" s="155">
        <v>7.3</v>
      </c>
      <c r="F44" s="155">
        <v>0</v>
      </c>
      <c r="G44" s="154">
        <f t="shared" si="4"/>
        <v>7.3</v>
      </c>
      <c r="H44" s="155">
        <v>7.4</v>
      </c>
      <c r="I44" s="155">
        <v>0</v>
      </c>
      <c r="J44" s="155">
        <f t="shared" si="5"/>
        <v>7.4</v>
      </c>
      <c r="K44" s="155">
        <f t="shared" ref="K44" si="42">H44-E44</f>
        <v>0.10000000000000053</v>
      </c>
      <c r="L44" s="155">
        <f t="shared" ref="L44" si="43">I44-F44</f>
        <v>0</v>
      </c>
      <c r="M44" s="155">
        <f t="shared" si="6"/>
        <v>0.10000000000000053</v>
      </c>
    </row>
    <row r="45" spans="1:13" ht="27.6" x14ac:dyDescent="0.25">
      <c r="A45" s="142"/>
      <c r="B45" s="141" t="s">
        <v>253</v>
      </c>
      <c r="C45" s="142" t="s">
        <v>137</v>
      </c>
      <c r="D45" s="142" t="s">
        <v>103</v>
      </c>
      <c r="E45" s="155">
        <v>5.2</v>
      </c>
      <c r="F45" s="155">
        <v>0</v>
      </c>
      <c r="G45" s="154">
        <f t="shared" si="4"/>
        <v>5.2</v>
      </c>
      <c r="H45" s="155">
        <v>4.7</v>
      </c>
      <c r="I45" s="155">
        <v>0</v>
      </c>
      <c r="J45" s="155">
        <f t="shared" si="5"/>
        <v>4.7</v>
      </c>
      <c r="K45" s="155">
        <f t="shared" ref="K45" si="44">H45-E45</f>
        <v>-0.5</v>
      </c>
      <c r="L45" s="155">
        <f t="shared" ref="L45" si="45">I45-F45</f>
        <v>0</v>
      </c>
      <c r="M45" s="155">
        <f t="shared" si="6"/>
        <v>-0.5</v>
      </c>
    </row>
    <row r="46" spans="1:13" ht="27.6" x14ac:dyDescent="0.25">
      <c r="A46" s="142"/>
      <c r="B46" s="141" t="s">
        <v>254</v>
      </c>
      <c r="C46" s="142" t="s">
        <v>137</v>
      </c>
      <c r="D46" s="142" t="s">
        <v>103</v>
      </c>
      <c r="E46" s="155">
        <v>1</v>
      </c>
      <c r="F46" s="155">
        <v>0</v>
      </c>
      <c r="G46" s="154">
        <f t="shared" si="4"/>
        <v>1</v>
      </c>
      <c r="H46" s="155">
        <v>4</v>
      </c>
      <c r="I46" s="155">
        <v>0</v>
      </c>
      <c r="J46" s="155">
        <f t="shared" si="5"/>
        <v>4</v>
      </c>
      <c r="K46" s="155">
        <f t="shared" ref="K46" si="46">H46-E46</f>
        <v>3</v>
      </c>
      <c r="L46" s="155">
        <f t="shared" ref="L46" si="47">I46-F46</f>
        <v>0</v>
      </c>
      <c r="M46" s="155">
        <f t="shared" si="6"/>
        <v>3</v>
      </c>
    </row>
    <row r="47" spans="1:13" ht="27.6" x14ac:dyDescent="0.25">
      <c r="A47" s="142"/>
      <c r="B47" s="141" t="s">
        <v>255</v>
      </c>
      <c r="C47" s="142" t="s">
        <v>137</v>
      </c>
      <c r="D47" s="142" t="s">
        <v>103</v>
      </c>
      <c r="E47" s="155">
        <v>38.4</v>
      </c>
      <c r="F47" s="155">
        <v>0</v>
      </c>
      <c r="G47" s="154">
        <f t="shared" si="4"/>
        <v>38.4</v>
      </c>
      <c r="H47" s="155">
        <v>23</v>
      </c>
      <c r="I47" s="155">
        <v>0</v>
      </c>
      <c r="J47" s="155">
        <f t="shared" si="5"/>
        <v>23</v>
      </c>
      <c r="K47" s="155">
        <f t="shared" ref="K47" si="48">H47-E47</f>
        <v>-15.399999999999999</v>
      </c>
      <c r="L47" s="155">
        <f t="shared" ref="L47" si="49">I47-F47</f>
        <v>0</v>
      </c>
      <c r="M47" s="155">
        <f t="shared" si="6"/>
        <v>-15.399999999999999</v>
      </c>
    </row>
    <row r="48" spans="1:13" ht="27.6" x14ac:dyDescent="0.25">
      <c r="A48" s="142"/>
      <c r="B48" s="141" t="s">
        <v>61</v>
      </c>
      <c r="C48" s="142" t="s">
        <v>137</v>
      </c>
      <c r="D48" s="142" t="s">
        <v>103</v>
      </c>
      <c r="E48" s="155">
        <v>9</v>
      </c>
      <c r="F48" s="155">
        <v>0</v>
      </c>
      <c r="G48" s="154">
        <f t="shared" si="4"/>
        <v>9</v>
      </c>
      <c r="H48" s="155">
        <v>11.6</v>
      </c>
      <c r="I48" s="155">
        <v>0</v>
      </c>
      <c r="J48" s="155">
        <f t="shared" si="5"/>
        <v>11.6</v>
      </c>
      <c r="K48" s="155">
        <f t="shared" ref="K48" si="50">H48-E48</f>
        <v>2.5999999999999996</v>
      </c>
      <c r="L48" s="155">
        <f t="shared" ref="L48" si="51">I48-F48</f>
        <v>0</v>
      </c>
      <c r="M48" s="155">
        <f t="shared" si="6"/>
        <v>2.5999999999999996</v>
      </c>
    </row>
    <row r="49" spans="1:13" ht="27.6" x14ac:dyDescent="0.25">
      <c r="A49" s="142"/>
      <c r="B49" s="141" t="s">
        <v>256</v>
      </c>
      <c r="C49" s="142" t="s">
        <v>137</v>
      </c>
      <c r="D49" s="142" t="s">
        <v>103</v>
      </c>
      <c r="E49" s="155">
        <v>76</v>
      </c>
      <c r="F49" s="155">
        <v>0</v>
      </c>
      <c r="G49" s="154">
        <f t="shared" si="4"/>
        <v>76</v>
      </c>
      <c r="H49" s="155">
        <v>94.8</v>
      </c>
      <c r="I49" s="155">
        <v>0</v>
      </c>
      <c r="J49" s="155">
        <f t="shared" si="5"/>
        <v>94.8</v>
      </c>
      <c r="K49" s="155">
        <f t="shared" ref="K49" si="52">H49-E49</f>
        <v>18.799999999999997</v>
      </c>
      <c r="L49" s="155">
        <f t="shared" ref="L49" si="53">I49-F49</f>
        <v>0</v>
      </c>
      <c r="M49" s="155">
        <f t="shared" si="6"/>
        <v>18.799999999999997</v>
      </c>
    </row>
    <row r="50" spans="1:13" ht="27.6" x14ac:dyDescent="0.25">
      <c r="A50" s="142"/>
      <c r="B50" s="141" t="s">
        <v>257</v>
      </c>
      <c r="C50" s="142" t="s">
        <v>137</v>
      </c>
      <c r="D50" s="142" t="s">
        <v>103</v>
      </c>
      <c r="E50" s="155">
        <v>119.2</v>
      </c>
      <c r="F50" s="155">
        <v>0</v>
      </c>
      <c r="G50" s="154">
        <f t="shared" si="4"/>
        <v>119.2</v>
      </c>
      <c r="H50" s="155">
        <v>118.2</v>
      </c>
      <c r="I50" s="155">
        <v>0</v>
      </c>
      <c r="J50" s="155">
        <f t="shared" si="5"/>
        <v>118.2</v>
      </c>
      <c r="K50" s="155">
        <f t="shared" ref="K50" si="54">H50-E50</f>
        <v>-1</v>
      </c>
      <c r="L50" s="155">
        <f t="shared" ref="L50" si="55">I50-F50</f>
        <v>0</v>
      </c>
      <c r="M50" s="155">
        <f t="shared" si="6"/>
        <v>-1</v>
      </c>
    </row>
    <row r="51" spans="1:13" x14ac:dyDescent="0.25">
      <c r="A51" s="138"/>
      <c r="B51" s="177"/>
      <c r="C51" s="178"/>
      <c r="D51" s="178"/>
      <c r="E51" s="178"/>
      <c r="F51" s="178"/>
      <c r="G51" s="178"/>
      <c r="H51" s="178"/>
      <c r="I51" s="178"/>
      <c r="J51" s="178"/>
      <c r="K51" s="178"/>
      <c r="L51" s="178"/>
      <c r="M51" s="178"/>
    </row>
    <row r="52" spans="1:13" x14ac:dyDescent="0.25">
      <c r="A52" s="138"/>
      <c r="B52" s="177"/>
      <c r="C52" s="178"/>
      <c r="D52" s="178"/>
      <c r="E52" s="178"/>
      <c r="F52" s="178"/>
      <c r="G52" s="178"/>
      <c r="H52" s="178"/>
      <c r="I52" s="178"/>
      <c r="J52" s="178"/>
      <c r="K52" s="178"/>
      <c r="L52" s="178"/>
      <c r="M52" s="178"/>
    </row>
    <row r="53" spans="1:13" s="157" customFormat="1" x14ac:dyDescent="0.25">
      <c r="A53" s="156" t="s">
        <v>182</v>
      </c>
      <c r="H53" s="139"/>
      <c r="I53" s="139"/>
      <c r="K53" s="283" t="s">
        <v>183</v>
      </c>
      <c r="L53" s="283"/>
    </row>
    <row r="54" spans="1:13" x14ac:dyDescent="0.25">
      <c r="H54" s="286" t="s">
        <v>13</v>
      </c>
      <c r="I54" s="286"/>
      <c r="K54" s="287" t="s">
        <v>14</v>
      </c>
      <c r="L54" s="287"/>
    </row>
  </sheetData>
  <mergeCells count="20">
    <mergeCell ref="B18:M18"/>
    <mergeCell ref="K53:L53"/>
    <mergeCell ref="H54:I54"/>
    <mergeCell ref="K54:L54"/>
    <mergeCell ref="A12:B12"/>
    <mergeCell ref="E12:M12"/>
    <mergeCell ref="E13:M13"/>
    <mergeCell ref="A16:A17"/>
    <mergeCell ref="B16:B17"/>
    <mergeCell ref="C16:C17"/>
    <mergeCell ref="D16:D17"/>
    <mergeCell ref="E16:G16"/>
    <mergeCell ref="H16:J16"/>
    <mergeCell ref="K16:M16"/>
    <mergeCell ref="D10:H10"/>
    <mergeCell ref="D3:H3"/>
    <mergeCell ref="D4:H4"/>
    <mergeCell ref="D5:H5"/>
    <mergeCell ref="D7:H7"/>
    <mergeCell ref="D8:H8"/>
  </mergeCells>
  <pageMargins left="0.78740157480314965" right="0.78740157480314965" top="1.1811023622047245" bottom="0.39370078740157483" header="0.31496062992125984" footer="0.31496062992125984"/>
  <pageSetup paperSize="9" scale="57" fitToHeight="2" orientation="landscape" r:id="rId1"/>
  <colBreaks count="1" manualBreakCount="1">
    <brk id="13"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36"/>
  <sheetViews>
    <sheetView view="pageBreakPreview" zoomScale="64" zoomScaleNormal="78" zoomScaleSheetLayoutView="64" workbookViewId="0">
      <selection activeCell="E12" sqref="E12:M12"/>
    </sheetView>
  </sheetViews>
  <sheetFormatPr defaultColWidth="9.109375" defaultRowHeight="13.8" x14ac:dyDescent="0.25"/>
  <cols>
    <col min="1" max="1" width="9.109375" style="1"/>
    <col min="2" max="2" width="47.88671875" style="1" customWidth="1"/>
    <col min="3" max="3" width="11.6640625" style="1" customWidth="1"/>
    <col min="4" max="4" width="29.109375" style="1" customWidth="1"/>
    <col min="5" max="5" width="13.6640625" style="1" customWidth="1"/>
    <col min="6" max="6" width="12" style="1" customWidth="1"/>
    <col min="7" max="7" width="16.6640625" style="1" customWidth="1"/>
    <col min="8" max="8" width="16.109375" style="1" customWidth="1"/>
    <col min="9" max="9" width="11.88671875" style="1" customWidth="1"/>
    <col min="10" max="10" width="13.5546875" style="1" customWidth="1"/>
    <col min="11" max="11" width="12.6640625" style="1" customWidth="1"/>
    <col min="12" max="13" width="13" style="1" customWidth="1"/>
    <col min="14" max="16384" width="9.109375" style="1"/>
  </cols>
  <sheetData>
    <row r="3" spans="1:13" x14ac:dyDescent="0.25">
      <c r="D3" s="305" t="s">
        <v>0</v>
      </c>
      <c r="E3" s="305"/>
      <c r="F3" s="305"/>
      <c r="G3" s="305"/>
      <c r="H3" s="305"/>
      <c r="I3" s="14"/>
    </row>
    <row r="4" spans="1:13" x14ac:dyDescent="0.25">
      <c r="C4" s="2"/>
      <c r="D4" s="305" t="s">
        <v>15</v>
      </c>
      <c r="E4" s="305"/>
      <c r="F4" s="305"/>
      <c r="G4" s="305"/>
      <c r="H4" s="305"/>
    </row>
    <row r="5" spans="1:13" x14ac:dyDescent="0.25">
      <c r="D5" s="305" t="s">
        <v>16</v>
      </c>
      <c r="E5" s="305"/>
      <c r="F5" s="305"/>
      <c r="G5" s="305"/>
      <c r="H5" s="305"/>
      <c r="I5" s="3"/>
      <c r="J5" s="3"/>
    </row>
    <row r="7" spans="1:13" x14ac:dyDescent="0.25">
      <c r="D7" s="306" t="s">
        <v>98</v>
      </c>
      <c r="E7" s="306"/>
      <c r="F7" s="306"/>
      <c r="G7" s="306"/>
      <c r="H7" s="306"/>
      <c r="I7" s="6"/>
      <c r="J7" s="6"/>
      <c r="K7" s="6"/>
      <c r="L7" s="6"/>
    </row>
    <row r="8" spans="1:13" x14ac:dyDescent="0.25">
      <c r="D8" s="294" t="s">
        <v>3</v>
      </c>
      <c r="E8" s="294"/>
      <c r="F8" s="294"/>
      <c r="G8" s="294"/>
      <c r="H8" s="294"/>
      <c r="I8" s="6"/>
      <c r="J8" s="6"/>
      <c r="K8" s="6"/>
      <c r="L8" s="6"/>
    </row>
    <row r="10" spans="1:13" x14ac:dyDescent="0.25">
      <c r="D10" s="305" t="s">
        <v>179</v>
      </c>
      <c r="E10" s="305"/>
      <c r="F10" s="305"/>
      <c r="G10" s="305"/>
      <c r="H10" s="305"/>
    </row>
    <row r="11" spans="1:13" x14ac:dyDescent="0.25">
      <c r="H11" s="3"/>
    </row>
    <row r="12" spans="1:13" x14ac:dyDescent="0.25">
      <c r="A12" s="304" t="s">
        <v>144</v>
      </c>
      <c r="B12" s="304"/>
      <c r="C12" s="12"/>
      <c r="D12" s="6"/>
      <c r="E12" s="223" t="s">
        <v>120</v>
      </c>
      <c r="F12" s="223"/>
      <c r="G12" s="223"/>
      <c r="H12" s="223"/>
      <c r="I12" s="223"/>
      <c r="J12" s="223"/>
      <c r="K12" s="223"/>
      <c r="L12" s="223"/>
      <c r="M12" s="223"/>
    </row>
    <row r="13" spans="1:13" x14ac:dyDescent="0.25">
      <c r="A13" s="6" t="s">
        <v>17</v>
      </c>
      <c r="B13" s="6"/>
      <c r="C13" s="6"/>
      <c r="D13" s="6"/>
      <c r="E13" s="294" t="s">
        <v>18</v>
      </c>
      <c r="F13" s="294"/>
      <c r="G13" s="294"/>
      <c r="H13" s="294"/>
      <c r="I13" s="294"/>
      <c r="J13" s="294"/>
      <c r="K13" s="294"/>
      <c r="L13" s="294"/>
      <c r="M13" s="294"/>
    </row>
    <row r="14" spans="1:13" x14ac:dyDescent="0.25">
      <c r="H14" s="3"/>
    </row>
    <row r="16" spans="1:13" ht="36" customHeight="1" x14ac:dyDescent="0.25">
      <c r="A16" s="307" t="s">
        <v>19</v>
      </c>
      <c r="B16" s="308" t="s">
        <v>20</v>
      </c>
      <c r="C16" s="307" t="s">
        <v>21</v>
      </c>
      <c r="D16" s="307" t="s">
        <v>22</v>
      </c>
      <c r="E16" s="309" t="s">
        <v>26</v>
      </c>
      <c r="F16" s="309"/>
      <c r="G16" s="309"/>
      <c r="H16" s="308" t="s">
        <v>27</v>
      </c>
      <c r="I16" s="308"/>
      <c r="J16" s="308"/>
      <c r="K16" s="308" t="s">
        <v>28</v>
      </c>
      <c r="L16" s="308"/>
      <c r="M16" s="308"/>
    </row>
    <row r="17" spans="1:13" ht="27.6" x14ac:dyDescent="0.25">
      <c r="A17" s="307"/>
      <c r="B17" s="308"/>
      <c r="C17" s="307"/>
      <c r="D17" s="307"/>
      <c r="E17" s="7" t="s">
        <v>23</v>
      </c>
      <c r="F17" s="7" t="s">
        <v>24</v>
      </c>
      <c r="G17" s="7" t="s">
        <v>25</v>
      </c>
      <c r="H17" s="7" t="s">
        <v>23</v>
      </c>
      <c r="I17" s="7" t="s">
        <v>24</v>
      </c>
      <c r="J17" s="7" t="s">
        <v>25</v>
      </c>
      <c r="K17" s="7" t="s">
        <v>23</v>
      </c>
      <c r="L17" s="7" t="s">
        <v>24</v>
      </c>
      <c r="M17" s="7" t="s">
        <v>25</v>
      </c>
    </row>
    <row r="18" spans="1:13" ht="15" customHeight="1" x14ac:dyDescent="0.25">
      <c r="A18" s="7"/>
      <c r="B18" s="310" t="s">
        <v>39</v>
      </c>
      <c r="C18" s="311"/>
      <c r="D18" s="311"/>
      <c r="E18" s="311"/>
      <c r="F18" s="311"/>
      <c r="G18" s="311"/>
      <c r="H18" s="311"/>
      <c r="I18" s="311"/>
      <c r="J18" s="311"/>
      <c r="K18" s="311"/>
      <c r="L18" s="311"/>
      <c r="M18" s="312"/>
    </row>
    <row r="19" spans="1:13" x14ac:dyDescent="0.25">
      <c r="A19" s="4">
        <v>1</v>
      </c>
      <c r="B19" s="133" t="s">
        <v>117</v>
      </c>
      <c r="C19" s="133"/>
      <c r="D19" s="132"/>
      <c r="E19" s="51"/>
      <c r="F19" s="51"/>
      <c r="G19" s="51"/>
      <c r="H19" s="53"/>
      <c r="I19" s="53"/>
      <c r="J19" s="53"/>
      <c r="K19" s="53"/>
      <c r="L19" s="196"/>
      <c r="M19" s="196"/>
    </row>
    <row r="20" spans="1:13" s="15" customFormat="1" x14ac:dyDescent="0.25">
      <c r="A20" s="77"/>
      <c r="B20" s="134" t="s">
        <v>52</v>
      </c>
      <c r="C20" s="134" t="s">
        <v>35</v>
      </c>
      <c r="D20" s="135" t="s">
        <v>100</v>
      </c>
      <c r="E20" s="55">
        <v>99937</v>
      </c>
      <c r="F20" s="55">
        <v>0</v>
      </c>
      <c r="G20" s="55">
        <f t="shared" ref="G20" si="0">E20+F20</f>
        <v>99937</v>
      </c>
      <c r="H20" s="50">
        <v>45362</v>
      </c>
      <c r="I20" s="50">
        <v>0</v>
      </c>
      <c r="J20" s="50">
        <f t="shared" ref="J20" si="1">H20+I20</f>
        <v>45362</v>
      </c>
      <c r="K20" s="47">
        <f>H20-E20</f>
        <v>-54575</v>
      </c>
      <c r="L20" s="47">
        <f>I20-F20</f>
        <v>0</v>
      </c>
      <c r="M20" s="47">
        <f t="shared" ref="M20" si="2">K20+L20</f>
        <v>-54575</v>
      </c>
    </row>
    <row r="21" spans="1:13" x14ac:dyDescent="0.25">
      <c r="A21" s="7">
        <v>2</v>
      </c>
      <c r="B21" s="133" t="s">
        <v>118</v>
      </c>
      <c r="C21" s="32"/>
      <c r="D21" s="32"/>
      <c r="E21" s="48"/>
      <c r="F21" s="48"/>
      <c r="G21" s="46"/>
      <c r="H21" s="47"/>
      <c r="I21" s="47"/>
      <c r="J21" s="47"/>
      <c r="K21" s="47"/>
      <c r="L21" s="47"/>
      <c r="M21" s="47"/>
    </row>
    <row r="22" spans="1:13" ht="33" customHeight="1" x14ac:dyDescent="0.25">
      <c r="A22" s="4"/>
      <c r="B22" s="132" t="s">
        <v>121</v>
      </c>
      <c r="C22" s="133" t="s">
        <v>38</v>
      </c>
      <c r="D22" s="132"/>
      <c r="E22" s="47">
        <v>184</v>
      </c>
      <c r="F22" s="47">
        <v>0</v>
      </c>
      <c r="G22" s="46">
        <f>E22+F22</f>
        <v>184</v>
      </c>
      <c r="H22" s="47">
        <v>78</v>
      </c>
      <c r="I22" s="47">
        <v>0</v>
      </c>
      <c r="J22" s="47">
        <f>H22+I22</f>
        <v>78</v>
      </c>
      <c r="K22" s="47">
        <f>H22-E22</f>
        <v>-106</v>
      </c>
      <c r="L22" s="47">
        <f>I22-F22</f>
        <v>0</v>
      </c>
      <c r="M22" s="47">
        <f>K22+L22</f>
        <v>-106</v>
      </c>
    </row>
    <row r="23" spans="1:13" ht="33" customHeight="1" x14ac:dyDescent="0.25">
      <c r="A23" s="93"/>
      <c r="B23" s="132" t="s">
        <v>127</v>
      </c>
      <c r="C23" s="133" t="s">
        <v>38</v>
      </c>
      <c r="D23" s="132" t="s">
        <v>145</v>
      </c>
      <c r="E23" s="47">
        <v>175</v>
      </c>
      <c r="F23" s="47">
        <v>0</v>
      </c>
      <c r="G23" s="46">
        <f t="shared" ref="G23:G24" si="3">E23+F23</f>
        <v>175</v>
      </c>
      <c r="H23" s="47">
        <v>71</v>
      </c>
      <c r="I23" s="47">
        <v>0</v>
      </c>
      <c r="J23" s="47">
        <f t="shared" ref="J23:J24" si="4">H23+I23</f>
        <v>71</v>
      </c>
      <c r="K23" s="47">
        <f t="shared" ref="K23:K24" si="5">H23-E23</f>
        <v>-104</v>
      </c>
      <c r="L23" s="47">
        <f t="shared" ref="L23:L24" si="6">I23-F23</f>
        <v>0</v>
      </c>
      <c r="M23" s="47">
        <f t="shared" ref="M23:M24" si="7">K23+L23</f>
        <v>-104</v>
      </c>
    </row>
    <row r="24" spans="1:13" ht="33" customHeight="1" x14ac:dyDescent="0.25">
      <c r="A24" s="93"/>
      <c r="B24" s="132" t="s">
        <v>129</v>
      </c>
      <c r="C24" s="133" t="s">
        <v>38</v>
      </c>
      <c r="D24" s="132" t="s">
        <v>145</v>
      </c>
      <c r="E24" s="47">
        <v>9</v>
      </c>
      <c r="F24" s="47">
        <v>0</v>
      </c>
      <c r="G24" s="46">
        <f t="shared" si="3"/>
        <v>9</v>
      </c>
      <c r="H24" s="47">
        <v>7</v>
      </c>
      <c r="I24" s="47">
        <v>0</v>
      </c>
      <c r="J24" s="47">
        <f t="shared" si="4"/>
        <v>7</v>
      </c>
      <c r="K24" s="47">
        <f t="shared" si="5"/>
        <v>-2</v>
      </c>
      <c r="L24" s="47">
        <f t="shared" si="6"/>
        <v>0</v>
      </c>
      <c r="M24" s="47">
        <f t="shared" si="7"/>
        <v>-2</v>
      </c>
    </row>
    <row r="25" spans="1:13" x14ac:dyDescent="0.25">
      <c r="A25" s="4">
        <v>3</v>
      </c>
      <c r="B25" s="133" t="s">
        <v>119</v>
      </c>
      <c r="C25" s="133"/>
      <c r="D25" s="133"/>
      <c r="E25" s="47"/>
      <c r="F25" s="47"/>
      <c r="G25" s="46"/>
      <c r="H25" s="47"/>
      <c r="I25" s="47"/>
      <c r="J25" s="47"/>
      <c r="K25" s="47"/>
      <c r="L25" s="47"/>
      <c r="M25" s="47"/>
    </row>
    <row r="26" spans="1:13" ht="33.75" customHeight="1" x14ac:dyDescent="0.25">
      <c r="A26" s="4"/>
      <c r="B26" s="132" t="s">
        <v>122</v>
      </c>
      <c r="C26" s="133" t="s">
        <v>35</v>
      </c>
      <c r="D26" s="133" t="s">
        <v>103</v>
      </c>
      <c r="E26" s="47">
        <v>543</v>
      </c>
      <c r="F26" s="47">
        <v>0</v>
      </c>
      <c r="G26" s="46">
        <f>E26+F26</f>
        <v>543</v>
      </c>
      <c r="H26" s="47">
        <v>582</v>
      </c>
      <c r="I26" s="47">
        <v>0</v>
      </c>
      <c r="J26" s="47">
        <f>H26+I26</f>
        <v>582</v>
      </c>
      <c r="K26" s="47">
        <f t="shared" ref="K26:L28" si="8">H26-E26</f>
        <v>39</v>
      </c>
      <c r="L26" s="47">
        <f t="shared" si="8"/>
        <v>0</v>
      </c>
      <c r="M26" s="47">
        <f>K26+L26</f>
        <v>39</v>
      </c>
    </row>
    <row r="27" spans="1:13" ht="33.75" customHeight="1" x14ac:dyDescent="0.25">
      <c r="A27" s="133"/>
      <c r="B27" s="132" t="s">
        <v>258</v>
      </c>
      <c r="C27" s="133" t="s">
        <v>35</v>
      </c>
      <c r="D27" s="133" t="s">
        <v>103</v>
      </c>
      <c r="E27" s="47">
        <v>95049</v>
      </c>
      <c r="F27" s="47">
        <v>0</v>
      </c>
      <c r="G27" s="46">
        <f>E27+F27</f>
        <v>95049</v>
      </c>
      <c r="H27" s="47">
        <v>40567</v>
      </c>
      <c r="I27" s="47">
        <v>0</v>
      </c>
      <c r="J27" s="47">
        <f>H27+I27</f>
        <v>40567</v>
      </c>
      <c r="K27" s="47">
        <f t="shared" si="8"/>
        <v>-54482</v>
      </c>
      <c r="L27" s="47">
        <f t="shared" si="8"/>
        <v>0</v>
      </c>
      <c r="M27" s="47">
        <f>K27+L27</f>
        <v>-54482</v>
      </c>
    </row>
    <row r="28" spans="1:13" ht="33.75" customHeight="1" x14ac:dyDescent="0.25">
      <c r="A28" s="133"/>
      <c r="B28" s="132" t="s">
        <v>259</v>
      </c>
      <c r="C28" s="133" t="s">
        <v>35</v>
      </c>
      <c r="D28" s="133" t="s">
        <v>103</v>
      </c>
      <c r="E28" s="47">
        <v>4888</v>
      </c>
      <c r="F28" s="47">
        <v>0</v>
      </c>
      <c r="G28" s="46">
        <f>E28+F28</f>
        <v>4888</v>
      </c>
      <c r="H28" s="47">
        <v>4795</v>
      </c>
      <c r="I28" s="47">
        <v>0</v>
      </c>
      <c r="J28" s="47">
        <f>H28+I28</f>
        <v>4795</v>
      </c>
      <c r="K28" s="47">
        <f t="shared" si="8"/>
        <v>-93</v>
      </c>
      <c r="L28" s="47">
        <f t="shared" si="8"/>
        <v>0</v>
      </c>
      <c r="M28" s="47">
        <f>K28+L28</f>
        <v>-93</v>
      </c>
    </row>
    <row r="29" spans="1:13" x14ac:dyDescent="0.25">
      <c r="A29" s="4">
        <v>4</v>
      </c>
      <c r="B29" s="133" t="s">
        <v>116</v>
      </c>
      <c r="C29" s="133"/>
      <c r="D29" s="133"/>
      <c r="E29" s="47"/>
      <c r="F29" s="47"/>
      <c r="G29" s="46"/>
      <c r="H29" s="47"/>
      <c r="I29" s="47"/>
      <c r="J29" s="47"/>
      <c r="K29" s="47"/>
      <c r="L29" s="47"/>
      <c r="M29" s="47"/>
    </row>
    <row r="30" spans="1:13" ht="35.4" customHeight="1" x14ac:dyDescent="0.25">
      <c r="A30" s="5"/>
      <c r="B30" s="132" t="s">
        <v>123</v>
      </c>
      <c r="C30" s="133" t="s">
        <v>137</v>
      </c>
      <c r="D30" s="133" t="s">
        <v>103</v>
      </c>
      <c r="E30" s="47">
        <v>100</v>
      </c>
      <c r="F30" s="47">
        <v>0</v>
      </c>
      <c r="G30" s="46">
        <f>E30+F30</f>
        <v>100</v>
      </c>
      <c r="H30" s="47">
        <v>100</v>
      </c>
      <c r="I30" s="47">
        <v>0</v>
      </c>
      <c r="J30" s="47">
        <f>H30+I30</f>
        <v>100</v>
      </c>
      <c r="K30" s="47">
        <f>H30-E30</f>
        <v>0</v>
      </c>
      <c r="L30" s="47">
        <f>I30-F30</f>
        <v>0</v>
      </c>
      <c r="M30" s="47">
        <f>K30+L30</f>
        <v>0</v>
      </c>
    </row>
    <row r="31" spans="1:13" ht="34.200000000000003" customHeight="1" x14ac:dyDescent="0.25">
      <c r="A31" s="5"/>
      <c r="B31" s="132" t="s">
        <v>260</v>
      </c>
      <c r="C31" s="133" t="s">
        <v>137</v>
      </c>
      <c r="D31" s="133" t="s">
        <v>103</v>
      </c>
      <c r="E31" s="47">
        <v>4.9000000000000004</v>
      </c>
      <c r="F31" s="47">
        <v>0</v>
      </c>
      <c r="G31" s="46">
        <f t="shared" ref="G31:G32" si="9">E31+F31</f>
        <v>4.9000000000000004</v>
      </c>
      <c r="H31" s="47">
        <v>9.6</v>
      </c>
      <c r="I31" s="47">
        <v>0</v>
      </c>
      <c r="J31" s="47">
        <f t="shared" ref="J31:J32" si="10">H31+I31</f>
        <v>9.6</v>
      </c>
      <c r="K31" s="47">
        <f t="shared" ref="K31:K32" si="11">H31-E31</f>
        <v>4.6999999999999993</v>
      </c>
      <c r="L31" s="47">
        <f t="shared" ref="L31:L32" si="12">I31-F31</f>
        <v>0</v>
      </c>
      <c r="M31" s="47">
        <f t="shared" ref="M31:M32" si="13">K31+L31</f>
        <v>4.6999999999999993</v>
      </c>
    </row>
    <row r="32" spans="1:13" ht="37.200000000000003" customHeight="1" x14ac:dyDescent="0.25">
      <c r="A32" s="5"/>
      <c r="B32" s="132" t="s">
        <v>261</v>
      </c>
      <c r="C32" s="133" t="s">
        <v>137</v>
      </c>
      <c r="D32" s="133" t="s">
        <v>103</v>
      </c>
      <c r="E32" s="47">
        <v>95.1</v>
      </c>
      <c r="F32" s="47">
        <v>0</v>
      </c>
      <c r="G32" s="46">
        <f t="shared" si="9"/>
        <v>95.1</v>
      </c>
      <c r="H32" s="47">
        <v>89.4</v>
      </c>
      <c r="I32" s="47">
        <v>0</v>
      </c>
      <c r="J32" s="47">
        <f t="shared" si="10"/>
        <v>89.4</v>
      </c>
      <c r="K32" s="47">
        <f t="shared" si="11"/>
        <v>-5.6999999999999886</v>
      </c>
      <c r="L32" s="47">
        <f t="shared" si="12"/>
        <v>0</v>
      </c>
      <c r="M32" s="47">
        <f t="shared" si="13"/>
        <v>-5.6999999999999886</v>
      </c>
    </row>
    <row r="35" spans="1:12" s="129" customFormat="1" x14ac:dyDescent="0.25">
      <c r="A35" s="49" t="s">
        <v>182</v>
      </c>
      <c r="H35" s="128"/>
      <c r="I35" s="128"/>
      <c r="K35" s="223" t="s">
        <v>183</v>
      </c>
      <c r="L35" s="223"/>
    </row>
    <row r="36" spans="1:12" x14ac:dyDescent="0.25">
      <c r="H36" s="294" t="s">
        <v>13</v>
      </c>
      <c r="I36" s="294"/>
      <c r="K36" s="295" t="s">
        <v>14</v>
      </c>
      <c r="L36" s="295"/>
    </row>
  </sheetData>
  <mergeCells count="20">
    <mergeCell ref="B18:M18"/>
    <mergeCell ref="K35:L35"/>
    <mergeCell ref="H36:I36"/>
    <mergeCell ref="K36:L36"/>
    <mergeCell ref="E13:M13"/>
    <mergeCell ref="H16:J16"/>
    <mergeCell ref="K16:M16"/>
    <mergeCell ref="A16:A17"/>
    <mergeCell ref="B16:B17"/>
    <mergeCell ref="C16:C17"/>
    <mergeCell ref="D16:D17"/>
    <mergeCell ref="E16:G16"/>
    <mergeCell ref="A12:B12"/>
    <mergeCell ref="E12:M12"/>
    <mergeCell ref="D3:H3"/>
    <mergeCell ref="D4:H4"/>
    <mergeCell ref="D5:H5"/>
    <mergeCell ref="D7:H7"/>
    <mergeCell ref="D8:H8"/>
    <mergeCell ref="D10:H10"/>
  </mergeCells>
  <pageMargins left="0.78740157480314965" right="0.78740157480314965" top="1.1811023622047245" bottom="0.39370078740157483" header="0.31496062992125984" footer="0.31496062992125984"/>
  <pageSetup paperSize="9" scale="58" orientation="landscape" r:id="rId1"/>
  <colBreaks count="1" manualBreakCount="1">
    <brk id="13"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pageSetUpPr fitToPage="1"/>
  </sheetPr>
  <dimension ref="A3:M52"/>
  <sheetViews>
    <sheetView view="pageBreakPreview" zoomScale="61" zoomScaleNormal="80" zoomScaleSheetLayoutView="61" workbookViewId="0">
      <selection activeCell="E44" sqref="E44"/>
    </sheetView>
  </sheetViews>
  <sheetFormatPr defaultColWidth="9.109375" defaultRowHeight="13.8" x14ac:dyDescent="0.25"/>
  <cols>
    <col min="1" max="1" width="9.109375" style="158"/>
    <col min="2" max="2" width="53.109375" style="158" customWidth="1"/>
    <col min="3" max="3" width="11.6640625" style="158" customWidth="1"/>
    <col min="4" max="4" width="49.44140625" style="158" customWidth="1"/>
    <col min="5" max="5" width="17.109375" style="158" customWidth="1"/>
    <col min="6" max="6" width="15.33203125" style="158" customWidth="1"/>
    <col min="7" max="7" width="15" style="158" customWidth="1"/>
    <col min="8" max="8" width="16.44140625" style="158" customWidth="1"/>
    <col min="9" max="10" width="16.88671875" style="158" customWidth="1"/>
    <col min="11" max="11" width="16.109375" style="158" customWidth="1"/>
    <col min="12" max="12" width="16.44140625" style="158" customWidth="1"/>
    <col min="13" max="13" width="15.33203125" style="158" customWidth="1"/>
    <col min="14" max="16384" width="9.109375" style="158"/>
  </cols>
  <sheetData>
    <row r="3" spans="1:13" x14ac:dyDescent="0.25">
      <c r="D3" s="285" t="s">
        <v>0</v>
      </c>
      <c r="E3" s="285"/>
      <c r="F3" s="285"/>
      <c r="G3" s="285"/>
      <c r="H3" s="285"/>
      <c r="I3" s="159"/>
    </row>
    <row r="4" spans="1:13" x14ac:dyDescent="0.25">
      <c r="C4" s="160"/>
      <c r="D4" s="285" t="s">
        <v>15</v>
      </c>
      <c r="E4" s="285"/>
      <c r="F4" s="285"/>
      <c r="G4" s="285"/>
      <c r="H4" s="285"/>
    </row>
    <row r="5" spans="1:13" x14ac:dyDescent="0.25">
      <c r="D5" s="285" t="s">
        <v>16</v>
      </c>
      <c r="E5" s="285"/>
      <c r="F5" s="285"/>
      <c r="G5" s="285"/>
      <c r="H5" s="285"/>
      <c r="I5" s="161"/>
      <c r="J5" s="161"/>
    </row>
    <row r="7" spans="1:13" x14ac:dyDescent="0.25">
      <c r="D7" s="283" t="s">
        <v>98</v>
      </c>
      <c r="E7" s="283"/>
      <c r="F7" s="283"/>
      <c r="G7" s="283"/>
      <c r="H7" s="283"/>
      <c r="I7" s="162"/>
      <c r="J7" s="162"/>
      <c r="K7" s="162"/>
      <c r="L7" s="162"/>
    </row>
    <row r="8" spans="1:13" x14ac:dyDescent="0.25">
      <c r="D8" s="286" t="s">
        <v>3</v>
      </c>
      <c r="E8" s="286"/>
      <c r="F8" s="286"/>
      <c r="G8" s="286"/>
      <c r="H8" s="286"/>
      <c r="I8" s="162"/>
      <c r="J8" s="162"/>
      <c r="K8" s="162"/>
      <c r="L8" s="162"/>
    </row>
    <row r="10" spans="1:13" x14ac:dyDescent="0.25">
      <c r="D10" s="285" t="s">
        <v>179</v>
      </c>
      <c r="E10" s="285"/>
      <c r="F10" s="285"/>
      <c r="G10" s="285"/>
      <c r="H10" s="285"/>
    </row>
    <row r="11" spans="1:13" ht="17.25" customHeight="1" x14ac:dyDescent="0.25">
      <c r="A11" s="288" t="s">
        <v>146</v>
      </c>
      <c r="B11" s="288"/>
      <c r="C11" s="163"/>
      <c r="D11" s="162"/>
      <c r="E11" s="289" t="s">
        <v>68</v>
      </c>
      <c r="F11" s="289"/>
      <c r="G11" s="289"/>
      <c r="H11" s="289"/>
      <c r="I11" s="289"/>
      <c r="J11" s="289"/>
      <c r="K11" s="289"/>
      <c r="L11" s="289"/>
      <c r="M11" s="289"/>
    </row>
    <row r="12" spans="1:13" x14ac:dyDescent="0.25">
      <c r="A12" s="162" t="s">
        <v>17</v>
      </c>
      <c r="B12" s="162"/>
      <c r="C12" s="162"/>
      <c r="D12" s="162"/>
      <c r="E12" s="286" t="s">
        <v>18</v>
      </c>
      <c r="F12" s="286"/>
      <c r="G12" s="286"/>
      <c r="H12" s="286"/>
      <c r="I12" s="286"/>
      <c r="J12" s="286"/>
      <c r="K12" s="286"/>
      <c r="L12" s="286"/>
      <c r="M12" s="286"/>
    </row>
    <row r="13" spans="1:13" x14ac:dyDescent="0.25">
      <c r="H13" s="161"/>
    </row>
    <row r="15" spans="1:13" ht="36" customHeight="1" x14ac:dyDescent="0.25">
      <c r="A15" s="278" t="s">
        <v>19</v>
      </c>
      <c r="B15" s="279" t="s">
        <v>20</v>
      </c>
      <c r="C15" s="278" t="s">
        <v>21</v>
      </c>
      <c r="D15" s="278" t="s">
        <v>22</v>
      </c>
      <c r="E15" s="290" t="s">
        <v>26</v>
      </c>
      <c r="F15" s="290"/>
      <c r="G15" s="290"/>
      <c r="H15" s="279" t="s">
        <v>27</v>
      </c>
      <c r="I15" s="279"/>
      <c r="J15" s="279"/>
      <c r="K15" s="279" t="s">
        <v>28</v>
      </c>
      <c r="L15" s="279"/>
      <c r="M15" s="279"/>
    </row>
    <row r="16" spans="1:13" ht="27.6" x14ac:dyDescent="0.25">
      <c r="A16" s="278"/>
      <c r="B16" s="279"/>
      <c r="C16" s="278"/>
      <c r="D16" s="278"/>
      <c r="E16" s="141" t="s">
        <v>23</v>
      </c>
      <c r="F16" s="141" t="s">
        <v>24</v>
      </c>
      <c r="G16" s="141" t="s">
        <v>25</v>
      </c>
      <c r="H16" s="141" t="s">
        <v>23</v>
      </c>
      <c r="I16" s="141" t="s">
        <v>24</v>
      </c>
      <c r="J16" s="141" t="s">
        <v>25</v>
      </c>
      <c r="K16" s="141" t="s">
        <v>23</v>
      </c>
      <c r="L16" s="141" t="s">
        <v>24</v>
      </c>
      <c r="M16" s="141" t="s">
        <v>25</v>
      </c>
    </row>
    <row r="17" spans="1:13" ht="15" customHeight="1" x14ac:dyDescent="0.25">
      <c r="A17" s="199"/>
      <c r="B17" s="280" t="s">
        <v>92</v>
      </c>
      <c r="C17" s="281"/>
      <c r="D17" s="281"/>
      <c r="E17" s="281"/>
      <c r="F17" s="281"/>
      <c r="G17" s="281"/>
      <c r="H17" s="281"/>
      <c r="I17" s="281"/>
      <c r="J17" s="281"/>
      <c r="K17" s="281"/>
      <c r="L17" s="281"/>
      <c r="M17" s="282"/>
    </row>
    <row r="18" spans="1:13" x14ac:dyDescent="0.25">
      <c r="A18" s="200">
        <v>1</v>
      </c>
      <c r="B18" s="169" t="s">
        <v>117</v>
      </c>
      <c r="C18" s="169"/>
      <c r="D18" s="170"/>
      <c r="E18" s="145"/>
      <c r="F18" s="145"/>
      <c r="G18" s="145"/>
      <c r="H18" s="148"/>
      <c r="I18" s="148"/>
      <c r="J18" s="148"/>
      <c r="K18" s="148"/>
      <c r="L18" s="201"/>
      <c r="M18" s="201"/>
    </row>
    <row r="19" spans="1:13" x14ac:dyDescent="0.25">
      <c r="A19" s="142"/>
      <c r="B19" s="169" t="s">
        <v>52</v>
      </c>
      <c r="C19" s="169" t="s">
        <v>35</v>
      </c>
      <c r="D19" s="170" t="s">
        <v>100</v>
      </c>
      <c r="E19" s="202">
        <v>7155677</v>
      </c>
      <c r="F19" s="144">
        <v>0</v>
      </c>
      <c r="G19" s="144">
        <f>F20+F19</f>
        <v>0</v>
      </c>
      <c r="H19" s="146">
        <v>5922494</v>
      </c>
      <c r="I19" s="146">
        <v>65225</v>
      </c>
      <c r="J19" s="146">
        <f t="shared" ref="J19" si="0">H19+I19</f>
        <v>5987719</v>
      </c>
      <c r="K19" s="146">
        <f t="shared" ref="K19:L27" si="1">H19-E19</f>
        <v>-1233183</v>
      </c>
      <c r="L19" s="146">
        <f t="shared" si="1"/>
        <v>65225</v>
      </c>
      <c r="M19" s="146">
        <f t="shared" ref="M19" si="2">K19+L19</f>
        <v>-1167958</v>
      </c>
    </row>
    <row r="20" spans="1:13" s="204" customFormat="1" ht="24.75" customHeight="1" x14ac:dyDescent="0.3">
      <c r="A20" s="203"/>
      <c r="B20" s="179" t="s">
        <v>262</v>
      </c>
      <c r="C20" s="179" t="s">
        <v>32</v>
      </c>
      <c r="D20" s="166" t="s">
        <v>40</v>
      </c>
      <c r="E20" s="144">
        <v>4</v>
      </c>
      <c r="F20" s="144">
        <v>0</v>
      </c>
      <c r="G20" s="144">
        <f t="shared" ref="G20" si="3">E20+F20</f>
        <v>4</v>
      </c>
      <c r="H20" s="146">
        <v>4</v>
      </c>
      <c r="I20" s="146">
        <v>0</v>
      </c>
      <c r="J20" s="146">
        <f>H20+I20</f>
        <v>4</v>
      </c>
      <c r="K20" s="146">
        <f t="shared" si="1"/>
        <v>0</v>
      </c>
      <c r="L20" s="146">
        <f t="shared" ref="L20" si="4">I20-F20</f>
        <v>0</v>
      </c>
      <c r="M20" s="146">
        <f t="shared" ref="M20" si="5">K20+L20</f>
        <v>0</v>
      </c>
    </row>
    <row r="21" spans="1:13" s="204" customFormat="1" x14ac:dyDescent="0.3">
      <c r="A21" s="203"/>
      <c r="B21" s="166" t="s">
        <v>263</v>
      </c>
      <c r="C21" s="179" t="s">
        <v>32</v>
      </c>
      <c r="D21" s="166"/>
      <c r="E21" s="146">
        <v>33.75</v>
      </c>
      <c r="F21" s="144">
        <v>0</v>
      </c>
      <c r="G21" s="144">
        <f>E21+F21</f>
        <v>33.75</v>
      </c>
      <c r="H21" s="146">
        <v>17.25</v>
      </c>
      <c r="I21" s="146">
        <v>0</v>
      </c>
      <c r="J21" s="146">
        <f>H21+I21</f>
        <v>17.25</v>
      </c>
      <c r="K21" s="146">
        <f t="shared" si="1"/>
        <v>-16.5</v>
      </c>
      <c r="L21" s="146">
        <f t="shared" si="1"/>
        <v>0</v>
      </c>
      <c r="M21" s="146">
        <f>K21+L21</f>
        <v>-16.5</v>
      </c>
    </row>
    <row r="22" spans="1:13" s="204" customFormat="1" x14ac:dyDescent="0.3">
      <c r="A22" s="203"/>
      <c r="B22" s="166" t="s">
        <v>127</v>
      </c>
      <c r="C22" s="179" t="s">
        <v>32</v>
      </c>
      <c r="D22" s="166" t="s">
        <v>33</v>
      </c>
      <c r="E22" s="146">
        <v>22.5</v>
      </c>
      <c r="F22" s="144">
        <v>0</v>
      </c>
      <c r="G22" s="144">
        <f t="shared" ref="G22:G23" si="6">E22+F22</f>
        <v>22.5</v>
      </c>
      <c r="H22" s="146">
        <v>11.25</v>
      </c>
      <c r="I22" s="146">
        <v>0</v>
      </c>
      <c r="J22" s="146">
        <f t="shared" ref="J22:J23" si="7">H22+I22</f>
        <v>11.25</v>
      </c>
      <c r="K22" s="146">
        <f t="shared" ref="K22:K23" si="8">H22-E22</f>
        <v>-11.25</v>
      </c>
      <c r="L22" s="146">
        <f t="shared" ref="L22:L23" si="9">I22-F22</f>
        <v>0</v>
      </c>
      <c r="M22" s="146">
        <f t="shared" ref="M22:M23" si="10">K22+L22</f>
        <v>-11.25</v>
      </c>
    </row>
    <row r="23" spans="1:13" s="204" customFormat="1" x14ac:dyDescent="0.3">
      <c r="A23" s="203"/>
      <c r="B23" s="166" t="s">
        <v>129</v>
      </c>
      <c r="C23" s="179" t="s">
        <v>32</v>
      </c>
      <c r="D23" s="166" t="s">
        <v>33</v>
      </c>
      <c r="E23" s="146">
        <v>11.25</v>
      </c>
      <c r="F23" s="144">
        <v>0</v>
      </c>
      <c r="G23" s="144">
        <f t="shared" si="6"/>
        <v>11.25</v>
      </c>
      <c r="H23" s="146">
        <v>6</v>
      </c>
      <c r="I23" s="146">
        <v>0</v>
      </c>
      <c r="J23" s="146">
        <f t="shared" si="7"/>
        <v>6</v>
      </c>
      <c r="K23" s="146">
        <f t="shared" si="8"/>
        <v>-5.25</v>
      </c>
      <c r="L23" s="146">
        <f t="shared" si="9"/>
        <v>0</v>
      </c>
      <c r="M23" s="146">
        <f t="shared" si="10"/>
        <v>-5.25</v>
      </c>
    </row>
    <row r="24" spans="1:13" s="204" customFormat="1" x14ac:dyDescent="0.3">
      <c r="A24" s="203"/>
      <c r="B24" s="166" t="s">
        <v>93</v>
      </c>
      <c r="C24" s="179" t="s">
        <v>32</v>
      </c>
      <c r="D24" s="166"/>
      <c r="E24" s="144">
        <v>28</v>
      </c>
      <c r="F24" s="144">
        <v>0</v>
      </c>
      <c r="G24" s="144">
        <f t="shared" ref="G24:G43" si="11">E24+F24</f>
        <v>28</v>
      </c>
      <c r="H24" s="146">
        <v>15.25</v>
      </c>
      <c r="I24" s="146">
        <v>0</v>
      </c>
      <c r="J24" s="146">
        <f t="shared" ref="J24:J43" si="12">H24+I24</f>
        <v>15.25</v>
      </c>
      <c r="K24" s="146">
        <f t="shared" si="1"/>
        <v>-12.75</v>
      </c>
      <c r="L24" s="146">
        <f t="shared" si="1"/>
        <v>0</v>
      </c>
      <c r="M24" s="146">
        <f>K24+L24</f>
        <v>-12.75</v>
      </c>
    </row>
    <row r="25" spans="1:13" s="204" customFormat="1" x14ac:dyDescent="0.3">
      <c r="A25" s="203"/>
      <c r="B25" s="166" t="s">
        <v>127</v>
      </c>
      <c r="C25" s="179" t="s">
        <v>32</v>
      </c>
      <c r="D25" s="166" t="s">
        <v>33</v>
      </c>
      <c r="E25" s="146">
        <v>22.5</v>
      </c>
      <c r="F25" s="144">
        <v>0</v>
      </c>
      <c r="G25" s="144">
        <f t="shared" si="11"/>
        <v>22.5</v>
      </c>
      <c r="H25" s="146">
        <v>11.25</v>
      </c>
      <c r="I25" s="146">
        <v>0</v>
      </c>
      <c r="J25" s="146">
        <f t="shared" si="12"/>
        <v>11.25</v>
      </c>
      <c r="K25" s="146">
        <f t="shared" si="1"/>
        <v>-11.25</v>
      </c>
      <c r="L25" s="146">
        <f t="shared" si="1"/>
        <v>0</v>
      </c>
      <c r="M25" s="146">
        <f t="shared" ref="M25:M26" si="13">K25+L25</f>
        <v>-11.25</v>
      </c>
    </row>
    <row r="26" spans="1:13" s="204" customFormat="1" x14ac:dyDescent="0.3">
      <c r="A26" s="203"/>
      <c r="B26" s="166" t="s">
        <v>129</v>
      </c>
      <c r="C26" s="179" t="s">
        <v>32</v>
      </c>
      <c r="D26" s="166" t="s">
        <v>33</v>
      </c>
      <c r="E26" s="146">
        <v>5.5</v>
      </c>
      <c r="F26" s="144">
        <v>0</v>
      </c>
      <c r="G26" s="144">
        <f t="shared" si="11"/>
        <v>5.5</v>
      </c>
      <c r="H26" s="146">
        <v>4</v>
      </c>
      <c r="I26" s="146">
        <v>0</v>
      </c>
      <c r="J26" s="146">
        <f t="shared" si="12"/>
        <v>4</v>
      </c>
      <c r="K26" s="146">
        <f t="shared" si="1"/>
        <v>-1.5</v>
      </c>
      <c r="L26" s="146">
        <f t="shared" si="1"/>
        <v>0</v>
      </c>
      <c r="M26" s="146">
        <f t="shared" si="13"/>
        <v>-1.5</v>
      </c>
    </row>
    <row r="27" spans="1:13" s="204" customFormat="1" ht="18" customHeight="1" x14ac:dyDescent="0.3">
      <c r="A27" s="203"/>
      <c r="B27" s="166" t="s">
        <v>51</v>
      </c>
      <c r="C27" s="179" t="s">
        <v>32</v>
      </c>
      <c r="D27" s="166"/>
      <c r="E27" s="144">
        <v>5.75</v>
      </c>
      <c r="F27" s="144">
        <v>0</v>
      </c>
      <c r="G27" s="144">
        <f t="shared" si="11"/>
        <v>5.75</v>
      </c>
      <c r="H27" s="146">
        <v>2</v>
      </c>
      <c r="I27" s="146">
        <v>0</v>
      </c>
      <c r="J27" s="146">
        <f t="shared" si="12"/>
        <v>2</v>
      </c>
      <c r="K27" s="146">
        <f t="shared" si="1"/>
        <v>-3.75</v>
      </c>
      <c r="L27" s="146">
        <f t="shared" si="1"/>
        <v>0</v>
      </c>
      <c r="M27" s="146">
        <f>K27+L27</f>
        <v>-3.75</v>
      </c>
    </row>
    <row r="28" spans="1:13" s="204" customFormat="1" x14ac:dyDescent="0.3">
      <c r="A28" s="203"/>
      <c r="B28" s="166" t="s">
        <v>129</v>
      </c>
      <c r="C28" s="179" t="s">
        <v>32</v>
      </c>
      <c r="D28" s="166" t="s">
        <v>33</v>
      </c>
      <c r="E28" s="144">
        <v>5.75</v>
      </c>
      <c r="F28" s="144">
        <v>0</v>
      </c>
      <c r="G28" s="144">
        <f t="shared" ref="G28" si="14">E28+F28</f>
        <v>5.75</v>
      </c>
      <c r="H28" s="146">
        <v>2</v>
      </c>
      <c r="I28" s="146">
        <v>0</v>
      </c>
      <c r="J28" s="146">
        <f t="shared" ref="J28" si="15">H28+I28</f>
        <v>2</v>
      </c>
      <c r="K28" s="146">
        <f t="shared" ref="K28:K29" si="16">H28-E28</f>
        <v>-3.75</v>
      </c>
      <c r="L28" s="146">
        <f t="shared" ref="L28:L29" si="17">I28-F28</f>
        <v>0</v>
      </c>
      <c r="M28" s="146">
        <f t="shared" ref="M28" si="18">K28+L28</f>
        <v>-3.75</v>
      </c>
    </row>
    <row r="29" spans="1:13" s="204" customFormat="1" x14ac:dyDescent="0.3">
      <c r="A29" s="203"/>
      <c r="B29" s="166" t="s">
        <v>264</v>
      </c>
      <c r="C29" s="179" t="s">
        <v>32</v>
      </c>
      <c r="D29" s="166"/>
      <c r="E29" s="146">
        <v>33.75</v>
      </c>
      <c r="F29" s="144">
        <v>0</v>
      </c>
      <c r="G29" s="144">
        <f>E29+F29</f>
        <v>33.75</v>
      </c>
      <c r="H29" s="146">
        <v>17.25</v>
      </c>
      <c r="I29" s="146">
        <v>0</v>
      </c>
      <c r="J29" s="146">
        <f>H29+I29</f>
        <v>17.25</v>
      </c>
      <c r="K29" s="146">
        <f t="shared" si="16"/>
        <v>-16.5</v>
      </c>
      <c r="L29" s="146">
        <f t="shared" si="17"/>
        <v>0</v>
      </c>
      <c r="M29" s="146">
        <f>K29+L29</f>
        <v>-16.5</v>
      </c>
    </row>
    <row r="30" spans="1:13" s="204" customFormat="1" ht="32.4" customHeight="1" x14ac:dyDescent="0.3">
      <c r="A30" s="203"/>
      <c r="B30" s="166" t="s">
        <v>265</v>
      </c>
      <c r="C30" s="179" t="s">
        <v>32</v>
      </c>
      <c r="D30" s="166" t="s">
        <v>33</v>
      </c>
      <c r="E30" s="144">
        <v>19.5</v>
      </c>
      <c r="F30" s="144">
        <v>0</v>
      </c>
      <c r="G30" s="144">
        <f>E30+F30</f>
        <v>19.5</v>
      </c>
      <c r="H30" s="146">
        <v>9.25</v>
      </c>
      <c r="I30" s="146">
        <v>0</v>
      </c>
      <c r="J30" s="146">
        <f t="shared" ref="J30:J32" si="19">H30+I30</f>
        <v>9.25</v>
      </c>
      <c r="K30" s="146">
        <f>H30-E30</f>
        <v>-10.25</v>
      </c>
      <c r="L30" s="146">
        <f t="shared" ref="L30:L32" si="20">I30-F30</f>
        <v>0</v>
      </c>
      <c r="M30" s="146">
        <f t="shared" ref="M30:M32" si="21">K30+L30</f>
        <v>-10.25</v>
      </c>
    </row>
    <row r="31" spans="1:13" s="204" customFormat="1" ht="35.4" customHeight="1" x14ac:dyDescent="0.3">
      <c r="A31" s="203"/>
      <c r="B31" s="166" t="s">
        <v>266</v>
      </c>
      <c r="C31" s="179" t="s">
        <v>32</v>
      </c>
      <c r="D31" s="166" t="s">
        <v>33</v>
      </c>
      <c r="E31" s="144">
        <v>8.5</v>
      </c>
      <c r="F31" s="144">
        <v>0</v>
      </c>
      <c r="G31" s="144">
        <f>E31+F31</f>
        <v>8.5</v>
      </c>
      <c r="H31" s="146">
        <v>4</v>
      </c>
      <c r="I31" s="146">
        <v>0</v>
      </c>
      <c r="J31" s="146">
        <f t="shared" si="19"/>
        <v>4</v>
      </c>
      <c r="K31" s="146">
        <f t="shared" ref="K31:K32" si="22">H31-E31</f>
        <v>-4.5</v>
      </c>
      <c r="L31" s="146">
        <f t="shared" si="20"/>
        <v>0</v>
      </c>
      <c r="M31" s="146">
        <f t="shared" si="21"/>
        <v>-4.5</v>
      </c>
    </row>
    <row r="32" spans="1:13" s="204" customFormat="1" ht="40.200000000000003" customHeight="1" x14ac:dyDescent="0.3">
      <c r="A32" s="203"/>
      <c r="B32" s="166" t="s">
        <v>267</v>
      </c>
      <c r="C32" s="179" t="s">
        <v>32</v>
      </c>
      <c r="D32" s="166" t="s">
        <v>33</v>
      </c>
      <c r="E32" s="144">
        <v>5.75</v>
      </c>
      <c r="F32" s="144">
        <v>0</v>
      </c>
      <c r="G32" s="144">
        <f>E32+F32</f>
        <v>5.75</v>
      </c>
      <c r="H32" s="146">
        <v>4</v>
      </c>
      <c r="I32" s="146">
        <v>0</v>
      </c>
      <c r="J32" s="146">
        <f t="shared" si="19"/>
        <v>4</v>
      </c>
      <c r="K32" s="146">
        <f t="shared" si="22"/>
        <v>-1.75</v>
      </c>
      <c r="L32" s="146">
        <f t="shared" si="20"/>
        <v>0</v>
      </c>
      <c r="M32" s="146">
        <f t="shared" si="21"/>
        <v>-1.75</v>
      </c>
    </row>
    <row r="33" spans="1:13" s="204" customFormat="1" x14ac:dyDescent="0.3">
      <c r="A33" s="205">
        <v>2</v>
      </c>
      <c r="B33" s="179" t="s">
        <v>118</v>
      </c>
      <c r="C33" s="206"/>
      <c r="D33" s="206"/>
      <c r="E33" s="150"/>
      <c r="F33" s="144"/>
      <c r="G33" s="144"/>
      <c r="H33" s="146"/>
      <c r="I33" s="146"/>
      <c r="J33" s="146"/>
      <c r="K33" s="146"/>
      <c r="L33" s="207"/>
      <c r="M33" s="146"/>
    </row>
    <row r="34" spans="1:13" s="204" customFormat="1" ht="22.5" customHeight="1" x14ac:dyDescent="0.3">
      <c r="A34" s="203"/>
      <c r="B34" s="166" t="s">
        <v>268</v>
      </c>
      <c r="C34" s="179" t="s">
        <v>32</v>
      </c>
      <c r="D34" s="179" t="s">
        <v>40</v>
      </c>
      <c r="E34" s="146">
        <v>39</v>
      </c>
      <c r="F34" s="144">
        <v>0</v>
      </c>
      <c r="G34" s="144">
        <f t="shared" si="11"/>
        <v>39</v>
      </c>
      <c r="H34" s="146">
        <v>25</v>
      </c>
      <c r="I34" s="146">
        <v>0</v>
      </c>
      <c r="J34" s="146">
        <f t="shared" si="12"/>
        <v>25</v>
      </c>
      <c r="K34" s="146">
        <f>H34-E34</f>
        <v>-14</v>
      </c>
      <c r="L34" s="146">
        <f>I34-F34</f>
        <v>0</v>
      </c>
      <c r="M34" s="146">
        <f>K34+L34</f>
        <v>-14</v>
      </c>
    </row>
    <row r="35" spans="1:13" s="204" customFormat="1" ht="40.799999999999997" customHeight="1" x14ac:dyDescent="0.3">
      <c r="A35" s="203"/>
      <c r="B35" s="166" t="s">
        <v>269</v>
      </c>
      <c r="C35" s="179" t="s">
        <v>32</v>
      </c>
      <c r="D35" s="179" t="s">
        <v>40</v>
      </c>
      <c r="E35" s="146">
        <v>525</v>
      </c>
      <c r="F35" s="144">
        <v>0</v>
      </c>
      <c r="G35" s="144">
        <f t="shared" si="11"/>
        <v>525</v>
      </c>
      <c r="H35" s="146">
        <v>528</v>
      </c>
      <c r="I35" s="146">
        <v>0</v>
      </c>
      <c r="J35" s="146">
        <f t="shared" si="12"/>
        <v>528</v>
      </c>
      <c r="K35" s="146">
        <f>H35-E35</f>
        <v>3</v>
      </c>
      <c r="L35" s="146">
        <f>I35-F35</f>
        <v>0</v>
      </c>
      <c r="M35" s="146">
        <f>K35+L35</f>
        <v>3</v>
      </c>
    </row>
    <row r="36" spans="1:13" s="204" customFormat="1" x14ac:dyDescent="0.3">
      <c r="A36" s="203">
        <v>3</v>
      </c>
      <c r="B36" s="179" t="s">
        <v>119</v>
      </c>
      <c r="C36" s="179"/>
      <c r="D36" s="179"/>
      <c r="E36" s="146"/>
      <c r="F36" s="144"/>
      <c r="G36" s="144"/>
      <c r="H36" s="146"/>
      <c r="I36" s="146"/>
      <c r="J36" s="146"/>
      <c r="K36" s="146"/>
      <c r="L36" s="207"/>
      <c r="M36" s="146"/>
    </row>
    <row r="37" spans="1:13" s="204" customFormat="1" x14ac:dyDescent="0.3">
      <c r="A37" s="203"/>
      <c r="B37" s="179" t="s">
        <v>270</v>
      </c>
      <c r="C37" s="179" t="s">
        <v>32</v>
      </c>
      <c r="D37" s="179" t="s">
        <v>103</v>
      </c>
      <c r="E37" s="146">
        <v>1</v>
      </c>
      <c r="F37" s="144">
        <v>0</v>
      </c>
      <c r="G37" s="144">
        <f t="shared" si="11"/>
        <v>1</v>
      </c>
      <c r="H37" s="146">
        <v>1</v>
      </c>
      <c r="I37" s="146">
        <v>0</v>
      </c>
      <c r="J37" s="146">
        <f t="shared" si="12"/>
        <v>1</v>
      </c>
      <c r="K37" s="146">
        <f t="shared" ref="K37:L43" si="23">H37-E37</f>
        <v>0</v>
      </c>
      <c r="L37" s="146">
        <f t="shared" si="23"/>
        <v>0</v>
      </c>
      <c r="M37" s="146">
        <f>K37+L37</f>
        <v>0</v>
      </c>
    </row>
    <row r="38" spans="1:13" s="204" customFormat="1" ht="27.6" x14ac:dyDescent="0.3">
      <c r="A38" s="203"/>
      <c r="B38" s="166" t="s">
        <v>271</v>
      </c>
      <c r="C38" s="179" t="s">
        <v>32</v>
      </c>
      <c r="D38" s="179" t="s">
        <v>103</v>
      </c>
      <c r="E38" s="146">
        <v>2</v>
      </c>
      <c r="F38" s="144">
        <v>0</v>
      </c>
      <c r="G38" s="144">
        <f t="shared" ref="G38:G40" si="24">E38+F38</f>
        <v>2</v>
      </c>
      <c r="H38" s="146">
        <v>3</v>
      </c>
      <c r="I38" s="146">
        <v>0</v>
      </c>
      <c r="J38" s="146">
        <f t="shared" ref="J38:J40" si="25">H38+I38</f>
        <v>3</v>
      </c>
      <c r="K38" s="146">
        <f t="shared" ref="K38:K40" si="26">H38-E38</f>
        <v>1</v>
      </c>
      <c r="L38" s="146">
        <f t="shared" ref="L38:L40" si="27">I38-F38</f>
        <v>0</v>
      </c>
      <c r="M38" s="146">
        <f t="shared" ref="M38:M40" si="28">K38+L38</f>
        <v>1</v>
      </c>
    </row>
    <row r="39" spans="1:13" s="204" customFormat="1" ht="27.6" x14ac:dyDescent="0.3">
      <c r="A39" s="203"/>
      <c r="B39" s="166" t="s">
        <v>272</v>
      </c>
      <c r="C39" s="179" t="s">
        <v>32</v>
      </c>
      <c r="D39" s="179" t="s">
        <v>103</v>
      </c>
      <c r="E39" s="146">
        <v>4</v>
      </c>
      <c r="F39" s="144">
        <v>0</v>
      </c>
      <c r="G39" s="144">
        <f t="shared" si="24"/>
        <v>4</v>
      </c>
      <c r="H39" s="146">
        <v>6</v>
      </c>
      <c r="I39" s="146">
        <v>0</v>
      </c>
      <c r="J39" s="146">
        <f t="shared" si="25"/>
        <v>6</v>
      </c>
      <c r="K39" s="146">
        <f t="shared" si="26"/>
        <v>2</v>
      </c>
      <c r="L39" s="146">
        <f t="shared" si="27"/>
        <v>0</v>
      </c>
      <c r="M39" s="146">
        <f t="shared" si="28"/>
        <v>2</v>
      </c>
    </row>
    <row r="40" spans="1:13" s="204" customFormat="1" ht="27.6" x14ac:dyDescent="0.3">
      <c r="A40" s="203"/>
      <c r="B40" s="166" t="s">
        <v>273</v>
      </c>
      <c r="C40" s="179" t="s">
        <v>32</v>
      </c>
      <c r="D40" s="179" t="s">
        <v>103</v>
      </c>
      <c r="E40" s="146">
        <v>6</v>
      </c>
      <c r="F40" s="144">
        <v>0</v>
      </c>
      <c r="G40" s="144">
        <f t="shared" si="24"/>
        <v>6</v>
      </c>
      <c r="H40" s="146">
        <v>6</v>
      </c>
      <c r="I40" s="146">
        <v>0</v>
      </c>
      <c r="J40" s="146">
        <f t="shared" si="25"/>
        <v>6</v>
      </c>
      <c r="K40" s="146">
        <f t="shared" si="26"/>
        <v>0</v>
      </c>
      <c r="L40" s="146">
        <f t="shared" si="27"/>
        <v>0</v>
      </c>
      <c r="M40" s="146">
        <f t="shared" si="28"/>
        <v>0</v>
      </c>
    </row>
    <row r="41" spans="1:13" s="204" customFormat="1" x14ac:dyDescent="0.3">
      <c r="A41" s="203"/>
      <c r="B41" s="179" t="s">
        <v>43</v>
      </c>
      <c r="C41" s="179" t="s">
        <v>35</v>
      </c>
      <c r="D41" s="179" t="s">
        <v>103</v>
      </c>
      <c r="E41" s="146">
        <v>212020</v>
      </c>
      <c r="F41" s="144">
        <v>0</v>
      </c>
      <c r="G41" s="144">
        <f t="shared" si="11"/>
        <v>212020</v>
      </c>
      <c r="H41" s="146">
        <v>343333</v>
      </c>
      <c r="I41" s="146">
        <v>0</v>
      </c>
      <c r="J41" s="146">
        <f t="shared" si="12"/>
        <v>343333</v>
      </c>
      <c r="K41" s="146">
        <f t="shared" si="23"/>
        <v>131313</v>
      </c>
      <c r="L41" s="146">
        <f t="shared" si="23"/>
        <v>0</v>
      </c>
      <c r="M41" s="146">
        <f>K41+L41</f>
        <v>131313</v>
      </c>
    </row>
    <row r="42" spans="1:13" s="204" customFormat="1" ht="27.6" x14ac:dyDescent="0.3">
      <c r="A42" s="203"/>
      <c r="B42" s="166" t="s">
        <v>274</v>
      </c>
      <c r="C42" s="179" t="s">
        <v>32</v>
      </c>
      <c r="D42" s="179" t="s">
        <v>103</v>
      </c>
      <c r="E42" s="146">
        <v>23</v>
      </c>
      <c r="F42" s="144">
        <v>0</v>
      </c>
      <c r="G42" s="144">
        <f t="shared" si="11"/>
        <v>23</v>
      </c>
      <c r="H42" s="146">
        <v>31</v>
      </c>
      <c r="I42" s="146">
        <v>0</v>
      </c>
      <c r="J42" s="146">
        <f t="shared" si="12"/>
        <v>31</v>
      </c>
      <c r="K42" s="146">
        <f t="shared" si="23"/>
        <v>8</v>
      </c>
      <c r="L42" s="146">
        <f t="shared" si="23"/>
        <v>0</v>
      </c>
      <c r="M42" s="146">
        <f t="shared" ref="M42:M50" si="29">K42+L42</f>
        <v>8</v>
      </c>
    </row>
    <row r="43" spans="1:13" s="204" customFormat="1" ht="27.6" x14ac:dyDescent="0.3">
      <c r="A43" s="203"/>
      <c r="B43" s="166" t="s">
        <v>271</v>
      </c>
      <c r="C43" s="179" t="s">
        <v>32</v>
      </c>
      <c r="D43" s="179" t="s">
        <v>103</v>
      </c>
      <c r="E43" s="146">
        <v>41</v>
      </c>
      <c r="F43" s="144">
        <v>0</v>
      </c>
      <c r="G43" s="144">
        <f t="shared" si="11"/>
        <v>41</v>
      </c>
      <c r="H43" s="146">
        <v>57</v>
      </c>
      <c r="I43" s="146">
        <v>0</v>
      </c>
      <c r="J43" s="146">
        <f t="shared" si="12"/>
        <v>57</v>
      </c>
      <c r="K43" s="146">
        <f t="shared" si="23"/>
        <v>16</v>
      </c>
      <c r="L43" s="146">
        <f t="shared" si="23"/>
        <v>0</v>
      </c>
      <c r="M43" s="146">
        <f t="shared" si="29"/>
        <v>16</v>
      </c>
    </row>
    <row r="44" spans="1:13" s="204" customFormat="1" ht="27.6" x14ac:dyDescent="0.3">
      <c r="A44" s="203"/>
      <c r="B44" s="166" t="s">
        <v>275</v>
      </c>
      <c r="C44" s="179" t="s">
        <v>35</v>
      </c>
      <c r="D44" s="179" t="s">
        <v>103</v>
      </c>
      <c r="E44" s="146">
        <v>4076170</v>
      </c>
      <c r="F44" s="144">
        <v>0</v>
      </c>
      <c r="G44" s="144">
        <f t="shared" ref="G44:G50" si="30">E44+F44</f>
        <v>4076170</v>
      </c>
      <c r="H44" s="146">
        <v>3504324</v>
      </c>
      <c r="I44" s="146">
        <v>0</v>
      </c>
      <c r="J44" s="146">
        <f t="shared" ref="J44:J50" si="31">H44+I44</f>
        <v>3504324</v>
      </c>
      <c r="K44" s="146">
        <f t="shared" ref="K44:K50" si="32">H44-E44</f>
        <v>-571846</v>
      </c>
      <c r="L44" s="146">
        <f t="shared" ref="L44:L50" si="33">I44-F44</f>
        <v>0</v>
      </c>
      <c r="M44" s="146">
        <f t="shared" si="29"/>
        <v>-571846</v>
      </c>
    </row>
    <row r="45" spans="1:13" s="204" customFormat="1" ht="27.6" x14ac:dyDescent="0.3">
      <c r="A45" s="203"/>
      <c r="B45" s="166" t="s">
        <v>276</v>
      </c>
      <c r="C45" s="179" t="s">
        <v>35</v>
      </c>
      <c r="D45" s="179" t="s">
        <v>103</v>
      </c>
      <c r="E45" s="146">
        <v>1873482</v>
      </c>
      <c r="F45" s="144">
        <v>0</v>
      </c>
      <c r="G45" s="144">
        <f t="shared" si="30"/>
        <v>1873482</v>
      </c>
      <c r="H45" s="146">
        <v>1225340</v>
      </c>
      <c r="I45" s="146">
        <v>0</v>
      </c>
      <c r="J45" s="146">
        <f t="shared" si="31"/>
        <v>1225340</v>
      </c>
      <c r="K45" s="146">
        <f t="shared" si="32"/>
        <v>-648142</v>
      </c>
      <c r="L45" s="146">
        <f t="shared" si="33"/>
        <v>0</v>
      </c>
      <c r="M45" s="146">
        <f t="shared" si="29"/>
        <v>-648142</v>
      </c>
    </row>
    <row r="46" spans="1:13" s="204" customFormat="1" ht="27.6" x14ac:dyDescent="0.3">
      <c r="A46" s="203"/>
      <c r="B46" s="166" t="s">
        <v>277</v>
      </c>
      <c r="C46" s="179" t="s">
        <v>35</v>
      </c>
      <c r="D46" s="179" t="s">
        <v>103</v>
      </c>
      <c r="E46" s="146">
        <v>1206025</v>
      </c>
      <c r="F46" s="144">
        <v>0</v>
      </c>
      <c r="G46" s="144">
        <f t="shared" si="30"/>
        <v>1206025</v>
      </c>
      <c r="H46" s="146">
        <v>1192830</v>
      </c>
      <c r="I46" s="146">
        <v>0</v>
      </c>
      <c r="J46" s="146">
        <f t="shared" si="31"/>
        <v>1192830</v>
      </c>
      <c r="K46" s="146">
        <f t="shared" si="32"/>
        <v>-13195</v>
      </c>
      <c r="L46" s="146">
        <f t="shared" si="33"/>
        <v>0</v>
      </c>
      <c r="M46" s="146">
        <f t="shared" si="29"/>
        <v>-13195</v>
      </c>
    </row>
    <row r="47" spans="1:13" s="204" customFormat="1" x14ac:dyDescent="0.3">
      <c r="A47" s="203" t="s">
        <v>278</v>
      </c>
      <c r="B47" s="179" t="s">
        <v>116</v>
      </c>
      <c r="C47" s="179"/>
      <c r="D47" s="179"/>
      <c r="E47" s="146"/>
      <c r="F47" s="144"/>
      <c r="G47" s="144"/>
      <c r="H47" s="146"/>
      <c r="I47" s="146"/>
      <c r="J47" s="146"/>
      <c r="K47" s="146"/>
      <c r="L47" s="146"/>
      <c r="M47" s="146"/>
    </row>
    <row r="48" spans="1:13" s="204" customFormat="1" ht="27.6" x14ac:dyDescent="0.3">
      <c r="A48" s="203"/>
      <c r="B48" s="166" t="s">
        <v>279</v>
      </c>
      <c r="C48" s="179" t="s">
        <v>280</v>
      </c>
      <c r="D48" s="179" t="s">
        <v>103</v>
      </c>
      <c r="E48" s="146">
        <v>57</v>
      </c>
      <c r="F48" s="144">
        <v>0</v>
      </c>
      <c r="G48" s="144">
        <f t="shared" si="30"/>
        <v>57</v>
      </c>
      <c r="H48" s="146">
        <v>59.2</v>
      </c>
      <c r="I48" s="146">
        <v>0</v>
      </c>
      <c r="J48" s="146">
        <f t="shared" si="31"/>
        <v>59.2</v>
      </c>
      <c r="K48" s="146">
        <f t="shared" si="32"/>
        <v>2.2000000000000028</v>
      </c>
      <c r="L48" s="146">
        <f t="shared" si="33"/>
        <v>0</v>
      </c>
      <c r="M48" s="146">
        <f t="shared" si="29"/>
        <v>2.2000000000000028</v>
      </c>
    </row>
    <row r="49" spans="1:13" s="204" customFormat="1" ht="27.6" x14ac:dyDescent="0.3">
      <c r="A49" s="203"/>
      <c r="B49" s="166" t="s">
        <v>281</v>
      </c>
      <c r="C49" s="179"/>
      <c r="D49" s="179" t="s">
        <v>103</v>
      </c>
      <c r="E49" s="146">
        <v>26.2</v>
      </c>
      <c r="F49" s="144">
        <v>0</v>
      </c>
      <c r="G49" s="144">
        <f t="shared" si="30"/>
        <v>26.2</v>
      </c>
      <c r="H49" s="146">
        <v>20.7</v>
      </c>
      <c r="I49" s="146">
        <v>0</v>
      </c>
      <c r="J49" s="146">
        <f t="shared" si="31"/>
        <v>20.7</v>
      </c>
      <c r="K49" s="146">
        <f t="shared" si="32"/>
        <v>-5.5</v>
      </c>
      <c r="L49" s="146">
        <f t="shared" si="33"/>
        <v>0</v>
      </c>
      <c r="M49" s="146">
        <f t="shared" si="29"/>
        <v>-5.5</v>
      </c>
    </row>
    <row r="50" spans="1:13" s="204" customFormat="1" ht="27.6" x14ac:dyDescent="0.3">
      <c r="A50" s="203"/>
      <c r="B50" s="166" t="s">
        <v>282</v>
      </c>
      <c r="C50" s="179"/>
      <c r="D50" s="179" t="s">
        <v>103</v>
      </c>
      <c r="E50" s="146">
        <v>16.8</v>
      </c>
      <c r="F50" s="144">
        <v>0</v>
      </c>
      <c r="G50" s="144">
        <f t="shared" si="30"/>
        <v>16.8</v>
      </c>
      <c r="H50" s="146">
        <v>20.100000000000001</v>
      </c>
      <c r="I50" s="146">
        <v>0</v>
      </c>
      <c r="J50" s="146">
        <f t="shared" si="31"/>
        <v>20.100000000000001</v>
      </c>
      <c r="K50" s="146">
        <f t="shared" si="32"/>
        <v>3.3000000000000007</v>
      </c>
      <c r="L50" s="146">
        <f t="shared" si="33"/>
        <v>0</v>
      </c>
      <c r="M50" s="146">
        <f t="shared" si="29"/>
        <v>3.3000000000000007</v>
      </c>
    </row>
    <row r="51" spans="1:13" s="204" customFormat="1" x14ac:dyDescent="0.3">
      <c r="J51" s="208"/>
    </row>
    <row r="52" spans="1:13" s="157" customFormat="1" x14ac:dyDescent="0.25">
      <c r="A52" s="156" t="s">
        <v>182</v>
      </c>
      <c r="H52" s="139"/>
      <c r="I52" s="139"/>
      <c r="K52" s="283" t="s">
        <v>183</v>
      </c>
      <c r="L52" s="283"/>
    </row>
  </sheetData>
  <mergeCells count="18">
    <mergeCell ref="D3:H3"/>
    <mergeCell ref="D7:H7"/>
    <mergeCell ref="D8:H8"/>
    <mergeCell ref="D5:H5"/>
    <mergeCell ref="K15:M15"/>
    <mergeCell ref="D10:H10"/>
    <mergeCell ref="D15:D16"/>
    <mergeCell ref="E15:G15"/>
    <mergeCell ref="H15:J15"/>
    <mergeCell ref="D4:H4"/>
    <mergeCell ref="K52:L52"/>
    <mergeCell ref="B17:M17"/>
    <mergeCell ref="A11:B11"/>
    <mergeCell ref="E11:M11"/>
    <mergeCell ref="E12:M12"/>
    <mergeCell ref="A15:A16"/>
    <mergeCell ref="B15:B16"/>
    <mergeCell ref="C15:C16"/>
  </mergeCells>
  <pageMargins left="0.70866141732283472" right="0.70866141732283472" top="1.1417322834645669" bottom="0.35433070866141736" header="0.31496062992125984" footer="0.31496062992125984"/>
  <pageSetup paperSize="9" scale="49" fitToHeight="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U79"/>
  <sheetViews>
    <sheetView view="pageBreakPreview" topLeftCell="A13" zoomScale="74" zoomScaleNormal="100" zoomScaleSheetLayoutView="74" workbookViewId="0">
      <selection activeCell="M37" sqref="M37"/>
    </sheetView>
  </sheetViews>
  <sheetFormatPr defaultRowHeight="14.4" x14ac:dyDescent="0.3"/>
  <cols>
    <col min="2" max="2" width="43.6640625" customWidth="1"/>
    <col min="3" max="3" width="11.6640625" customWidth="1"/>
    <col min="4" max="4" width="30.44140625" customWidth="1"/>
    <col min="5" max="5" width="13.44140625" customWidth="1"/>
    <col min="6" max="6" width="13.5546875" customWidth="1"/>
    <col min="7" max="8" width="13.44140625" customWidth="1"/>
    <col min="9" max="9" width="13.88671875" customWidth="1"/>
    <col min="10" max="10" width="12.88671875" customWidth="1"/>
    <col min="11" max="11" width="13.44140625" customWidth="1"/>
    <col min="12" max="12" width="12" customWidth="1"/>
    <col min="13" max="13" width="21.33203125" customWidth="1"/>
  </cols>
  <sheetData>
    <row r="1" spans="1:13" x14ac:dyDescent="0.3">
      <c r="A1" s="1"/>
      <c r="B1" s="1"/>
      <c r="C1" s="1"/>
      <c r="D1" s="1"/>
      <c r="E1" s="1"/>
      <c r="F1" s="1"/>
      <c r="G1" s="1"/>
      <c r="H1" s="1"/>
      <c r="I1" s="1"/>
      <c r="J1" s="1"/>
      <c r="K1" s="1"/>
      <c r="L1" s="1"/>
      <c r="M1" s="1"/>
    </row>
    <row r="2" spans="1:13" x14ac:dyDescent="0.3">
      <c r="A2" s="1"/>
      <c r="B2" s="1"/>
      <c r="C2" s="1"/>
      <c r="D2" s="1"/>
      <c r="E2" s="1"/>
      <c r="F2" s="1"/>
      <c r="G2" s="1"/>
      <c r="H2" s="1"/>
      <c r="I2" s="1"/>
      <c r="J2" s="1"/>
      <c r="K2" s="1"/>
      <c r="L2" s="1"/>
      <c r="M2" s="1"/>
    </row>
    <row r="3" spans="1:13" x14ac:dyDescent="0.3">
      <c r="A3" s="1"/>
      <c r="B3" s="1"/>
      <c r="C3" s="1"/>
      <c r="D3" s="305" t="s">
        <v>0</v>
      </c>
      <c r="E3" s="305"/>
      <c r="F3" s="305"/>
      <c r="G3" s="305"/>
      <c r="H3" s="305"/>
      <c r="I3" s="14"/>
      <c r="J3" s="1"/>
      <c r="K3" s="1"/>
      <c r="L3" s="1"/>
      <c r="M3" s="1"/>
    </row>
    <row r="4" spans="1:13" x14ac:dyDescent="0.3">
      <c r="A4" s="1"/>
      <c r="B4" s="1"/>
      <c r="C4" s="2"/>
      <c r="D4" s="305" t="s">
        <v>15</v>
      </c>
      <c r="E4" s="305"/>
      <c r="F4" s="305"/>
      <c r="G4" s="305"/>
      <c r="H4" s="305"/>
      <c r="I4" s="1"/>
      <c r="J4" s="1"/>
      <c r="K4" s="1"/>
      <c r="L4" s="1"/>
      <c r="M4" s="1"/>
    </row>
    <row r="5" spans="1:13" x14ac:dyDescent="0.3">
      <c r="A5" s="1"/>
      <c r="B5" s="1"/>
      <c r="C5" s="1"/>
      <c r="D5" s="305" t="s">
        <v>16</v>
      </c>
      <c r="E5" s="305"/>
      <c r="F5" s="305"/>
      <c r="G5" s="305"/>
      <c r="H5" s="305"/>
      <c r="I5" s="61"/>
      <c r="J5" s="61"/>
      <c r="K5" s="1"/>
      <c r="L5" s="1"/>
      <c r="M5" s="1"/>
    </row>
    <row r="6" spans="1:13" x14ac:dyDescent="0.3">
      <c r="A6" s="1"/>
      <c r="B6" s="1"/>
      <c r="C6" s="1"/>
      <c r="D6" s="1"/>
      <c r="E6" s="1"/>
      <c r="F6" s="1"/>
      <c r="G6" s="1"/>
      <c r="H6" s="1"/>
      <c r="I6" s="1"/>
      <c r="J6" s="1"/>
      <c r="K6" s="1"/>
      <c r="L6" s="1"/>
      <c r="M6" s="1"/>
    </row>
    <row r="7" spans="1:13" x14ac:dyDescent="0.3">
      <c r="A7" s="1"/>
      <c r="B7" s="1"/>
      <c r="C7" s="223" t="s">
        <v>98</v>
      </c>
      <c r="D7" s="223"/>
      <c r="E7" s="223"/>
      <c r="F7" s="223"/>
      <c r="G7" s="223"/>
      <c r="H7" s="223"/>
      <c r="I7" s="223"/>
      <c r="J7" s="223"/>
      <c r="K7" s="6"/>
      <c r="L7" s="6"/>
      <c r="M7" s="1"/>
    </row>
    <row r="8" spans="1:13" x14ac:dyDescent="0.3">
      <c r="A8" s="1"/>
      <c r="B8" s="1"/>
      <c r="C8" s="317" t="s">
        <v>3</v>
      </c>
      <c r="D8" s="317"/>
      <c r="E8" s="317"/>
      <c r="F8" s="317"/>
      <c r="G8" s="317"/>
      <c r="H8" s="317"/>
      <c r="I8" s="317"/>
      <c r="J8" s="317"/>
      <c r="K8" s="6"/>
      <c r="L8" s="6"/>
      <c r="M8" s="1"/>
    </row>
    <row r="9" spans="1:13" x14ac:dyDescent="0.3">
      <c r="A9" s="1"/>
      <c r="B9" s="1"/>
      <c r="C9" s="1"/>
      <c r="D9" s="1"/>
      <c r="E9" s="1"/>
      <c r="F9" s="1"/>
      <c r="G9" s="1"/>
      <c r="H9" s="1"/>
      <c r="I9" s="1"/>
      <c r="J9" s="1"/>
      <c r="K9" s="1"/>
      <c r="L9" s="1"/>
      <c r="M9" s="1"/>
    </row>
    <row r="10" spans="1:13" x14ac:dyDescent="0.3">
      <c r="A10" s="1"/>
      <c r="B10" s="1"/>
      <c r="C10" s="1"/>
      <c r="D10" s="305" t="s">
        <v>179</v>
      </c>
      <c r="E10" s="305"/>
      <c r="F10" s="305"/>
      <c r="G10" s="305"/>
      <c r="H10" s="305"/>
      <c r="I10" s="1"/>
      <c r="J10" s="1"/>
      <c r="K10" s="1"/>
      <c r="L10" s="1"/>
      <c r="M10" s="1"/>
    </row>
    <row r="11" spans="1:13" x14ac:dyDescent="0.3">
      <c r="A11" s="1"/>
      <c r="B11" s="1"/>
      <c r="C11" s="1"/>
      <c r="D11" s="1"/>
      <c r="E11" s="1"/>
      <c r="F11" s="1"/>
      <c r="G11" s="1"/>
      <c r="H11" s="61"/>
      <c r="I11" s="1"/>
      <c r="J11" s="1"/>
      <c r="K11" s="1"/>
      <c r="L11" s="1"/>
      <c r="M11" s="1"/>
    </row>
    <row r="12" spans="1:13" s="1" customFormat="1" ht="21" customHeight="1" x14ac:dyDescent="0.25">
      <c r="A12" s="304" t="s">
        <v>147</v>
      </c>
      <c r="B12" s="304"/>
      <c r="C12" s="12"/>
      <c r="D12" s="6"/>
      <c r="E12" s="316" t="s">
        <v>69</v>
      </c>
      <c r="F12" s="316"/>
      <c r="G12" s="316"/>
      <c r="H12" s="316"/>
      <c r="I12" s="316"/>
      <c r="J12" s="316"/>
      <c r="K12" s="316"/>
      <c r="L12" s="316"/>
      <c r="M12" s="316"/>
    </row>
    <row r="13" spans="1:13" s="1" customFormat="1" ht="13.8" x14ac:dyDescent="0.25">
      <c r="A13" s="6" t="s">
        <v>17</v>
      </c>
      <c r="B13" s="6"/>
      <c r="C13" s="6"/>
      <c r="D13" s="6"/>
      <c r="E13" s="294" t="s">
        <v>18</v>
      </c>
      <c r="F13" s="294"/>
      <c r="G13" s="294"/>
      <c r="H13" s="294"/>
      <c r="I13" s="294"/>
      <c r="J13" s="294"/>
      <c r="K13" s="294"/>
      <c r="L13" s="294"/>
      <c r="M13" s="294"/>
    </row>
    <row r="14" spans="1:13" x14ac:dyDescent="0.3">
      <c r="A14" s="1"/>
      <c r="B14" s="1"/>
      <c r="C14" s="1"/>
      <c r="D14" s="1"/>
      <c r="E14" s="1"/>
      <c r="F14" s="1"/>
      <c r="G14" s="1"/>
      <c r="H14" s="61"/>
      <c r="I14" s="1"/>
      <c r="J14" s="1"/>
      <c r="K14" s="1"/>
      <c r="L14" s="1"/>
      <c r="M14" s="1"/>
    </row>
    <row r="15" spans="1:13" x14ac:dyDescent="0.3">
      <c r="A15" s="1"/>
      <c r="B15" s="1"/>
      <c r="C15" s="1"/>
      <c r="D15" s="1"/>
      <c r="E15" s="1"/>
      <c r="F15" s="1"/>
      <c r="G15" s="1"/>
      <c r="H15" s="1"/>
      <c r="I15" s="1"/>
      <c r="J15" s="1"/>
      <c r="K15" s="1"/>
      <c r="L15" s="1"/>
      <c r="M15" s="1"/>
    </row>
    <row r="16" spans="1:13" x14ac:dyDescent="0.3">
      <c r="A16" s="307" t="s">
        <v>19</v>
      </c>
      <c r="B16" s="308" t="s">
        <v>20</v>
      </c>
      <c r="C16" s="307" t="s">
        <v>21</v>
      </c>
      <c r="D16" s="307" t="s">
        <v>22</v>
      </c>
      <c r="E16" s="309" t="s">
        <v>26</v>
      </c>
      <c r="F16" s="309"/>
      <c r="G16" s="309"/>
      <c r="H16" s="308" t="s">
        <v>27</v>
      </c>
      <c r="I16" s="308"/>
      <c r="J16" s="308"/>
      <c r="K16" s="308" t="s">
        <v>28</v>
      </c>
      <c r="L16" s="308"/>
      <c r="M16" s="308"/>
    </row>
    <row r="17" spans="1:21" ht="27.6" x14ac:dyDescent="0.3">
      <c r="A17" s="307"/>
      <c r="B17" s="308"/>
      <c r="C17" s="307"/>
      <c r="D17" s="307"/>
      <c r="E17" s="62" t="s">
        <v>23</v>
      </c>
      <c r="F17" s="62" t="s">
        <v>24</v>
      </c>
      <c r="G17" s="62" t="s">
        <v>25</v>
      </c>
      <c r="H17" s="62" t="s">
        <v>23</v>
      </c>
      <c r="I17" s="62" t="s">
        <v>24</v>
      </c>
      <c r="J17" s="62" t="s">
        <v>25</v>
      </c>
      <c r="K17" s="62" t="s">
        <v>23</v>
      </c>
      <c r="L17" s="62" t="s">
        <v>24</v>
      </c>
      <c r="M17" s="62" t="s">
        <v>25</v>
      </c>
    </row>
    <row r="18" spans="1:21" x14ac:dyDescent="0.3">
      <c r="A18" s="58"/>
      <c r="B18" s="313" t="s">
        <v>125</v>
      </c>
      <c r="C18" s="314"/>
      <c r="D18" s="314"/>
      <c r="E18" s="314"/>
      <c r="F18" s="314"/>
      <c r="G18" s="314"/>
      <c r="H18" s="314"/>
      <c r="I18" s="314"/>
      <c r="J18" s="314"/>
      <c r="K18" s="314"/>
      <c r="L18" s="314"/>
      <c r="M18" s="315"/>
    </row>
    <row r="19" spans="1:21" x14ac:dyDescent="0.3">
      <c r="A19" s="59">
        <v>1</v>
      </c>
      <c r="B19" s="39" t="s">
        <v>117</v>
      </c>
      <c r="C19" s="39"/>
      <c r="D19" s="38"/>
      <c r="E19" s="28"/>
      <c r="F19" s="28"/>
      <c r="G19" s="28"/>
      <c r="H19" s="29"/>
      <c r="I19" s="29"/>
      <c r="J19" s="29"/>
      <c r="K19" s="29"/>
      <c r="L19" s="29"/>
      <c r="M19" s="29"/>
    </row>
    <row r="20" spans="1:21" ht="27.6" x14ac:dyDescent="0.3">
      <c r="A20" s="59"/>
      <c r="B20" s="38" t="s">
        <v>94</v>
      </c>
      <c r="C20" s="134" t="s">
        <v>35</v>
      </c>
      <c r="D20" s="135" t="s">
        <v>100</v>
      </c>
      <c r="E20" s="55">
        <v>36200</v>
      </c>
      <c r="F20" s="55">
        <v>0</v>
      </c>
      <c r="G20" s="55">
        <f>E20+F20</f>
        <v>36200</v>
      </c>
      <c r="H20" s="50">
        <v>10860</v>
      </c>
      <c r="I20" s="50">
        <v>0</v>
      </c>
      <c r="J20" s="50">
        <f>H20+I20</f>
        <v>10860</v>
      </c>
      <c r="K20" s="47">
        <f t="shared" ref="K20:L22" si="0">H20-E20</f>
        <v>-25340</v>
      </c>
      <c r="L20" s="47">
        <f t="shared" si="0"/>
        <v>0</v>
      </c>
      <c r="M20" s="47">
        <f t="shared" ref="M20" si="1">K20+L20</f>
        <v>-25340</v>
      </c>
    </row>
    <row r="21" spans="1:21" ht="41.4" x14ac:dyDescent="0.3">
      <c r="A21" s="59"/>
      <c r="B21" s="38" t="s">
        <v>283</v>
      </c>
      <c r="C21" s="134" t="s">
        <v>35</v>
      </c>
      <c r="D21" s="135" t="s">
        <v>100</v>
      </c>
      <c r="E21" s="55">
        <v>195972</v>
      </c>
      <c r="F21" s="55">
        <v>0</v>
      </c>
      <c r="G21" s="55">
        <f>E21+F21</f>
        <v>195972</v>
      </c>
      <c r="H21" s="50">
        <v>8550</v>
      </c>
      <c r="I21" s="50">
        <v>0</v>
      </c>
      <c r="J21" s="50">
        <f>H21+I21</f>
        <v>8550</v>
      </c>
      <c r="K21" s="47">
        <f t="shared" si="0"/>
        <v>-187422</v>
      </c>
      <c r="L21" s="47">
        <f t="shared" si="0"/>
        <v>0</v>
      </c>
      <c r="M21" s="50">
        <f>K21+L21</f>
        <v>-187422</v>
      </c>
    </row>
    <row r="22" spans="1:21" ht="41.4" x14ac:dyDescent="0.3">
      <c r="A22" s="59"/>
      <c r="B22" s="38" t="s">
        <v>284</v>
      </c>
      <c r="C22" s="134" t="s">
        <v>35</v>
      </c>
      <c r="D22" s="135" t="s">
        <v>100</v>
      </c>
      <c r="E22" s="55">
        <v>376000</v>
      </c>
      <c r="F22" s="55">
        <v>0</v>
      </c>
      <c r="G22" s="55">
        <f>E22+F22</f>
        <v>376000</v>
      </c>
      <c r="H22" s="50">
        <v>304400</v>
      </c>
      <c r="I22" s="50">
        <v>0</v>
      </c>
      <c r="J22" s="50">
        <f>H22+I22</f>
        <v>304400</v>
      </c>
      <c r="K22" s="47">
        <f t="shared" si="0"/>
        <v>-71600</v>
      </c>
      <c r="L22" s="47">
        <f t="shared" si="0"/>
        <v>0</v>
      </c>
      <c r="M22" s="50">
        <f>K22+L22</f>
        <v>-71600</v>
      </c>
    </row>
    <row r="23" spans="1:21" ht="27.6" x14ac:dyDescent="0.3">
      <c r="A23" s="59"/>
      <c r="B23" s="38" t="s">
        <v>285</v>
      </c>
      <c r="C23" s="134" t="s">
        <v>35</v>
      </c>
      <c r="D23" s="135" t="s">
        <v>100</v>
      </c>
      <c r="E23" s="55">
        <v>500</v>
      </c>
      <c r="F23" s="55">
        <v>0</v>
      </c>
      <c r="G23" s="55">
        <f>E23+F23</f>
        <v>500</v>
      </c>
      <c r="H23" s="50">
        <v>500</v>
      </c>
      <c r="I23" s="50">
        <v>0</v>
      </c>
      <c r="J23" s="50">
        <f>H23+I23</f>
        <v>500</v>
      </c>
      <c r="K23" s="47">
        <f t="shared" ref="K23" si="2">H23-E23</f>
        <v>0</v>
      </c>
      <c r="L23" s="47">
        <f t="shared" ref="L23" si="3">I23-F23</f>
        <v>0</v>
      </c>
      <c r="M23" s="50">
        <f>K23+L23</f>
        <v>0</v>
      </c>
    </row>
    <row r="24" spans="1:21" ht="32.25" customHeight="1" x14ac:dyDescent="0.3">
      <c r="A24" s="58">
        <v>2</v>
      </c>
      <c r="B24" s="39" t="s">
        <v>118</v>
      </c>
      <c r="C24" s="197"/>
      <c r="D24" s="197"/>
      <c r="E24" s="56"/>
      <c r="F24" s="56"/>
      <c r="G24" s="55"/>
      <c r="H24" s="50"/>
      <c r="I24" s="50"/>
      <c r="J24" s="50"/>
      <c r="K24" s="50"/>
      <c r="L24" s="198"/>
      <c r="M24" s="50"/>
    </row>
    <row r="25" spans="1:21" ht="48.75" customHeight="1" x14ac:dyDescent="0.3">
      <c r="A25" s="59"/>
      <c r="B25" s="209" t="s">
        <v>286</v>
      </c>
      <c r="C25" s="134" t="s">
        <v>32</v>
      </c>
      <c r="D25" s="134" t="s">
        <v>95</v>
      </c>
      <c r="E25" s="55">
        <v>46</v>
      </c>
      <c r="F25" s="55">
        <v>0</v>
      </c>
      <c r="G25" s="55">
        <f>E25+F25</f>
        <v>46</v>
      </c>
      <c r="H25" s="50">
        <v>46</v>
      </c>
      <c r="I25" s="50">
        <v>0</v>
      </c>
      <c r="J25" s="50">
        <f>H25+I25</f>
        <v>46</v>
      </c>
      <c r="K25" s="47">
        <f t="shared" ref="K25:L28" si="4">H25-E25</f>
        <v>0</v>
      </c>
      <c r="L25" s="47">
        <f t="shared" si="4"/>
        <v>0</v>
      </c>
      <c r="M25" s="50">
        <f>K25+L25</f>
        <v>0</v>
      </c>
      <c r="N25" s="68"/>
      <c r="O25" s="68"/>
      <c r="P25" s="68"/>
      <c r="Q25" s="68"/>
      <c r="R25" s="68"/>
      <c r="S25" s="68"/>
      <c r="T25" s="68"/>
      <c r="U25" s="68"/>
    </row>
    <row r="26" spans="1:21" ht="29.25" customHeight="1" x14ac:dyDescent="0.3">
      <c r="A26" s="59"/>
      <c r="B26" s="38" t="s">
        <v>96</v>
      </c>
      <c r="C26" s="39" t="s">
        <v>38</v>
      </c>
      <c r="D26" s="135" t="s">
        <v>40</v>
      </c>
      <c r="E26" s="50">
        <v>20</v>
      </c>
      <c r="F26" s="50">
        <v>0</v>
      </c>
      <c r="G26" s="55">
        <f>E26+F26</f>
        <v>20</v>
      </c>
      <c r="H26" s="50">
        <v>6</v>
      </c>
      <c r="I26" s="50">
        <v>0</v>
      </c>
      <c r="J26" s="50">
        <f t="shared" ref="J26:J28" si="5">H26+I26</f>
        <v>6</v>
      </c>
      <c r="K26" s="47">
        <f t="shared" si="4"/>
        <v>-14</v>
      </c>
      <c r="L26" s="47">
        <f t="shared" si="4"/>
        <v>0</v>
      </c>
      <c r="M26" s="50">
        <f>K26+L26</f>
        <v>-14</v>
      </c>
    </row>
    <row r="27" spans="1:21" ht="41.4" x14ac:dyDescent="0.3">
      <c r="A27" s="59"/>
      <c r="B27" s="38" t="s">
        <v>148</v>
      </c>
      <c r="C27" s="134" t="s">
        <v>32</v>
      </c>
      <c r="D27" s="134" t="s">
        <v>95</v>
      </c>
      <c r="E27" s="50">
        <v>59</v>
      </c>
      <c r="F27" s="50">
        <v>0</v>
      </c>
      <c r="G27" s="55">
        <f>E27+F27</f>
        <v>59</v>
      </c>
      <c r="H27" s="50">
        <v>56</v>
      </c>
      <c r="I27" s="50">
        <v>0</v>
      </c>
      <c r="J27" s="50">
        <f t="shared" si="5"/>
        <v>56</v>
      </c>
      <c r="K27" s="47">
        <f t="shared" si="4"/>
        <v>-3</v>
      </c>
      <c r="L27" s="47">
        <f t="shared" si="4"/>
        <v>0</v>
      </c>
      <c r="M27" s="50">
        <f>K27+L27</f>
        <v>-3</v>
      </c>
    </row>
    <row r="28" spans="1:21" ht="41.4" x14ac:dyDescent="0.3">
      <c r="A28" s="59"/>
      <c r="B28" s="38" t="s">
        <v>287</v>
      </c>
      <c r="C28" s="134" t="s">
        <v>32</v>
      </c>
      <c r="D28" s="134" t="s">
        <v>288</v>
      </c>
      <c r="E28" s="50">
        <v>1</v>
      </c>
      <c r="F28" s="50">
        <v>0</v>
      </c>
      <c r="G28" s="55">
        <f>E28+F28</f>
        <v>1</v>
      </c>
      <c r="H28" s="50">
        <v>1</v>
      </c>
      <c r="I28" s="50">
        <v>0</v>
      </c>
      <c r="J28" s="50">
        <f t="shared" si="5"/>
        <v>1</v>
      </c>
      <c r="K28" s="47">
        <f t="shared" si="4"/>
        <v>0</v>
      </c>
      <c r="L28" s="47">
        <f t="shared" si="4"/>
        <v>0</v>
      </c>
      <c r="M28" s="50">
        <f>K28+L28</f>
        <v>0</v>
      </c>
    </row>
    <row r="29" spans="1:21" x14ac:dyDescent="0.3">
      <c r="A29" s="59">
        <v>3</v>
      </c>
      <c r="B29" s="39" t="s">
        <v>119</v>
      </c>
      <c r="C29" s="39"/>
      <c r="D29" s="39"/>
      <c r="E29" s="50"/>
      <c r="F29" s="50"/>
      <c r="G29" s="55"/>
      <c r="H29" s="50"/>
      <c r="I29" s="50"/>
      <c r="J29" s="50"/>
      <c r="K29" s="50"/>
      <c r="L29" s="198"/>
      <c r="M29" s="50"/>
    </row>
    <row r="30" spans="1:21" x14ac:dyDescent="0.3">
      <c r="A30" s="59"/>
      <c r="B30" s="39" t="s">
        <v>41</v>
      </c>
      <c r="C30" s="39" t="s">
        <v>35</v>
      </c>
      <c r="D30" s="39" t="s">
        <v>149</v>
      </c>
      <c r="E30" s="50">
        <v>1810</v>
      </c>
      <c r="F30" s="50">
        <v>0</v>
      </c>
      <c r="G30" s="55">
        <f t="shared" ref="G30:G33" si="6">E30+F30</f>
        <v>1810</v>
      </c>
      <c r="H30" s="50">
        <v>1810</v>
      </c>
      <c r="I30" s="50">
        <v>0</v>
      </c>
      <c r="J30" s="50">
        <f t="shared" ref="J30:J33" si="7">H30+I30</f>
        <v>1810</v>
      </c>
      <c r="K30" s="47">
        <f t="shared" ref="K30:L33" si="8">H30-E30</f>
        <v>0</v>
      </c>
      <c r="L30" s="47">
        <f t="shared" si="8"/>
        <v>0</v>
      </c>
      <c r="M30" s="50">
        <f>K30+L30</f>
        <v>0</v>
      </c>
    </row>
    <row r="31" spans="1:21" ht="41.4" x14ac:dyDescent="0.3">
      <c r="A31" s="59"/>
      <c r="B31" s="38" t="s">
        <v>97</v>
      </c>
      <c r="C31" s="39" t="s">
        <v>35</v>
      </c>
      <c r="D31" s="39" t="s">
        <v>103</v>
      </c>
      <c r="E31" s="50">
        <v>4260</v>
      </c>
      <c r="F31" s="50">
        <v>0</v>
      </c>
      <c r="G31" s="55">
        <f t="shared" si="6"/>
        <v>4260</v>
      </c>
      <c r="H31" s="50">
        <v>8550</v>
      </c>
      <c r="I31" s="50">
        <v>0</v>
      </c>
      <c r="J31" s="50">
        <f t="shared" si="7"/>
        <v>8550</v>
      </c>
      <c r="K31" s="47">
        <f t="shared" si="8"/>
        <v>4290</v>
      </c>
      <c r="L31" s="47">
        <f t="shared" si="8"/>
        <v>0</v>
      </c>
      <c r="M31" s="50">
        <f>K31+L31</f>
        <v>4290</v>
      </c>
    </row>
    <row r="32" spans="1:21" ht="41.4" x14ac:dyDescent="0.3">
      <c r="A32" s="59"/>
      <c r="B32" s="38" t="s">
        <v>150</v>
      </c>
      <c r="C32" s="39" t="s">
        <v>35</v>
      </c>
      <c r="D32" s="39" t="s">
        <v>103</v>
      </c>
      <c r="E32" s="50">
        <v>6373</v>
      </c>
      <c r="F32" s="50">
        <v>0</v>
      </c>
      <c r="G32" s="55">
        <f t="shared" si="6"/>
        <v>6373</v>
      </c>
      <c r="H32" s="50">
        <v>5248</v>
      </c>
      <c r="I32" s="50">
        <v>0</v>
      </c>
      <c r="J32" s="50">
        <f t="shared" si="7"/>
        <v>5248</v>
      </c>
      <c r="K32" s="47">
        <f t="shared" si="8"/>
        <v>-1125</v>
      </c>
      <c r="L32" s="47">
        <f t="shared" si="8"/>
        <v>0</v>
      </c>
      <c r="M32" s="50">
        <f>K32+L32</f>
        <v>-1125</v>
      </c>
    </row>
    <row r="33" spans="1:13" ht="33" customHeight="1" x14ac:dyDescent="0.3">
      <c r="A33" s="59"/>
      <c r="B33" s="38" t="s">
        <v>289</v>
      </c>
      <c r="C33" s="39" t="s">
        <v>35</v>
      </c>
      <c r="D33" s="39" t="s">
        <v>103</v>
      </c>
      <c r="E33" s="50">
        <v>500</v>
      </c>
      <c r="F33" s="50">
        <v>0</v>
      </c>
      <c r="G33" s="55">
        <f t="shared" si="6"/>
        <v>500</v>
      </c>
      <c r="H33" s="50">
        <v>500</v>
      </c>
      <c r="I33" s="50">
        <v>0</v>
      </c>
      <c r="J33" s="50">
        <f t="shared" si="7"/>
        <v>500</v>
      </c>
      <c r="K33" s="47">
        <f t="shared" si="8"/>
        <v>0</v>
      </c>
      <c r="L33" s="47">
        <f t="shared" si="8"/>
        <v>0</v>
      </c>
      <c r="M33" s="50">
        <f>K33+L33</f>
        <v>0</v>
      </c>
    </row>
    <row r="34" spans="1:13" s="30" customFormat="1" ht="13.8" x14ac:dyDescent="0.3">
      <c r="A34" s="59">
        <v>4</v>
      </c>
      <c r="B34" s="39" t="s">
        <v>116</v>
      </c>
      <c r="C34" s="39"/>
      <c r="D34" s="39"/>
      <c r="E34" s="50"/>
      <c r="F34" s="50"/>
      <c r="G34" s="55"/>
      <c r="H34" s="50"/>
      <c r="I34" s="50"/>
      <c r="J34" s="50"/>
      <c r="K34" s="50"/>
      <c r="L34" s="50"/>
      <c r="M34" s="50"/>
    </row>
    <row r="35" spans="1:13" s="30" customFormat="1" ht="48" customHeight="1" x14ac:dyDescent="0.3">
      <c r="A35" s="59"/>
      <c r="B35" s="38" t="s">
        <v>290</v>
      </c>
      <c r="C35" s="39" t="s">
        <v>137</v>
      </c>
      <c r="D35" s="39" t="s">
        <v>103</v>
      </c>
      <c r="E35" s="50">
        <v>100</v>
      </c>
      <c r="F35" s="50">
        <v>0</v>
      </c>
      <c r="G35" s="55">
        <f t="shared" ref="G35" si="9">E35+F35</f>
        <v>100</v>
      </c>
      <c r="H35" s="50">
        <v>100</v>
      </c>
      <c r="I35" s="50">
        <v>0</v>
      </c>
      <c r="J35" s="50">
        <f t="shared" ref="J35" si="10">H35+I35</f>
        <v>100</v>
      </c>
      <c r="K35" s="47">
        <f t="shared" ref="K35:L37" si="11">H35-E35</f>
        <v>0</v>
      </c>
      <c r="L35" s="47">
        <f t="shared" si="11"/>
        <v>0</v>
      </c>
      <c r="M35" s="50">
        <f t="shared" ref="M35" si="12">K35+L35</f>
        <v>0</v>
      </c>
    </row>
    <row r="36" spans="1:13" s="30" customFormat="1" ht="48" customHeight="1" x14ac:dyDescent="0.3">
      <c r="A36" s="59"/>
      <c r="B36" s="38" t="s">
        <v>291</v>
      </c>
      <c r="C36" s="39" t="s">
        <v>137</v>
      </c>
      <c r="D36" s="39" t="s">
        <v>103</v>
      </c>
      <c r="E36" s="50">
        <v>100</v>
      </c>
      <c r="F36" s="50">
        <v>0</v>
      </c>
      <c r="G36" s="55">
        <f t="shared" ref="G36" si="13">E36+F36</f>
        <v>100</v>
      </c>
      <c r="H36" s="50">
        <v>644.4</v>
      </c>
      <c r="I36" s="50">
        <v>0</v>
      </c>
      <c r="J36" s="50">
        <f t="shared" ref="J36" si="14">H36+I36</f>
        <v>644.4</v>
      </c>
      <c r="K36" s="47">
        <f t="shared" si="11"/>
        <v>544.4</v>
      </c>
      <c r="L36" s="47">
        <f t="shared" si="11"/>
        <v>0</v>
      </c>
      <c r="M36" s="50">
        <f t="shared" ref="M36" si="15">K36+L36</f>
        <v>544.4</v>
      </c>
    </row>
    <row r="37" spans="1:13" s="30" customFormat="1" ht="48" customHeight="1" x14ac:dyDescent="0.3">
      <c r="A37" s="59"/>
      <c r="B37" s="38" t="s">
        <v>292</v>
      </c>
      <c r="C37" s="39" t="s">
        <v>137</v>
      </c>
      <c r="D37" s="39" t="s">
        <v>103</v>
      </c>
      <c r="E37" s="50">
        <v>100</v>
      </c>
      <c r="F37" s="50">
        <v>0</v>
      </c>
      <c r="G37" s="55">
        <f t="shared" ref="G37" si="16">E37+F37</f>
        <v>100</v>
      </c>
      <c r="H37" s="50">
        <v>100</v>
      </c>
      <c r="I37" s="50">
        <v>0</v>
      </c>
      <c r="J37" s="50">
        <f t="shared" ref="J37" si="17">H37+I37</f>
        <v>100</v>
      </c>
      <c r="K37" s="47">
        <f t="shared" si="11"/>
        <v>0</v>
      </c>
      <c r="L37" s="47">
        <f t="shared" si="11"/>
        <v>0</v>
      </c>
      <c r="M37" s="50">
        <f t="shared" ref="M37" si="18">K37+L37</f>
        <v>0</v>
      </c>
    </row>
    <row r="38" spans="1:13" x14ac:dyDescent="0.3">
      <c r="A38" s="30"/>
      <c r="B38" s="30"/>
      <c r="C38" s="30"/>
      <c r="D38" s="30"/>
      <c r="E38" s="30"/>
      <c r="F38" s="30"/>
      <c r="G38" s="30"/>
      <c r="H38" s="30"/>
      <c r="I38" s="30"/>
      <c r="J38" s="31"/>
      <c r="K38" s="30"/>
      <c r="L38" s="30"/>
      <c r="M38" s="30"/>
    </row>
    <row r="39" spans="1:13" s="129" customFormat="1" ht="13.8" x14ac:dyDescent="0.25">
      <c r="A39" s="49" t="s">
        <v>182</v>
      </c>
      <c r="H39" s="128"/>
      <c r="I39" s="128"/>
      <c r="K39" s="223" t="s">
        <v>183</v>
      </c>
      <c r="L39" s="223"/>
    </row>
    <row r="40" spans="1:13" ht="23.25" customHeight="1" x14ac:dyDescent="0.3">
      <c r="A40" s="1"/>
      <c r="B40" s="1"/>
      <c r="C40" s="1"/>
      <c r="D40" s="1"/>
      <c r="E40" s="1"/>
      <c r="F40" s="1"/>
      <c r="G40" s="1"/>
      <c r="H40" s="1"/>
      <c r="I40" s="1"/>
      <c r="J40" s="1"/>
      <c r="K40" s="1"/>
      <c r="L40" s="1"/>
      <c r="M40" s="1"/>
    </row>
    <row r="43" spans="1:13" ht="45" customHeight="1" x14ac:dyDescent="0.3"/>
    <row r="50" ht="18.75" customHeight="1" x14ac:dyDescent="0.3"/>
    <row r="52" ht="28.5" customHeight="1" x14ac:dyDescent="0.3"/>
    <row r="54" ht="46.5" customHeight="1" x14ac:dyDescent="0.3"/>
    <row r="59" ht="19.5" customHeight="1" x14ac:dyDescent="0.3"/>
    <row r="61" ht="27.75" customHeight="1" x14ac:dyDescent="0.3"/>
    <row r="63" ht="24" customHeight="1" x14ac:dyDescent="0.3"/>
    <row r="65" ht="30.75" customHeight="1" x14ac:dyDescent="0.3"/>
    <row r="69" ht="43.5" customHeight="1" x14ac:dyDescent="0.3"/>
    <row r="70" ht="59.25" customHeight="1" x14ac:dyDescent="0.3"/>
    <row r="71" ht="25.5" customHeight="1" x14ac:dyDescent="0.3"/>
    <row r="73" ht="34.5" customHeight="1" x14ac:dyDescent="0.3"/>
    <row r="75" ht="48.75" customHeight="1" x14ac:dyDescent="0.3"/>
    <row r="78" ht="70.5" customHeight="1" x14ac:dyDescent="0.3"/>
    <row r="79" ht="69" customHeight="1" x14ac:dyDescent="0.3"/>
  </sheetData>
  <mergeCells count="18">
    <mergeCell ref="K39:L39"/>
    <mergeCell ref="C7:J7"/>
    <mergeCell ref="C8:J8"/>
    <mergeCell ref="A16:A17"/>
    <mergeCell ref="B16:B17"/>
    <mergeCell ref="C16:C17"/>
    <mergeCell ref="D16:D17"/>
    <mergeCell ref="E16:G16"/>
    <mergeCell ref="H16:J16"/>
    <mergeCell ref="K16:M16"/>
    <mergeCell ref="D3:H3"/>
    <mergeCell ref="D4:H4"/>
    <mergeCell ref="D5:H5"/>
    <mergeCell ref="D10:H10"/>
    <mergeCell ref="B18:M18"/>
    <mergeCell ref="A12:B12"/>
    <mergeCell ref="E12:M12"/>
    <mergeCell ref="E13:M13"/>
  </mergeCells>
  <pageMargins left="0.78740157480314965" right="0.78740157480314965" top="1.1811023622047245" bottom="0.39370078740157483" header="0.31496062992125984" footer="0.31496062992125984"/>
  <pageSetup paperSize="9" scale="56"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M42"/>
  <sheetViews>
    <sheetView view="pageBreakPreview" topLeftCell="A10" zoomScale="80" zoomScaleNormal="100" zoomScaleSheetLayoutView="80" workbookViewId="0">
      <selection activeCell="E12" sqref="E12:M12"/>
    </sheetView>
  </sheetViews>
  <sheetFormatPr defaultRowHeight="14.4" x14ac:dyDescent="0.3"/>
  <cols>
    <col min="2" max="2" width="28.88671875" customWidth="1"/>
    <col min="3" max="3" width="16.33203125" customWidth="1"/>
    <col min="4" max="4" width="20.88671875" customWidth="1"/>
    <col min="5" max="5" width="17.109375" customWidth="1"/>
    <col min="6" max="6" width="14.5546875" customWidth="1"/>
    <col min="7" max="7" width="16.44140625" customWidth="1"/>
    <col min="8" max="8" width="15.6640625" customWidth="1"/>
    <col min="9" max="9" width="16" customWidth="1"/>
    <col min="10" max="10" width="13.6640625" customWidth="1"/>
    <col min="11" max="11" width="14.33203125" customWidth="1"/>
    <col min="12" max="12" width="13.109375" customWidth="1"/>
    <col min="13" max="13" width="17.44140625" customWidth="1"/>
  </cols>
  <sheetData>
    <row r="1" spans="1:13" x14ac:dyDescent="0.3">
      <c r="A1" s="1"/>
      <c r="B1" s="1"/>
      <c r="C1" s="1"/>
      <c r="D1" s="1"/>
      <c r="E1" s="1"/>
      <c r="F1" s="15"/>
      <c r="G1" s="1"/>
      <c r="H1" s="1"/>
      <c r="I1" s="15"/>
      <c r="J1" s="1"/>
      <c r="K1" s="1"/>
      <c r="L1" s="15"/>
      <c r="M1" s="1"/>
    </row>
    <row r="2" spans="1:13" x14ac:dyDescent="0.3">
      <c r="A2" s="1"/>
      <c r="B2" s="1"/>
      <c r="C2" s="1"/>
      <c r="D2" s="1"/>
      <c r="E2" s="1"/>
      <c r="F2" s="15"/>
      <c r="G2" s="1"/>
      <c r="H2" s="1"/>
      <c r="I2" s="15"/>
      <c r="J2" s="1"/>
      <c r="K2" s="1"/>
      <c r="L2" s="15"/>
      <c r="M2" s="1"/>
    </row>
    <row r="3" spans="1:13" x14ac:dyDescent="0.3">
      <c r="A3" s="1"/>
      <c r="B3" s="1"/>
      <c r="C3" s="1"/>
      <c r="D3" s="305" t="s">
        <v>0</v>
      </c>
      <c r="E3" s="305"/>
      <c r="F3" s="305"/>
      <c r="G3" s="305"/>
      <c r="H3" s="305"/>
      <c r="I3" s="19"/>
      <c r="J3" s="1"/>
      <c r="K3" s="1"/>
      <c r="L3" s="15"/>
      <c r="M3" s="1"/>
    </row>
    <row r="4" spans="1:13" x14ac:dyDescent="0.3">
      <c r="A4" s="1"/>
      <c r="B4" s="1"/>
      <c r="C4" s="2"/>
      <c r="D4" s="305" t="s">
        <v>15</v>
      </c>
      <c r="E4" s="305"/>
      <c r="F4" s="305"/>
      <c r="G4" s="305"/>
      <c r="H4" s="305"/>
      <c r="I4" s="15"/>
      <c r="J4" s="1"/>
      <c r="K4" s="1"/>
      <c r="L4" s="15"/>
      <c r="M4" s="1"/>
    </row>
    <row r="5" spans="1:13" x14ac:dyDescent="0.3">
      <c r="A5" s="1"/>
      <c r="B5" s="1"/>
      <c r="C5" s="1"/>
      <c r="D5" s="305" t="s">
        <v>16</v>
      </c>
      <c r="E5" s="305"/>
      <c r="F5" s="305"/>
      <c r="G5" s="305"/>
      <c r="H5" s="305"/>
      <c r="I5" s="66"/>
      <c r="J5" s="63"/>
      <c r="K5" s="1"/>
      <c r="L5" s="15"/>
      <c r="M5" s="1"/>
    </row>
    <row r="6" spans="1:13" x14ac:dyDescent="0.3">
      <c r="A6" s="1"/>
      <c r="B6" s="1"/>
      <c r="C6" s="1"/>
      <c r="D6" s="1"/>
      <c r="E6" s="1"/>
      <c r="F6" s="15"/>
      <c r="G6" s="1"/>
      <c r="H6" s="1"/>
      <c r="I6" s="15"/>
      <c r="J6" s="1"/>
      <c r="K6" s="1"/>
      <c r="L6" s="15"/>
      <c r="M6" s="1"/>
    </row>
    <row r="7" spans="1:13" x14ac:dyDescent="0.3">
      <c r="A7" s="1"/>
      <c r="B7" s="1"/>
      <c r="C7" s="1"/>
      <c r="D7" s="306" t="s">
        <v>98</v>
      </c>
      <c r="E7" s="306"/>
      <c r="F7" s="306"/>
      <c r="G7" s="306"/>
      <c r="H7" s="306"/>
      <c r="I7" s="21"/>
      <c r="J7" s="6"/>
      <c r="K7" s="6"/>
      <c r="L7" s="21"/>
      <c r="M7" s="1"/>
    </row>
    <row r="8" spans="1:13" x14ac:dyDescent="0.3">
      <c r="A8" s="1"/>
      <c r="B8" s="1"/>
      <c r="C8" s="1"/>
      <c r="D8" s="294" t="s">
        <v>3</v>
      </c>
      <c r="E8" s="294"/>
      <c r="F8" s="294"/>
      <c r="G8" s="294"/>
      <c r="H8" s="294"/>
      <c r="I8" s="21"/>
      <c r="J8" s="6"/>
      <c r="K8" s="6"/>
      <c r="L8" s="21"/>
      <c r="M8" s="1"/>
    </row>
    <row r="9" spans="1:13" x14ac:dyDescent="0.3">
      <c r="A9" s="1"/>
      <c r="B9" s="1"/>
      <c r="C9" s="1"/>
      <c r="D9" s="1"/>
      <c r="E9" s="1"/>
      <c r="F9" s="15"/>
      <c r="G9" s="1"/>
      <c r="H9" s="1"/>
      <c r="I9" s="15"/>
      <c r="J9" s="1"/>
      <c r="K9" s="1"/>
      <c r="L9" s="15"/>
      <c r="M9" s="1"/>
    </row>
    <row r="10" spans="1:13" x14ac:dyDescent="0.3">
      <c r="A10" s="1"/>
      <c r="B10" s="1"/>
      <c r="C10" s="1"/>
      <c r="D10" s="305" t="s">
        <v>179</v>
      </c>
      <c r="E10" s="305"/>
      <c r="F10" s="305"/>
      <c r="G10" s="305"/>
      <c r="H10" s="305"/>
      <c r="I10" s="15"/>
      <c r="J10" s="1"/>
      <c r="K10" s="1"/>
      <c r="L10" s="15"/>
      <c r="M10" s="1"/>
    </row>
    <row r="11" spans="1:13" x14ac:dyDescent="0.3">
      <c r="A11" s="1"/>
      <c r="B11" s="1"/>
      <c r="C11" s="1"/>
      <c r="D11" s="1"/>
      <c r="E11" s="1"/>
      <c r="F11" s="15"/>
      <c r="G11" s="1"/>
      <c r="H11" s="63"/>
      <c r="I11" s="15"/>
      <c r="J11" s="1"/>
      <c r="K11" s="1"/>
      <c r="L11" s="15"/>
      <c r="M11" s="1"/>
    </row>
    <row r="12" spans="1:13" x14ac:dyDescent="0.3">
      <c r="A12" s="304" t="s">
        <v>151</v>
      </c>
      <c r="B12" s="304"/>
      <c r="C12" s="12"/>
      <c r="D12" s="6"/>
      <c r="E12" s="316" t="s">
        <v>152</v>
      </c>
      <c r="F12" s="316"/>
      <c r="G12" s="316"/>
      <c r="H12" s="316"/>
      <c r="I12" s="316"/>
      <c r="J12" s="316"/>
      <c r="K12" s="316"/>
      <c r="L12" s="316"/>
      <c r="M12" s="316"/>
    </row>
    <row r="13" spans="1:13" x14ac:dyDescent="0.3">
      <c r="A13" s="6" t="s">
        <v>17</v>
      </c>
      <c r="B13" s="6"/>
      <c r="C13" s="6"/>
      <c r="D13" s="6"/>
      <c r="E13" s="294" t="s">
        <v>18</v>
      </c>
      <c r="F13" s="294"/>
      <c r="G13" s="294"/>
      <c r="H13" s="294"/>
      <c r="I13" s="294"/>
      <c r="J13" s="294"/>
      <c r="K13" s="294"/>
      <c r="L13" s="294"/>
      <c r="M13" s="294"/>
    </row>
    <row r="14" spans="1:13" x14ac:dyDescent="0.3">
      <c r="A14" s="1"/>
      <c r="B14" s="1"/>
      <c r="C14" s="1"/>
      <c r="D14" s="1"/>
      <c r="E14" s="1"/>
      <c r="F14" s="15"/>
      <c r="G14" s="1"/>
      <c r="H14" s="1"/>
      <c r="I14" s="15"/>
      <c r="J14" s="1"/>
      <c r="K14" s="1"/>
      <c r="L14" s="15"/>
      <c r="M14" s="1"/>
    </row>
    <row r="15" spans="1:13" x14ac:dyDescent="0.3">
      <c r="A15" s="307" t="s">
        <v>19</v>
      </c>
      <c r="B15" s="308" t="s">
        <v>20</v>
      </c>
      <c r="C15" s="307" t="s">
        <v>21</v>
      </c>
      <c r="D15" s="307" t="s">
        <v>22</v>
      </c>
      <c r="E15" s="309" t="s">
        <v>26</v>
      </c>
      <c r="F15" s="309"/>
      <c r="G15" s="309"/>
      <c r="H15" s="308" t="s">
        <v>27</v>
      </c>
      <c r="I15" s="308"/>
      <c r="J15" s="308"/>
      <c r="K15" s="308" t="s">
        <v>28</v>
      </c>
      <c r="L15" s="308"/>
      <c r="M15" s="308"/>
    </row>
    <row r="16" spans="1:13" ht="27.6" x14ac:dyDescent="0.3">
      <c r="A16" s="307"/>
      <c r="B16" s="308"/>
      <c r="C16" s="307"/>
      <c r="D16" s="307"/>
      <c r="E16" s="65" t="s">
        <v>23</v>
      </c>
      <c r="F16" s="67" t="s">
        <v>24</v>
      </c>
      <c r="G16" s="65" t="s">
        <v>25</v>
      </c>
      <c r="H16" s="65" t="s">
        <v>23</v>
      </c>
      <c r="I16" s="67" t="s">
        <v>24</v>
      </c>
      <c r="J16" s="65" t="s">
        <v>25</v>
      </c>
      <c r="K16" s="65" t="s">
        <v>23</v>
      </c>
      <c r="L16" s="67" t="s">
        <v>24</v>
      </c>
      <c r="M16" s="65" t="s">
        <v>25</v>
      </c>
    </row>
    <row r="17" spans="1:13" x14ac:dyDescent="0.3">
      <c r="A17" s="65"/>
      <c r="B17" s="310" t="s">
        <v>293</v>
      </c>
      <c r="C17" s="311"/>
      <c r="D17" s="311"/>
      <c r="E17" s="311"/>
      <c r="F17" s="311"/>
      <c r="G17" s="311"/>
      <c r="H17" s="311"/>
      <c r="I17" s="311"/>
      <c r="J17" s="311"/>
      <c r="K17" s="311"/>
      <c r="L17" s="311"/>
      <c r="M17" s="312"/>
    </row>
    <row r="18" spans="1:13" x14ac:dyDescent="0.3">
      <c r="A18" s="64">
        <v>1</v>
      </c>
      <c r="B18" s="133" t="s">
        <v>117</v>
      </c>
      <c r="C18" s="133"/>
      <c r="D18" s="132"/>
      <c r="E18" s="65"/>
      <c r="F18" s="67"/>
      <c r="G18" s="65"/>
      <c r="H18" s="13"/>
      <c r="I18" s="22"/>
      <c r="J18" s="13"/>
      <c r="K18" s="13"/>
      <c r="L18" s="22"/>
      <c r="M18" s="13"/>
    </row>
    <row r="19" spans="1:13" x14ac:dyDescent="0.3">
      <c r="A19" s="64"/>
      <c r="B19" s="133" t="s">
        <v>52</v>
      </c>
      <c r="C19" s="133" t="s">
        <v>35</v>
      </c>
      <c r="D19" s="135" t="s">
        <v>100</v>
      </c>
      <c r="E19" s="55">
        <v>316590</v>
      </c>
      <c r="F19" s="55">
        <v>80122</v>
      </c>
      <c r="G19" s="55">
        <f t="shared" ref="G19" si="0">E19+F19</f>
        <v>396712</v>
      </c>
      <c r="H19" s="50">
        <v>40074</v>
      </c>
      <c r="I19" s="50">
        <v>0</v>
      </c>
      <c r="J19" s="50">
        <f t="shared" ref="J19" si="1">H19+I19</f>
        <v>40074</v>
      </c>
      <c r="K19" s="47">
        <f t="shared" ref="K19:L21" si="2">H19-E19</f>
        <v>-276516</v>
      </c>
      <c r="L19" s="47">
        <f t="shared" si="2"/>
        <v>-80122</v>
      </c>
      <c r="M19" s="47">
        <f t="shared" ref="M19" si="3">K19+L19</f>
        <v>-356638</v>
      </c>
    </row>
    <row r="20" spans="1:13" ht="17.25" customHeight="1" x14ac:dyDescent="0.3">
      <c r="A20" s="64"/>
      <c r="B20" s="132" t="s">
        <v>90</v>
      </c>
      <c r="C20" s="133" t="s">
        <v>32</v>
      </c>
      <c r="D20" s="132" t="s">
        <v>40</v>
      </c>
      <c r="E20" s="46">
        <v>1</v>
      </c>
      <c r="F20" s="55">
        <v>0</v>
      </c>
      <c r="G20" s="46">
        <f t="shared" ref="G20:G28" si="4">E20+F20</f>
        <v>1</v>
      </c>
      <c r="H20" s="47">
        <v>1</v>
      </c>
      <c r="I20" s="50">
        <v>0</v>
      </c>
      <c r="J20" s="47">
        <f t="shared" ref="J20:J28" si="5">H20+I20</f>
        <v>1</v>
      </c>
      <c r="K20" s="47">
        <f t="shared" si="2"/>
        <v>0</v>
      </c>
      <c r="L20" s="47">
        <f t="shared" si="2"/>
        <v>0</v>
      </c>
      <c r="M20" s="47">
        <f t="shared" ref="M20:M28" si="6">K20+L20</f>
        <v>0</v>
      </c>
    </row>
    <row r="21" spans="1:13" ht="27.6" x14ac:dyDescent="0.3">
      <c r="A21" s="64"/>
      <c r="B21" s="132" t="s">
        <v>238</v>
      </c>
      <c r="C21" s="133" t="s">
        <v>32</v>
      </c>
      <c r="D21" s="132" t="s">
        <v>33</v>
      </c>
      <c r="E21" s="46">
        <v>5</v>
      </c>
      <c r="F21" s="55">
        <v>0</v>
      </c>
      <c r="G21" s="46">
        <f t="shared" si="4"/>
        <v>5</v>
      </c>
      <c r="H21" s="47">
        <v>5</v>
      </c>
      <c r="I21" s="50">
        <v>0</v>
      </c>
      <c r="J21" s="47">
        <f t="shared" si="5"/>
        <v>5</v>
      </c>
      <c r="K21" s="47">
        <f t="shared" si="2"/>
        <v>0</v>
      </c>
      <c r="L21" s="47">
        <f t="shared" si="2"/>
        <v>0</v>
      </c>
      <c r="M21" s="47">
        <f t="shared" si="6"/>
        <v>0</v>
      </c>
    </row>
    <row r="22" spans="1:13" ht="47.25" customHeight="1" x14ac:dyDescent="0.3">
      <c r="A22" s="64"/>
      <c r="B22" s="132" t="s">
        <v>294</v>
      </c>
      <c r="C22" s="133" t="s">
        <v>32</v>
      </c>
      <c r="D22" s="132" t="s">
        <v>33</v>
      </c>
      <c r="E22" s="46">
        <v>5</v>
      </c>
      <c r="F22" s="55">
        <v>0</v>
      </c>
      <c r="G22" s="46">
        <f t="shared" ref="G22" si="7">E22+F22</f>
        <v>5</v>
      </c>
      <c r="H22" s="47">
        <v>5</v>
      </c>
      <c r="I22" s="50">
        <v>0</v>
      </c>
      <c r="J22" s="47">
        <f t="shared" ref="J22" si="8">H22+I22</f>
        <v>5</v>
      </c>
      <c r="K22" s="47">
        <f t="shared" ref="K22" si="9">H22-E22</f>
        <v>0</v>
      </c>
      <c r="L22" s="47">
        <f t="shared" ref="L22" si="10">I22-F22</f>
        <v>0</v>
      </c>
      <c r="M22" s="47">
        <f t="shared" ref="M22" si="11">K22+L22</f>
        <v>0</v>
      </c>
    </row>
    <row r="23" spans="1:13" x14ac:dyDescent="0.3">
      <c r="A23" s="86"/>
      <c r="B23" s="132" t="s">
        <v>127</v>
      </c>
      <c r="C23" s="133" t="s">
        <v>32</v>
      </c>
      <c r="D23" s="132" t="s">
        <v>33</v>
      </c>
      <c r="E23" s="46">
        <v>5</v>
      </c>
      <c r="F23" s="55">
        <v>0</v>
      </c>
      <c r="G23" s="46">
        <f t="shared" ref="G23" si="12">E23+F23</f>
        <v>5</v>
      </c>
      <c r="H23" s="47">
        <v>5</v>
      </c>
      <c r="I23" s="50">
        <v>0</v>
      </c>
      <c r="J23" s="47">
        <f t="shared" ref="J23" si="13">H23+I23</f>
        <v>5</v>
      </c>
      <c r="K23" s="47">
        <f t="shared" ref="K23" si="14">H23-E23</f>
        <v>0</v>
      </c>
      <c r="L23" s="47">
        <f t="shared" ref="L23" si="15">I23-F23</f>
        <v>0</v>
      </c>
      <c r="M23" s="47">
        <f t="shared" ref="M23" si="16">K23+L23</f>
        <v>0</v>
      </c>
    </row>
    <row r="24" spans="1:13" x14ac:dyDescent="0.3">
      <c r="A24" s="65">
        <v>2</v>
      </c>
      <c r="B24" s="133" t="s">
        <v>118</v>
      </c>
      <c r="C24" s="32"/>
      <c r="D24" s="32"/>
      <c r="E24" s="48"/>
      <c r="F24" s="56"/>
      <c r="G24" s="46"/>
      <c r="H24" s="47"/>
      <c r="I24" s="50"/>
      <c r="J24" s="47"/>
      <c r="K24" s="47"/>
      <c r="L24" s="50"/>
      <c r="M24" s="47"/>
    </row>
    <row r="25" spans="1:13" ht="55.2" x14ac:dyDescent="0.3">
      <c r="A25" s="64"/>
      <c r="B25" s="132" t="s">
        <v>295</v>
      </c>
      <c r="C25" s="133" t="s">
        <v>38</v>
      </c>
      <c r="D25" s="132" t="s">
        <v>296</v>
      </c>
      <c r="E25" s="47">
        <v>9</v>
      </c>
      <c r="F25" s="50">
        <v>0</v>
      </c>
      <c r="G25" s="46">
        <f t="shared" si="4"/>
        <v>9</v>
      </c>
      <c r="H25" s="47">
        <v>13</v>
      </c>
      <c r="I25" s="50">
        <v>0</v>
      </c>
      <c r="J25" s="47">
        <f t="shared" si="5"/>
        <v>13</v>
      </c>
      <c r="K25" s="47">
        <f>H25-E25</f>
        <v>4</v>
      </c>
      <c r="L25" s="47">
        <f>I25-F25</f>
        <v>0</v>
      </c>
      <c r="M25" s="47">
        <f t="shared" si="6"/>
        <v>4</v>
      </c>
    </row>
    <row r="26" spans="1:13" x14ac:dyDescent="0.3">
      <c r="A26" s="64">
        <v>3</v>
      </c>
      <c r="B26" s="133" t="s">
        <v>119</v>
      </c>
      <c r="C26" s="133"/>
      <c r="D26" s="133"/>
      <c r="E26" s="47"/>
      <c r="F26" s="50"/>
      <c r="G26" s="46"/>
      <c r="H26" s="47"/>
      <c r="I26" s="50"/>
      <c r="J26" s="47"/>
      <c r="K26" s="47"/>
      <c r="L26" s="50"/>
      <c r="M26" s="47"/>
    </row>
    <row r="27" spans="1:13" ht="27.6" x14ac:dyDescent="0.3">
      <c r="A27" s="64"/>
      <c r="B27" s="132" t="s">
        <v>297</v>
      </c>
      <c r="C27" s="133" t="s">
        <v>35</v>
      </c>
      <c r="D27" s="132" t="s">
        <v>103</v>
      </c>
      <c r="E27" s="47">
        <v>35177</v>
      </c>
      <c r="F27" s="50">
        <v>0</v>
      </c>
      <c r="G27" s="46">
        <f t="shared" si="4"/>
        <v>35177</v>
      </c>
      <c r="H27" s="47">
        <v>3083</v>
      </c>
      <c r="I27" s="50">
        <v>0</v>
      </c>
      <c r="J27" s="47">
        <f t="shared" si="5"/>
        <v>3083</v>
      </c>
      <c r="K27" s="47">
        <f>H27-E27</f>
        <v>-32094</v>
      </c>
      <c r="L27" s="47">
        <f>I27-F27</f>
        <v>0</v>
      </c>
      <c r="M27" s="47">
        <f t="shared" si="6"/>
        <v>-32094</v>
      </c>
    </row>
    <row r="28" spans="1:13" ht="27.6" x14ac:dyDescent="0.3">
      <c r="A28" s="64"/>
      <c r="B28" s="132" t="s">
        <v>43</v>
      </c>
      <c r="C28" s="133" t="s">
        <v>35</v>
      </c>
      <c r="D28" s="132" t="s">
        <v>103</v>
      </c>
      <c r="E28" s="47">
        <v>63318</v>
      </c>
      <c r="F28" s="50">
        <v>0</v>
      </c>
      <c r="G28" s="46">
        <f t="shared" si="4"/>
        <v>63318</v>
      </c>
      <c r="H28" s="47">
        <v>8015</v>
      </c>
      <c r="I28" s="50">
        <v>0</v>
      </c>
      <c r="J28" s="47">
        <f t="shared" si="5"/>
        <v>8015</v>
      </c>
      <c r="K28" s="47">
        <f>H28-E28</f>
        <v>-55303</v>
      </c>
      <c r="L28" s="47">
        <f>I28-F28</f>
        <v>0</v>
      </c>
      <c r="M28" s="47">
        <f t="shared" si="6"/>
        <v>-55303</v>
      </c>
    </row>
    <row r="30" spans="1:13" s="129" customFormat="1" ht="13.8" x14ac:dyDescent="0.25">
      <c r="A30" s="49" t="s">
        <v>182</v>
      </c>
      <c r="H30" s="128"/>
      <c r="I30" s="128"/>
      <c r="K30" s="223" t="s">
        <v>183</v>
      </c>
      <c r="L30" s="223"/>
    </row>
    <row r="31" spans="1:13" x14ac:dyDescent="0.3">
      <c r="A31" s="1"/>
      <c r="B31" s="1"/>
      <c r="C31" s="1"/>
      <c r="D31" s="1"/>
      <c r="E31" s="1"/>
      <c r="F31" s="15"/>
      <c r="G31" s="1"/>
      <c r="H31" s="294" t="s">
        <v>13</v>
      </c>
      <c r="I31" s="294"/>
      <c r="J31" s="1"/>
      <c r="K31" s="295" t="s">
        <v>14</v>
      </c>
      <c r="L31" s="295"/>
    </row>
    <row r="41" spans="13:13" x14ac:dyDescent="0.3">
      <c r="M41" s="1"/>
    </row>
    <row r="42" spans="13:13" x14ac:dyDescent="0.3">
      <c r="M42" s="1"/>
    </row>
  </sheetData>
  <mergeCells count="20">
    <mergeCell ref="D10:H10"/>
    <mergeCell ref="D3:H3"/>
    <mergeCell ref="D4:H4"/>
    <mergeCell ref="D5:H5"/>
    <mergeCell ref="D7:H7"/>
    <mergeCell ref="D8:H8"/>
    <mergeCell ref="B17:M17"/>
    <mergeCell ref="K30:L30"/>
    <mergeCell ref="H31:I31"/>
    <mergeCell ref="K31:L31"/>
    <mergeCell ref="A12:B12"/>
    <mergeCell ref="E12:M12"/>
    <mergeCell ref="E13:M13"/>
    <mergeCell ref="A15:A16"/>
    <mergeCell ref="B15:B16"/>
    <mergeCell ref="C15:C16"/>
    <mergeCell ref="D15:D16"/>
    <mergeCell ref="E15:G15"/>
    <mergeCell ref="H15:J15"/>
    <mergeCell ref="K15:M15"/>
  </mergeCells>
  <pageMargins left="0.70866141732283472" right="0.70866141732283472" top="1.1417322834645669" bottom="0.35433070866141736" header="0.31496062992125984" footer="0.31496062992125984"/>
  <pageSetup paperSize="9" scale="61"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M50"/>
  <sheetViews>
    <sheetView view="pageBreakPreview" zoomScale="90" zoomScaleNormal="100" zoomScaleSheetLayoutView="90" workbookViewId="0">
      <selection activeCell="B23" sqref="B23"/>
    </sheetView>
  </sheetViews>
  <sheetFormatPr defaultRowHeight="14.4" x14ac:dyDescent="0.3"/>
  <cols>
    <col min="2" max="2" width="28.88671875" customWidth="1"/>
    <col min="3" max="3" width="16.33203125" customWidth="1"/>
    <col min="4" max="4" width="20.88671875" customWidth="1"/>
    <col min="5" max="5" width="17.109375" customWidth="1"/>
    <col min="6" max="6" width="14.5546875" customWidth="1"/>
    <col min="7" max="7" width="16.44140625" customWidth="1"/>
    <col min="8" max="8" width="15.6640625" customWidth="1"/>
    <col min="9" max="9" width="16" customWidth="1"/>
    <col min="10" max="10" width="13.6640625" customWidth="1"/>
    <col min="11" max="11" width="14.33203125" customWidth="1"/>
    <col min="12" max="12" width="13.109375" customWidth="1"/>
    <col min="13" max="13" width="17.44140625" customWidth="1"/>
  </cols>
  <sheetData>
    <row r="1" spans="1:13" x14ac:dyDescent="0.3">
      <c r="A1" s="1"/>
      <c r="B1" s="1"/>
      <c r="C1" s="1"/>
      <c r="D1" s="1"/>
      <c r="E1" s="1"/>
      <c r="F1" s="15"/>
      <c r="G1" s="1"/>
      <c r="H1" s="1"/>
      <c r="I1" s="15"/>
      <c r="J1" s="1"/>
      <c r="K1" s="1"/>
      <c r="L1" s="15"/>
      <c r="M1" s="1"/>
    </row>
    <row r="2" spans="1:13" x14ac:dyDescent="0.3">
      <c r="A2" s="1"/>
      <c r="B2" s="1"/>
      <c r="C2" s="1"/>
      <c r="D2" s="1"/>
      <c r="E2" s="1"/>
      <c r="F2" s="15"/>
      <c r="G2" s="1"/>
      <c r="H2" s="1"/>
      <c r="I2" s="15"/>
      <c r="J2" s="1"/>
      <c r="K2" s="1"/>
      <c r="L2" s="15"/>
      <c r="M2" s="1"/>
    </row>
    <row r="3" spans="1:13" x14ac:dyDescent="0.3">
      <c r="A3" s="1"/>
      <c r="B3" s="1"/>
      <c r="C3" s="1"/>
      <c r="D3" s="305" t="s">
        <v>0</v>
      </c>
      <c r="E3" s="305"/>
      <c r="F3" s="305"/>
      <c r="G3" s="305"/>
      <c r="H3" s="305"/>
      <c r="I3" s="19"/>
      <c r="J3" s="1"/>
      <c r="K3" s="1"/>
      <c r="L3" s="15"/>
      <c r="M3" s="1"/>
    </row>
    <row r="4" spans="1:13" x14ac:dyDescent="0.3">
      <c r="A4" s="1"/>
      <c r="B4" s="1"/>
      <c r="C4" s="2"/>
      <c r="D4" s="305" t="s">
        <v>15</v>
      </c>
      <c r="E4" s="305"/>
      <c r="F4" s="305"/>
      <c r="G4" s="305"/>
      <c r="H4" s="305"/>
      <c r="I4" s="15"/>
      <c r="J4" s="1"/>
      <c r="K4" s="1"/>
      <c r="L4" s="15"/>
      <c r="M4" s="1"/>
    </row>
    <row r="5" spans="1:13" x14ac:dyDescent="0.3">
      <c r="A5" s="1"/>
      <c r="B5" s="1"/>
      <c r="C5" s="1"/>
      <c r="D5" s="305" t="s">
        <v>16</v>
      </c>
      <c r="E5" s="305"/>
      <c r="F5" s="305"/>
      <c r="G5" s="305"/>
      <c r="H5" s="305"/>
      <c r="I5" s="100"/>
      <c r="J5" s="99"/>
      <c r="K5" s="1"/>
      <c r="L5" s="15"/>
      <c r="M5" s="1"/>
    </row>
    <row r="6" spans="1:13" x14ac:dyDescent="0.3">
      <c r="A6" s="1"/>
      <c r="B6" s="1"/>
      <c r="C6" s="1"/>
      <c r="D6" s="1"/>
      <c r="E6" s="1"/>
      <c r="F6" s="15"/>
      <c r="G6" s="1"/>
      <c r="H6" s="1"/>
      <c r="I6" s="15"/>
      <c r="J6" s="1"/>
      <c r="K6" s="1"/>
      <c r="L6" s="15"/>
      <c r="M6" s="1"/>
    </row>
    <row r="7" spans="1:13" x14ac:dyDescent="0.3">
      <c r="A7" s="1"/>
      <c r="B7" s="1"/>
      <c r="C7" s="1"/>
      <c r="D7" s="306" t="s">
        <v>98</v>
      </c>
      <c r="E7" s="306"/>
      <c r="F7" s="306"/>
      <c r="G7" s="306"/>
      <c r="H7" s="306"/>
      <c r="I7" s="21"/>
      <c r="J7" s="6"/>
      <c r="K7" s="6"/>
      <c r="L7" s="21"/>
      <c r="M7" s="1"/>
    </row>
    <row r="8" spans="1:13" x14ac:dyDescent="0.3">
      <c r="A8" s="1"/>
      <c r="B8" s="1"/>
      <c r="C8" s="1"/>
      <c r="D8" s="294" t="s">
        <v>3</v>
      </c>
      <c r="E8" s="294"/>
      <c r="F8" s="294"/>
      <c r="G8" s="294"/>
      <c r="H8" s="294"/>
      <c r="I8" s="21"/>
      <c r="J8" s="6"/>
      <c r="K8" s="6"/>
      <c r="L8" s="21"/>
      <c r="M8" s="1"/>
    </row>
    <row r="9" spans="1:13" x14ac:dyDescent="0.3">
      <c r="A9" s="1"/>
      <c r="B9" s="1"/>
      <c r="C9" s="1"/>
      <c r="D9" s="1"/>
      <c r="E9" s="1"/>
      <c r="F9" s="15"/>
      <c r="G9" s="1"/>
      <c r="H9" s="1"/>
      <c r="I9" s="15"/>
      <c r="J9" s="1"/>
      <c r="K9" s="1"/>
      <c r="L9" s="15"/>
      <c r="M9" s="1"/>
    </row>
    <row r="10" spans="1:13" x14ac:dyDescent="0.3">
      <c r="A10" s="1"/>
      <c r="B10" s="1"/>
      <c r="C10" s="1"/>
      <c r="D10" s="305" t="s">
        <v>179</v>
      </c>
      <c r="E10" s="305"/>
      <c r="F10" s="305"/>
      <c r="G10" s="305"/>
      <c r="H10" s="305"/>
      <c r="I10" s="15"/>
      <c r="J10" s="1"/>
      <c r="K10" s="1"/>
      <c r="L10" s="15"/>
      <c r="M10" s="1"/>
    </row>
    <row r="11" spans="1:13" x14ac:dyDescent="0.3">
      <c r="A11" s="1"/>
      <c r="B11" s="1"/>
      <c r="C11" s="1"/>
      <c r="D11" s="1"/>
      <c r="E11" s="1"/>
      <c r="F11" s="15"/>
      <c r="G11" s="1"/>
      <c r="H11" s="99"/>
      <c r="I11" s="15"/>
      <c r="J11" s="1"/>
      <c r="K11" s="1"/>
      <c r="L11" s="15"/>
      <c r="M11" s="1"/>
    </row>
    <row r="12" spans="1:13" x14ac:dyDescent="0.3">
      <c r="A12" s="304" t="s">
        <v>153</v>
      </c>
      <c r="B12" s="304"/>
      <c r="C12" s="12"/>
      <c r="D12" s="6"/>
      <c r="E12" s="316" t="s">
        <v>154</v>
      </c>
      <c r="F12" s="316"/>
      <c r="G12" s="316"/>
      <c r="H12" s="316"/>
      <c r="I12" s="316"/>
      <c r="J12" s="316"/>
      <c r="K12" s="316"/>
      <c r="L12" s="316"/>
      <c r="M12" s="316"/>
    </row>
    <row r="13" spans="1:13" x14ac:dyDescent="0.3">
      <c r="A13" s="6" t="s">
        <v>17</v>
      </c>
      <c r="B13" s="6"/>
      <c r="C13" s="6"/>
      <c r="D13" s="6"/>
      <c r="E13" s="294" t="s">
        <v>18</v>
      </c>
      <c r="F13" s="294"/>
      <c r="G13" s="294"/>
      <c r="H13" s="294"/>
      <c r="I13" s="294"/>
      <c r="J13" s="294"/>
      <c r="K13" s="294"/>
      <c r="L13" s="294"/>
      <c r="M13" s="294"/>
    </row>
    <row r="14" spans="1:13" x14ac:dyDescent="0.3">
      <c r="A14" s="1"/>
      <c r="B14" s="1"/>
      <c r="C14" s="1"/>
      <c r="D14" s="1"/>
      <c r="E14" s="1"/>
      <c r="F14" s="15"/>
      <c r="G14" s="1"/>
      <c r="H14" s="99"/>
      <c r="I14" s="15"/>
      <c r="J14" s="1"/>
      <c r="K14" s="1"/>
      <c r="L14" s="15"/>
      <c r="M14" s="1"/>
    </row>
    <row r="15" spans="1:13" x14ac:dyDescent="0.3">
      <c r="A15" s="1"/>
      <c r="B15" s="1"/>
      <c r="C15" s="1"/>
      <c r="D15" s="1"/>
      <c r="E15" s="1"/>
      <c r="F15" s="15"/>
      <c r="G15" s="1"/>
      <c r="H15" s="1"/>
      <c r="I15" s="15"/>
      <c r="J15" s="1"/>
      <c r="K15" s="1"/>
      <c r="L15" s="15"/>
      <c r="M15" s="1"/>
    </row>
    <row r="16" spans="1:13" x14ac:dyDescent="0.3">
      <c r="A16" s="307" t="s">
        <v>19</v>
      </c>
      <c r="B16" s="308" t="s">
        <v>20</v>
      </c>
      <c r="C16" s="307" t="s">
        <v>21</v>
      </c>
      <c r="D16" s="307" t="s">
        <v>22</v>
      </c>
      <c r="E16" s="309" t="s">
        <v>26</v>
      </c>
      <c r="F16" s="309"/>
      <c r="G16" s="309"/>
      <c r="H16" s="308" t="s">
        <v>27</v>
      </c>
      <c r="I16" s="308"/>
      <c r="J16" s="308"/>
      <c r="K16" s="308" t="s">
        <v>28</v>
      </c>
      <c r="L16" s="308"/>
      <c r="M16" s="308"/>
    </row>
    <row r="17" spans="1:13" ht="27.6" x14ac:dyDescent="0.3">
      <c r="A17" s="307"/>
      <c r="B17" s="308"/>
      <c r="C17" s="307"/>
      <c r="D17" s="307"/>
      <c r="E17" s="97" t="s">
        <v>23</v>
      </c>
      <c r="F17" s="101" t="s">
        <v>24</v>
      </c>
      <c r="G17" s="97" t="s">
        <v>25</v>
      </c>
      <c r="H17" s="97" t="s">
        <v>23</v>
      </c>
      <c r="I17" s="101" t="s">
        <v>24</v>
      </c>
      <c r="J17" s="97" t="s">
        <v>25</v>
      </c>
      <c r="K17" s="97" t="s">
        <v>23</v>
      </c>
      <c r="L17" s="101" t="s">
        <v>24</v>
      </c>
      <c r="M17" s="97" t="s">
        <v>25</v>
      </c>
    </row>
    <row r="18" spans="1:13" x14ac:dyDescent="0.3">
      <c r="A18" s="97"/>
      <c r="B18" s="310" t="s">
        <v>298</v>
      </c>
      <c r="C18" s="311"/>
      <c r="D18" s="311"/>
      <c r="E18" s="311"/>
      <c r="F18" s="311"/>
      <c r="G18" s="311"/>
      <c r="H18" s="311"/>
      <c r="I18" s="311"/>
      <c r="J18" s="311"/>
      <c r="K18" s="311"/>
      <c r="L18" s="311"/>
      <c r="M18" s="312"/>
    </row>
    <row r="19" spans="1:13" x14ac:dyDescent="0.3">
      <c r="A19" s="98">
        <v>1</v>
      </c>
      <c r="B19" s="133" t="s">
        <v>117</v>
      </c>
      <c r="C19" s="133"/>
      <c r="D19" s="132"/>
      <c r="E19" s="51"/>
      <c r="F19" s="52"/>
      <c r="G19" s="51"/>
      <c r="H19" s="53"/>
      <c r="I19" s="54"/>
      <c r="J19" s="53"/>
      <c r="K19" s="53"/>
      <c r="L19" s="54"/>
      <c r="M19" s="53"/>
    </row>
    <row r="20" spans="1:13" x14ac:dyDescent="0.3">
      <c r="A20" s="98"/>
      <c r="B20" s="133" t="s">
        <v>52</v>
      </c>
      <c r="C20" s="133" t="s">
        <v>35</v>
      </c>
      <c r="D20" s="135" t="s">
        <v>100</v>
      </c>
      <c r="E20" s="55">
        <v>1477800</v>
      </c>
      <c r="F20" s="55">
        <v>0</v>
      </c>
      <c r="G20" s="55">
        <f t="shared" ref="G20:G31" si="0">E20+F20</f>
        <v>1477800</v>
      </c>
      <c r="H20" s="50">
        <v>1409659</v>
      </c>
      <c r="I20" s="50">
        <v>0</v>
      </c>
      <c r="J20" s="50">
        <f t="shared" ref="J20:J31" si="1">H20+I20</f>
        <v>1409659</v>
      </c>
      <c r="K20" s="47">
        <f t="shared" ref="K20:L24" si="2">H20-E20</f>
        <v>-68141</v>
      </c>
      <c r="L20" s="47">
        <f t="shared" si="2"/>
        <v>0</v>
      </c>
      <c r="M20" s="47">
        <f t="shared" ref="M20:M31" si="3">K20+L20</f>
        <v>-68141</v>
      </c>
    </row>
    <row r="21" spans="1:13" ht="17.25" customHeight="1" x14ac:dyDescent="0.3">
      <c r="A21" s="98"/>
      <c r="B21" s="132" t="s">
        <v>90</v>
      </c>
      <c r="C21" s="133" t="s">
        <v>32</v>
      </c>
      <c r="D21" s="132" t="s">
        <v>40</v>
      </c>
      <c r="E21" s="46">
        <v>1</v>
      </c>
      <c r="F21" s="55">
        <v>0</v>
      </c>
      <c r="G21" s="46">
        <f t="shared" si="0"/>
        <v>1</v>
      </c>
      <c r="H21" s="47">
        <v>1</v>
      </c>
      <c r="I21" s="50">
        <v>0</v>
      </c>
      <c r="J21" s="47">
        <f t="shared" si="1"/>
        <v>1</v>
      </c>
      <c r="K21" s="47">
        <f t="shared" si="2"/>
        <v>0</v>
      </c>
      <c r="L21" s="47">
        <f t="shared" si="2"/>
        <v>0</v>
      </c>
      <c r="M21" s="47">
        <f t="shared" si="3"/>
        <v>0</v>
      </c>
    </row>
    <row r="22" spans="1:13" ht="27.6" x14ac:dyDescent="0.3">
      <c r="A22" s="98"/>
      <c r="B22" s="132" t="s">
        <v>238</v>
      </c>
      <c r="C22" s="133" t="s">
        <v>32</v>
      </c>
      <c r="D22" s="132" t="s">
        <v>33</v>
      </c>
      <c r="E22" s="46">
        <v>5</v>
      </c>
      <c r="F22" s="55">
        <v>0</v>
      </c>
      <c r="G22" s="46">
        <f t="shared" si="0"/>
        <v>5</v>
      </c>
      <c r="H22" s="47">
        <v>5</v>
      </c>
      <c r="I22" s="50">
        <v>0</v>
      </c>
      <c r="J22" s="47">
        <f t="shared" si="1"/>
        <v>5</v>
      </c>
      <c r="K22" s="47">
        <f t="shared" si="2"/>
        <v>0</v>
      </c>
      <c r="L22" s="47">
        <f t="shared" si="2"/>
        <v>0</v>
      </c>
      <c r="M22" s="47">
        <f t="shared" si="3"/>
        <v>0</v>
      </c>
    </row>
    <row r="23" spans="1:13" ht="41.4" x14ac:dyDescent="0.3">
      <c r="A23" s="98"/>
      <c r="B23" s="132" t="s">
        <v>294</v>
      </c>
      <c r="C23" s="133" t="s">
        <v>32</v>
      </c>
      <c r="D23" s="132" t="s">
        <v>33</v>
      </c>
      <c r="E23" s="46">
        <v>5</v>
      </c>
      <c r="F23" s="55">
        <v>0</v>
      </c>
      <c r="G23" s="46">
        <f t="shared" si="0"/>
        <v>5</v>
      </c>
      <c r="H23" s="47">
        <v>5</v>
      </c>
      <c r="I23" s="50">
        <v>0</v>
      </c>
      <c r="J23" s="47">
        <f t="shared" si="1"/>
        <v>5</v>
      </c>
      <c r="K23" s="47">
        <f t="shared" si="2"/>
        <v>0</v>
      </c>
      <c r="L23" s="47">
        <f t="shared" si="2"/>
        <v>0</v>
      </c>
      <c r="M23" s="47">
        <f t="shared" si="3"/>
        <v>0</v>
      </c>
    </row>
    <row r="24" spans="1:13" ht="47.25" customHeight="1" x14ac:dyDescent="0.3">
      <c r="A24" s="98"/>
      <c r="B24" s="132" t="s">
        <v>127</v>
      </c>
      <c r="C24" s="133" t="s">
        <v>32</v>
      </c>
      <c r="D24" s="132" t="s">
        <v>33</v>
      </c>
      <c r="E24" s="46">
        <v>5</v>
      </c>
      <c r="F24" s="55">
        <v>0</v>
      </c>
      <c r="G24" s="46">
        <f t="shared" si="0"/>
        <v>5</v>
      </c>
      <c r="H24" s="47">
        <v>5</v>
      </c>
      <c r="I24" s="50">
        <v>0</v>
      </c>
      <c r="J24" s="47">
        <f t="shared" si="1"/>
        <v>5</v>
      </c>
      <c r="K24" s="47">
        <f t="shared" si="2"/>
        <v>0</v>
      </c>
      <c r="L24" s="47">
        <f t="shared" si="2"/>
        <v>0</v>
      </c>
      <c r="M24" s="47">
        <f t="shared" si="3"/>
        <v>0</v>
      </c>
    </row>
    <row r="25" spans="1:13" x14ac:dyDescent="0.3">
      <c r="A25" s="97">
        <v>2</v>
      </c>
      <c r="B25" s="133" t="s">
        <v>118</v>
      </c>
      <c r="C25" s="32"/>
      <c r="D25" s="32"/>
      <c r="E25" s="48"/>
      <c r="F25" s="56"/>
      <c r="G25" s="46"/>
      <c r="H25" s="47"/>
      <c r="I25" s="50"/>
      <c r="J25" s="47"/>
      <c r="K25" s="47"/>
      <c r="L25" s="50"/>
      <c r="M25" s="47"/>
    </row>
    <row r="26" spans="1:13" ht="69" customHeight="1" x14ac:dyDescent="0.3">
      <c r="A26" s="98"/>
      <c r="B26" s="132" t="s">
        <v>295</v>
      </c>
      <c r="C26" s="133" t="s">
        <v>38</v>
      </c>
      <c r="D26" s="132" t="s">
        <v>296</v>
      </c>
      <c r="E26" s="47">
        <v>9</v>
      </c>
      <c r="F26" s="50">
        <v>0</v>
      </c>
      <c r="G26" s="46">
        <f t="shared" ref="G26:G28" si="4">E26+F26</f>
        <v>9</v>
      </c>
      <c r="H26" s="47">
        <v>13</v>
      </c>
      <c r="I26" s="50">
        <v>0</v>
      </c>
      <c r="J26" s="47">
        <f t="shared" ref="J26:J28" si="5">H26+I26</f>
        <v>13</v>
      </c>
      <c r="K26" s="47">
        <f t="shared" ref="K26:L28" si="6">H26-E26</f>
        <v>4</v>
      </c>
      <c r="L26" s="47">
        <f t="shared" si="6"/>
        <v>0</v>
      </c>
      <c r="M26" s="47">
        <f t="shared" ref="M26:M28" si="7">K26+L26</f>
        <v>4</v>
      </c>
    </row>
    <row r="27" spans="1:13" ht="69" customHeight="1" x14ac:dyDescent="0.3">
      <c r="A27" s="133"/>
      <c r="B27" s="132" t="s">
        <v>299</v>
      </c>
      <c r="C27" s="133" t="s">
        <v>38</v>
      </c>
      <c r="D27" s="132" t="s">
        <v>296</v>
      </c>
      <c r="E27" s="47">
        <v>12</v>
      </c>
      <c r="F27" s="50">
        <v>0</v>
      </c>
      <c r="G27" s="46">
        <f t="shared" si="4"/>
        <v>12</v>
      </c>
      <c r="H27" s="47">
        <v>24</v>
      </c>
      <c r="I27" s="50">
        <v>0</v>
      </c>
      <c r="J27" s="47">
        <f t="shared" si="5"/>
        <v>24</v>
      </c>
      <c r="K27" s="47">
        <f t="shared" si="6"/>
        <v>12</v>
      </c>
      <c r="L27" s="47">
        <f t="shared" si="6"/>
        <v>0</v>
      </c>
      <c r="M27" s="47">
        <f t="shared" si="7"/>
        <v>12</v>
      </c>
    </row>
    <row r="28" spans="1:13" ht="69" customHeight="1" x14ac:dyDescent="0.3">
      <c r="A28" s="133"/>
      <c r="B28" s="132" t="s">
        <v>300</v>
      </c>
      <c r="C28" s="133" t="s">
        <v>32</v>
      </c>
      <c r="D28" s="132" t="s">
        <v>296</v>
      </c>
      <c r="E28" s="47">
        <v>312</v>
      </c>
      <c r="F28" s="50">
        <v>0</v>
      </c>
      <c r="G28" s="46">
        <f t="shared" si="4"/>
        <v>312</v>
      </c>
      <c r="H28" s="47">
        <v>1555</v>
      </c>
      <c r="I28" s="50">
        <v>0</v>
      </c>
      <c r="J28" s="47">
        <f t="shared" si="5"/>
        <v>1555</v>
      </c>
      <c r="K28" s="47">
        <f t="shared" si="6"/>
        <v>1243</v>
      </c>
      <c r="L28" s="47">
        <f t="shared" si="6"/>
        <v>0</v>
      </c>
      <c r="M28" s="47">
        <f t="shared" si="7"/>
        <v>1243</v>
      </c>
    </row>
    <row r="29" spans="1:13" x14ac:dyDescent="0.3">
      <c r="A29" s="98">
        <v>3</v>
      </c>
      <c r="B29" s="133" t="s">
        <v>119</v>
      </c>
      <c r="C29" s="133"/>
      <c r="D29" s="133"/>
      <c r="E29" s="47"/>
      <c r="F29" s="50"/>
      <c r="G29" s="46"/>
      <c r="H29" s="47"/>
      <c r="I29" s="50"/>
      <c r="J29" s="47"/>
      <c r="K29" s="47"/>
      <c r="L29" s="50"/>
      <c r="M29" s="47"/>
    </row>
    <row r="30" spans="1:13" ht="27.6" x14ac:dyDescent="0.3">
      <c r="A30" s="98"/>
      <c r="B30" s="132" t="s">
        <v>297</v>
      </c>
      <c r="C30" s="133" t="s">
        <v>35</v>
      </c>
      <c r="D30" s="132" t="s">
        <v>103</v>
      </c>
      <c r="E30" s="47">
        <v>70371</v>
      </c>
      <c r="F30" s="50">
        <v>0</v>
      </c>
      <c r="G30" s="46">
        <f t="shared" si="0"/>
        <v>70371</v>
      </c>
      <c r="H30" s="47">
        <v>38099</v>
      </c>
      <c r="I30" s="50">
        <v>0</v>
      </c>
      <c r="J30" s="47">
        <f t="shared" si="1"/>
        <v>38099</v>
      </c>
      <c r="K30" s="47">
        <f>H30-E30</f>
        <v>-32272</v>
      </c>
      <c r="L30" s="47">
        <f>I30-F30</f>
        <v>0</v>
      </c>
      <c r="M30" s="47">
        <f t="shared" si="3"/>
        <v>-32272</v>
      </c>
    </row>
    <row r="31" spans="1:13" ht="27.6" x14ac:dyDescent="0.3">
      <c r="A31" s="98"/>
      <c r="B31" s="132" t="s">
        <v>43</v>
      </c>
      <c r="C31" s="133" t="s">
        <v>35</v>
      </c>
      <c r="D31" s="132" t="s">
        <v>103</v>
      </c>
      <c r="E31" s="47">
        <v>295560</v>
      </c>
      <c r="F31" s="50">
        <v>0</v>
      </c>
      <c r="G31" s="46">
        <f t="shared" si="0"/>
        <v>295560</v>
      </c>
      <c r="H31" s="47">
        <v>281932</v>
      </c>
      <c r="I31" s="50">
        <v>0</v>
      </c>
      <c r="J31" s="47">
        <f t="shared" si="1"/>
        <v>281932</v>
      </c>
      <c r="K31" s="47">
        <f>H31-E31</f>
        <v>-13628</v>
      </c>
      <c r="L31" s="47">
        <f>I31-F31</f>
        <v>0</v>
      </c>
      <c r="M31" s="47">
        <f t="shared" si="3"/>
        <v>-13628</v>
      </c>
    </row>
    <row r="32" spans="1:13" ht="41.4" x14ac:dyDescent="0.3">
      <c r="A32" s="133"/>
      <c r="B32" s="132" t="s">
        <v>301</v>
      </c>
      <c r="C32" s="133" t="s">
        <v>32</v>
      </c>
      <c r="D32" s="132" t="s">
        <v>103</v>
      </c>
      <c r="E32" s="47">
        <v>62</v>
      </c>
      <c r="F32" s="50">
        <v>0</v>
      </c>
      <c r="G32" s="46">
        <f t="shared" ref="G32:G33" si="8">E32+F32</f>
        <v>62</v>
      </c>
      <c r="H32" s="47">
        <v>311</v>
      </c>
      <c r="I32" s="50">
        <v>0</v>
      </c>
      <c r="J32" s="47">
        <f t="shared" ref="J32:J33" si="9">H32+I32</f>
        <v>311</v>
      </c>
      <c r="K32" s="47">
        <f t="shared" ref="K32:K33" si="10">H32-E32</f>
        <v>249</v>
      </c>
      <c r="L32" s="47">
        <f t="shared" ref="L32:L33" si="11">I32-F32</f>
        <v>0</v>
      </c>
      <c r="M32" s="47">
        <f t="shared" ref="M32:M33" si="12">K32+L32</f>
        <v>249</v>
      </c>
    </row>
    <row r="33" spans="1:13" ht="55.2" x14ac:dyDescent="0.3">
      <c r="A33" s="133"/>
      <c r="B33" s="132" t="s">
        <v>302</v>
      </c>
      <c r="C33" s="133" t="s">
        <v>38</v>
      </c>
      <c r="D33" s="132" t="s">
        <v>103</v>
      </c>
      <c r="E33" s="47">
        <v>4</v>
      </c>
      <c r="F33" s="50">
        <v>0</v>
      </c>
      <c r="G33" s="46">
        <f t="shared" si="8"/>
        <v>4</v>
      </c>
      <c r="H33" s="47">
        <v>3</v>
      </c>
      <c r="I33" s="50">
        <v>0</v>
      </c>
      <c r="J33" s="47">
        <f t="shared" si="9"/>
        <v>3</v>
      </c>
      <c r="K33" s="47">
        <f t="shared" si="10"/>
        <v>-1</v>
      </c>
      <c r="L33" s="47">
        <f t="shared" si="11"/>
        <v>0</v>
      </c>
      <c r="M33" s="47">
        <f t="shared" si="12"/>
        <v>-1</v>
      </c>
    </row>
    <row r="34" spans="1:13" x14ac:dyDescent="0.3">
      <c r="A34" s="133">
        <v>4</v>
      </c>
      <c r="B34" s="132" t="s">
        <v>116</v>
      </c>
      <c r="C34" s="133"/>
      <c r="D34" s="132"/>
      <c r="E34" s="47"/>
      <c r="F34" s="50"/>
      <c r="G34" s="46"/>
      <c r="H34" s="47"/>
      <c r="I34" s="50"/>
      <c r="J34" s="47"/>
      <c r="K34" s="47"/>
      <c r="L34" s="47"/>
      <c r="M34" s="47"/>
    </row>
    <row r="35" spans="1:13" ht="69" x14ac:dyDescent="0.3">
      <c r="A35" s="133"/>
      <c r="B35" s="132" t="s">
        <v>303</v>
      </c>
      <c r="C35" s="133" t="s">
        <v>137</v>
      </c>
      <c r="D35" s="132" t="s">
        <v>103</v>
      </c>
      <c r="E35" s="47">
        <v>100</v>
      </c>
      <c r="F35" s="50">
        <v>0</v>
      </c>
      <c r="G35" s="46">
        <f t="shared" ref="G35" si="13">E35+F35</f>
        <v>100</v>
      </c>
      <c r="H35" s="47">
        <v>92.9</v>
      </c>
      <c r="I35" s="50">
        <v>0</v>
      </c>
      <c r="J35" s="47">
        <f t="shared" ref="J35" si="14">H35+I35</f>
        <v>92.9</v>
      </c>
      <c r="K35" s="47">
        <f t="shared" ref="K35" si="15">H35-E35</f>
        <v>-7.0999999999999943</v>
      </c>
      <c r="L35" s="47">
        <f t="shared" ref="L35" si="16">I35-F35</f>
        <v>0</v>
      </c>
      <c r="M35" s="47">
        <f t="shared" ref="M35" si="17">K35+L35</f>
        <v>-7.0999999999999943</v>
      </c>
    </row>
    <row r="38" spans="1:13" s="129" customFormat="1" ht="13.8" x14ac:dyDescent="0.25">
      <c r="A38" s="49" t="s">
        <v>182</v>
      </c>
      <c r="H38" s="128"/>
      <c r="I38" s="128"/>
      <c r="K38" s="223" t="s">
        <v>183</v>
      </c>
      <c r="L38" s="223"/>
    </row>
    <row r="39" spans="1:13" x14ac:dyDescent="0.3">
      <c r="A39" s="1"/>
      <c r="B39" s="1"/>
      <c r="C39" s="1"/>
      <c r="D39" s="1"/>
      <c r="E39" s="1"/>
      <c r="F39" s="15"/>
      <c r="G39" s="1"/>
      <c r="H39" s="294" t="s">
        <v>13</v>
      </c>
      <c r="I39" s="294"/>
      <c r="J39" s="1"/>
      <c r="K39" s="295" t="s">
        <v>14</v>
      </c>
      <c r="L39" s="295"/>
    </row>
    <row r="49" spans="13:13" x14ac:dyDescent="0.3">
      <c r="M49" s="1"/>
    </row>
    <row r="50" spans="13:13" x14ac:dyDescent="0.3">
      <c r="M50" s="1"/>
    </row>
  </sheetData>
  <mergeCells count="20">
    <mergeCell ref="D10:H10"/>
    <mergeCell ref="D3:H3"/>
    <mergeCell ref="D4:H4"/>
    <mergeCell ref="D5:H5"/>
    <mergeCell ref="D7:H7"/>
    <mergeCell ref="D8:H8"/>
    <mergeCell ref="B18:M18"/>
    <mergeCell ref="K38:L38"/>
    <mergeCell ref="H39:I39"/>
    <mergeCell ref="K39:L39"/>
    <mergeCell ref="A12:B12"/>
    <mergeCell ref="E12:M12"/>
    <mergeCell ref="E13:M13"/>
    <mergeCell ref="A16:A17"/>
    <mergeCell ref="B16:B17"/>
    <mergeCell ref="C16:C17"/>
    <mergeCell ref="D16:D17"/>
    <mergeCell ref="E16:G16"/>
    <mergeCell ref="H16:J16"/>
    <mergeCell ref="K16:M16"/>
  </mergeCells>
  <pageMargins left="0.70866141732283472" right="0.70866141732283472" top="1.1417322834645669" bottom="0.35433070866141736" header="0.31496062992125984" footer="0.31496062992125984"/>
  <pageSetup paperSize="9" scale="6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2:M34"/>
  <sheetViews>
    <sheetView view="pageBreakPreview" zoomScale="60" zoomScaleNormal="86" workbookViewId="0">
      <selection activeCell="E11" sqref="E11:M11"/>
    </sheetView>
  </sheetViews>
  <sheetFormatPr defaultColWidth="9.109375" defaultRowHeight="13.8" x14ac:dyDescent="0.25"/>
  <cols>
    <col min="1" max="1" width="9.109375" style="15"/>
    <col min="2" max="2" width="93.5546875" style="15" customWidth="1"/>
    <col min="3" max="3" width="10.44140625" style="15" customWidth="1"/>
    <col min="4" max="4" width="35.44140625" style="15" customWidth="1"/>
    <col min="5" max="5" width="20.88671875" style="15" customWidth="1"/>
    <col min="6" max="6" width="16.6640625" style="15" customWidth="1"/>
    <col min="7" max="7" width="21.44140625" style="15" customWidth="1"/>
    <col min="8" max="8" width="19.109375" style="15" customWidth="1"/>
    <col min="9" max="9" width="17.5546875" style="15" customWidth="1"/>
    <col min="10" max="10" width="18.88671875" style="15" customWidth="1"/>
    <col min="11" max="11" width="21.109375" style="15" customWidth="1"/>
    <col min="12" max="12" width="19.88671875" style="15" customWidth="1"/>
    <col min="13" max="13" width="23.6640625" style="15" customWidth="1"/>
    <col min="14" max="16384" width="9.109375" style="15"/>
  </cols>
  <sheetData>
    <row r="2" spans="1:13" x14ac:dyDescent="0.25">
      <c r="D2" s="302" t="s">
        <v>0</v>
      </c>
      <c r="E2" s="302"/>
      <c r="F2" s="302"/>
      <c r="G2" s="302"/>
      <c r="H2" s="302"/>
      <c r="I2" s="19"/>
    </row>
    <row r="3" spans="1:13" x14ac:dyDescent="0.25">
      <c r="C3" s="41"/>
      <c r="D3" s="302" t="s">
        <v>15</v>
      </c>
      <c r="E3" s="302"/>
      <c r="F3" s="302"/>
      <c r="G3" s="302"/>
      <c r="H3" s="302"/>
    </row>
    <row r="4" spans="1:13" x14ac:dyDescent="0.25">
      <c r="D4" s="302" t="s">
        <v>16</v>
      </c>
      <c r="E4" s="302"/>
      <c r="F4" s="302"/>
      <c r="G4" s="302"/>
      <c r="H4" s="302"/>
      <c r="I4" s="100"/>
      <c r="J4" s="100"/>
    </row>
    <row r="6" spans="1:13" x14ac:dyDescent="0.25">
      <c r="D6" s="303" t="s">
        <v>98</v>
      </c>
      <c r="E6" s="303"/>
      <c r="F6" s="303"/>
      <c r="G6" s="303"/>
      <c r="H6" s="303"/>
      <c r="I6" s="21"/>
      <c r="J6" s="21"/>
      <c r="K6" s="21"/>
      <c r="L6" s="21"/>
    </row>
    <row r="7" spans="1:13" x14ac:dyDescent="0.25">
      <c r="D7" s="298" t="s">
        <v>3</v>
      </c>
      <c r="E7" s="298"/>
      <c r="F7" s="298"/>
      <c r="G7" s="298"/>
      <c r="H7" s="298"/>
      <c r="I7" s="21"/>
      <c r="J7" s="21"/>
      <c r="K7" s="21"/>
      <c r="L7" s="21"/>
    </row>
    <row r="9" spans="1:13" x14ac:dyDescent="0.25">
      <c r="D9" s="302" t="s">
        <v>179</v>
      </c>
      <c r="E9" s="302"/>
      <c r="F9" s="302"/>
      <c r="G9" s="302"/>
      <c r="H9" s="302"/>
    </row>
    <row r="10" spans="1:13" x14ac:dyDescent="0.25">
      <c r="H10" s="100"/>
    </row>
    <row r="11" spans="1:13" ht="30.75" customHeight="1" x14ac:dyDescent="0.25">
      <c r="A11" s="296" t="s">
        <v>305</v>
      </c>
      <c r="B11" s="296"/>
      <c r="C11" s="42"/>
      <c r="D11" s="21"/>
      <c r="E11" s="297" t="s">
        <v>304</v>
      </c>
      <c r="F11" s="297"/>
      <c r="G11" s="297"/>
      <c r="H11" s="297"/>
      <c r="I11" s="297"/>
      <c r="J11" s="297"/>
      <c r="K11" s="297"/>
      <c r="L11" s="297"/>
      <c r="M11" s="297"/>
    </row>
    <row r="12" spans="1:13" x14ac:dyDescent="0.25">
      <c r="A12" s="21" t="s">
        <v>17</v>
      </c>
      <c r="B12" s="21"/>
      <c r="C12" s="21"/>
      <c r="D12" s="21"/>
      <c r="E12" s="298" t="s">
        <v>18</v>
      </c>
      <c r="F12" s="298"/>
      <c r="G12" s="298"/>
      <c r="H12" s="298"/>
      <c r="I12" s="298"/>
      <c r="J12" s="298"/>
      <c r="K12" s="298"/>
      <c r="L12" s="298"/>
      <c r="M12" s="298"/>
    </row>
    <row r="13" spans="1:13" x14ac:dyDescent="0.25">
      <c r="H13" s="100"/>
    </row>
    <row r="15" spans="1:13" ht="36" customHeight="1" x14ac:dyDescent="0.25">
      <c r="A15" s="299" t="s">
        <v>19</v>
      </c>
      <c r="B15" s="300" t="s">
        <v>20</v>
      </c>
      <c r="C15" s="299" t="s">
        <v>21</v>
      </c>
      <c r="D15" s="299" t="s">
        <v>22</v>
      </c>
      <c r="E15" s="301" t="s">
        <v>26</v>
      </c>
      <c r="F15" s="301"/>
      <c r="G15" s="301"/>
      <c r="H15" s="300" t="s">
        <v>27</v>
      </c>
      <c r="I15" s="300"/>
      <c r="J15" s="300"/>
      <c r="K15" s="300" t="s">
        <v>28</v>
      </c>
      <c r="L15" s="300"/>
      <c r="M15" s="300"/>
    </row>
    <row r="16" spans="1:13" x14ac:dyDescent="0.25">
      <c r="A16" s="299"/>
      <c r="B16" s="300"/>
      <c r="C16" s="299"/>
      <c r="D16" s="299"/>
      <c r="E16" s="101" t="s">
        <v>23</v>
      </c>
      <c r="F16" s="101" t="s">
        <v>24</v>
      </c>
      <c r="G16" s="101" t="s">
        <v>25</v>
      </c>
      <c r="H16" s="101" t="s">
        <v>23</v>
      </c>
      <c r="I16" s="101" t="s">
        <v>24</v>
      </c>
      <c r="J16" s="101" t="s">
        <v>25</v>
      </c>
      <c r="K16" s="101" t="s">
        <v>23</v>
      </c>
      <c r="L16" s="101" t="s">
        <v>24</v>
      </c>
      <c r="M16" s="101" t="s">
        <v>25</v>
      </c>
    </row>
    <row r="17" spans="1:13" ht="15" customHeight="1" x14ac:dyDescent="0.25">
      <c r="A17" s="101"/>
      <c r="B17" s="291" t="s">
        <v>161</v>
      </c>
      <c r="C17" s="292"/>
      <c r="D17" s="292"/>
      <c r="E17" s="292"/>
      <c r="F17" s="292"/>
      <c r="G17" s="292"/>
      <c r="H17" s="292"/>
      <c r="I17" s="292"/>
      <c r="J17" s="292"/>
      <c r="K17" s="292"/>
      <c r="L17" s="292"/>
      <c r="M17" s="293"/>
    </row>
    <row r="18" spans="1:13" x14ac:dyDescent="0.25">
      <c r="A18" s="102">
        <v>1</v>
      </c>
      <c r="B18" s="134" t="s">
        <v>117</v>
      </c>
      <c r="C18" s="134"/>
      <c r="D18" s="135"/>
      <c r="E18" s="38"/>
      <c r="F18" s="38"/>
      <c r="G18" s="38"/>
      <c r="H18" s="39"/>
      <c r="I18" s="39"/>
      <c r="J18" s="39"/>
      <c r="K18" s="39"/>
      <c r="L18" s="39"/>
      <c r="M18" s="39"/>
    </row>
    <row r="19" spans="1:13" ht="36" customHeight="1" x14ac:dyDescent="0.25">
      <c r="A19" s="102"/>
      <c r="B19" s="134" t="s">
        <v>52</v>
      </c>
      <c r="C19" s="134" t="s">
        <v>35</v>
      </c>
      <c r="D19" s="135" t="s">
        <v>130</v>
      </c>
      <c r="E19" s="55">
        <v>123388</v>
      </c>
      <c r="F19" s="55">
        <v>0</v>
      </c>
      <c r="G19" s="55">
        <f t="shared" ref="G19:G22" si="0">E19+F19</f>
        <v>123388</v>
      </c>
      <c r="H19" s="50">
        <v>121480</v>
      </c>
      <c r="I19" s="50">
        <v>0</v>
      </c>
      <c r="J19" s="50">
        <f t="shared" ref="J19:J22" si="1">H19+I19</f>
        <v>121480</v>
      </c>
      <c r="K19" s="47">
        <f t="shared" ref="K19:L22" si="2">H19-E19</f>
        <v>-1908</v>
      </c>
      <c r="L19" s="47">
        <f t="shared" si="2"/>
        <v>0</v>
      </c>
      <c r="M19" s="47">
        <f t="shared" ref="M19:M22" si="3">K19+L19</f>
        <v>-1908</v>
      </c>
    </row>
    <row r="20" spans="1:13" ht="24" customHeight="1" x14ac:dyDescent="0.25">
      <c r="A20" s="102"/>
      <c r="B20" s="135" t="s">
        <v>162</v>
      </c>
      <c r="C20" s="134" t="s">
        <v>35</v>
      </c>
      <c r="D20" s="135" t="s">
        <v>130</v>
      </c>
      <c r="E20" s="55">
        <v>123388</v>
      </c>
      <c r="F20" s="55">
        <v>0</v>
      </c>
      <c r="G20" s="55">
        <f t="shared" ref="G20" si="4">E20+F20</f>
        <v>123388</v>
      </c>
      <c r="H20" s="50">
        <v>121480</v>
      </c>
      <c r="I20" s="50">
        <v>0</v>
      </c>
      <c r="J20" s="50">
        <f t="shared" ref="J20" si="5">H20+I20</f>
        <v>121480</v>
      </c>
      <c r="K20" s="47">
        <f t="shared" ref="K20" si="6">H20-E20</f>
        <v>-1908</v>
      </c>
      <c r="L20" s="47">
        <f t="shared" ref="L20" si="7">I20-F20</f>
        <v>0</v>
      </c>
      <c r="M20" s="47">
        <f t="shared" ref="M20" si="8">K20+L20</f>
        <v>-1908</v>
      </c>
    </row>
    <row r="21" spans="1:13" ht="27.6" x14ac:dyDescent="0.25">
      <c r="A21" s="102"/>
      <c r="B21" s="135" t="s">
        <v>163</v>
      </c>
      <c r="C21" s="134" t="s">
        <v>32</v>
      </c>
      <c r="D21" s="135" t="s">
        <v>40</v>
      </c>
      <c r="E21" s="55">
        <v>5</v>
      </c>
      <c r="F21" s="55">
        <v>0</v>
      </c>
      <c r="G21" s="55">
        <f t="shared" si="0"/>
        <v>5</v>
      </c>
      <c r="H21" s="50">
        <v>6</v>
      </c>
      <c r="I21" s="50">
        <v>0</v>
      </c>
      <c r="J21" s="50">
        <f t="shared" si="1"/>
        <v>6</v>
      </c>
      <c r="K21" s="47">
        <f t="shared" si="2"/>
        <v>1</v>
      </c>
      <c r="L21" s="47">
        <f t="shared" si="2"/>
        <v>0</v>
      </c>
      <c r="M21" s="50">
        <f t="shared" si="3"/>
        <v>1</v>
      </c>
    </row>
    <row r="22" spans="1:13" ht="30.75" customHeight="1" x14ac:dyDescent="0.25">
      <c r="A22" s="102"/>
      <c r="B22" s="135" t="s">
        <v>164</v>
      </c>
      <c r="C22" s="134" t="s">
        <v>32</v>
      </c>
      <c r="D22" s="135" t="s">
        <v>40</v>
      </c>
      <c r="E22" s="55">
        <v>13</v>
      </c>
      <c r="F22" s="55">
        <v>0</v>
      </c>
      <c r="G22" s="55">
        <f t="shared" si="0"/>
        <v>13</v>
      </c>
      <c r="H22" s="50">
        <v>17</v>
      </c>
      <c r="I22" s="50">
        <v>0</v>
      </c>
      <c r="J22" s="50">
        <f t="shared" si="1"/>
        <v>17</v>
      </c>
      <c r="K22" s="47">
        <f t="shared" si="2"/>
        <v>4</v>
      </c>
      <c r="L22" s="47">
        <f t="shared" si="2"/>
        <v>0</v>
      </c>
      <c r="M22" s="50">
        <f t="shared" si="3"/>
        <v>4</v>
      </c>
    </row>
    <row r="23" spans="1:13" x14ac:dyDescent="0.25">
      <c r="A23" s="101">
        <v>2</v>
      </c>
      <c r="B23" s="134" t="s">
        <v>118</v>
      </c>
      <c r="C23" s="210"/>
      <c r="D23" s="210"/>
      <c r="E23" s="56"/>
      <c r="F23" s="56"/>
      <c r="G23" s="55"/>
      <c r="H23" s="50"/>
      <c r="I23" s="50"/>
      <c r="J23" s="50"/>
      <c r="K23" s="50"/>
      <c r="L23" s="50"/>
      <c r="M23" s="50"/>
    </row>
    <row r="24" spans="1:13" ht="30" customHeight="1" x14ac:dyDescent="0.25">
      <c r="A24" s="102"/>
      <c r="B24" s="135" t="s">
        <v>165</v>
      </c>
      <c r="C24" s="134" t="s">
        <v>38</v>
      </c>
      <c r="D24" s="134"/>
      <c r="E24" s="55">
        <v>16</v>
      </c>
      <c r="F24" s="55">
        <v>0</v>
      </c>
      <c r="G24" s="55">
        <f>F24+E24</f>
        <v>16</v>
      </c>
      <c r="H24" s="50">
        <v>20</v>
      </c>
      <c r="I24" s="50">
        <v>0</v>
      </c>
      <c r="J24" s="50">
        <f t="shared" ref="J24:J26" si="9">H24+I24</f>
        <v>20</v>
      </c>
      <c r="K24" s="47">
        <f>H24-E24</f>
        <v>4</v>
      </c>
      <c r="L24" s="47">
        <f>I24-F24</f>
        <v>0</v>
      </c>
      <c r="M24" s="50">
        <f t="shared" ref="M24:M26" si="10">K24+L24</f>
        <v>4</v>
      </c>
    </row>
    <row r="25" spans="1:13" ht="27.6" x14ac:dyDescent="0.25">
      <c r="A25" s="102"/>
      <c r="B25" s="135" t="s">
        <v>134</v>
      </c>
      <c r="C25" s="134" t="s">
        <v>38</v>
      </c>
      <c r="D25" s="135" t="s">
        <v>306</v>
      </c>
      <c r="E25" s="55">
        <v>6</v>
      </c>
      <c r="F25" s="55">
        <v>0</v>
      </c>
      <c r="G25" s="55">
        <f t="shared" ref="G25:G26" si="11">F25+E25</f>
        <v>6</v>
      </c>
      <c r="H25" s="50">
        <v>8</v>
      </c>
      <c r="I25" s="50">
        <v>0</v>
      </c>
      <c r="J25" s="50">
        <f t="shared" si="9"/>
        <v>8</v>
      </c>
      <c r="K25" s="47">
        <f t="shared" ref="K25:K26" si="12">H25-E25</f>
        <v>2</v>
      </c>
      <c r="L25" s="47">
        <f t="shared" ref="L25:L26" si="13">I25-F25</f>
        <v>0</v>
      </c>
      <c r="M25" s="50">
        <f t="shared" si="10"/>
        <v>2</v>
      </c>
    </row>
    <row r="26" spans="1:13" ht="27.6" x14ac:dyDescent="0.25">
      <c r="A26" s="102"/>
      <c r="B26" s="135" t="s">
        <v>135</v>
      </c>
      <c r="C26" s="134" t="s">
        <v>38</v>
      </c>
      <c r="D26" s="135" t="s">
        <v>306</v>
      </c>
      <c r="E26" s="55">
        <v>10</v>
      </c>
      <c r="F26" s="55">
        <v>0</v>
      </c>
      <c r="G26" s="55">
        <f t="shared" si="11"/>
        <v>10</v>
      </c>
      <c r="H26" s="50">
        <v>12</v>
      </c>
      <c r="I26" s="50">
        <v>0</v>
      </c>
      <c r="J26" s="50">
        <f t="shared" si="9"/>
        <v>12</v>
      </c>
      <c r="K26" s="47">
        <f t="shared" si="12"/>
        <v>2</v>
      </c>
      <c r="L26" s="47">
        <f t="shared" si="13"/>
        <v>0</v>
      </c>
      <c r="M26" s="50">
        <f t="shared" si="10"/>
        <v>2</v>
      </c>
    </row>
    <row r="27" spans="1:13" x14ac:dyDescent="0.25">
      <c r="A27" s="102">
        <v>3</v>
      </c>
      <c r="B27" s="134" t="s">
        <v>119</v>
      </c>
      <c r="C27" s="134"/>
      <c r="D27" s="134"/>
      <c r="E27" s="50"/>
      <c r="F27" s="50"/>
      <c r="G27" s="55"/>
      <c r="H27" s="50"/>
      <c r="I27" s="50"/>
      <c r="J27" s="50"/>
      <c r="K27" s="50"/>
      <c r="L27" s="50"/>
      <c r="M27" s="50"/>
    </row>
    <row r="28" spans="1:13" ht="30.6" customHeight="1" x14ac:dyDescent="0.25">
      <c r="A28" s="102"/>
      <c r="B28" s="135" t="s">
        <v>307</v>
      </c>
      <c r="C28" s="134" t="s">
        <v>35</v>
      </c>
      <c r="D28" s="134" t="s">
        <v>103</v>
      </c>
      <c r="E28" s="55">
        <v>24678</v>
      </c>
      <c r="F28" s="55">
        <v>0</v>
      </c>
      <c r="G28" s="55">
        <f t="shared" ref="G28:G29" si="14">E28+F28</f>
        <v>24678</v>
      </c>
      <c r="H28" s="50">
        <v>24296</v>
      </c>
      <c r="I28" s="50">
        <v>0</v>
      </c>
      <c r="J28" s="50">
        <f t="shared" ref="J28:J29" si="15">H28+I28</f>
        <v>24296</v>
      </c>
      <c r="K28" s="47">
        <f t="shared" ref="K28:L29" si="16">H28-E28</f>
        <v>-382</v>
      </c>
      <c r="L28" s="47">
        <f t="shared" si="16"/>
        <v>0</v>
      </c>
      <c r="M28" s="50">
        <f t="shared" ref="M28:M29" si="17">K28+L28</f>
        <v>-382</v>
      </c>
    </row>
    <row r="29" spans="1:13" x14ac:dyDescent="0.25">
      <c r="A29" s="102"/>
      <c r="B29" s="135" t="s">
        <v>166</v>
      </c>
      <c r="C29" s="134" t="s">
        <v>35</v>
      </c>
      <c r="D29" s="134" t="s">
        <v>103</v>
      </c>
      <c r="E29" s="55">
        <v>7712</v>
      </c>
      <c r="F29" s="55">
        <v>0</v>
      </c>
      <c r="G29" s="55">
        <f t="shared" si="14"/>
        <v>7712</v>
      </c>
      <c r="H29" s="50">
        <v>7593</v>
      </c>
      <c r="I29" s="50">
        <v>0</v>
      </c>
      <c r="J29" s="50">
        <f t="shared" si="15"/>
        <v>7593</v>
      </c>
      <c r="K29" s="47">
        <f t="shared" si="16"/>
        <v>-119</v>
      </c>
      <c r="L29" s="47">
        <f t="shared" si="16"/>
        <v>0</v>
      </c>
      <c r="M29" s="50">
        <f t="shared" si="17"/>
        <v>-119</v>
      </c>
    </row>
    <row r="30" spans="1:13" x14ac:dyDescent="0.25">
      <c r="A30" s="102">
        <v>4</v>
      </c>
      <c r="B30" s="134" t="s">
        <v>116</v>
      </c>
      <c r="C30" s="134"/>
      <c r="D30" s="134"/>
      <c r="E30" s="50"/>
      <c r="F30" s="50"/>
      <c r="G30" s="55"/>
      <c r="H30" s="50"/>
      <c r="I30" s="50"/>
      <c r="J30" s="50"/>
      <c r="K30" s="50"/>
      <c r="L30" s="50"/>
      <c r="M30" s="50"/>
    </row>
    <row r="31" spans="1:13" ht="27.6" x14ac:dyDescent="0.25">
      <c r="A31" s="102"/>
      <c r="B31" s="135" t="s">
        <v>167</v>
      </c>
      <c r="C31" s="134" t="s">
        <v>137</v>
      </c>
      <c r="D31" s="134" t="s">
        <v>103</v>
      </c>
      <c r="E31" s="55">
        <v>100</v>
      </c>
      <c r="F31" s="55">
        <v>0</v>
      </c>
      <c r="G31" s="55">
        <f t="shared" ref="G31" si="18">E31+F31</f>
        <v>100</v>
      </c>
      <c r="H31" s="50">
        <v>142.9</v>
      </c>
      <c r="I31" s="50">
        <v>0</v>
      </c>
      <c r="J31" s="50">
        <f t="shared" ref="J31" si="19">H31+I31</f>
        <v>142.9</v>
      </c>
      <c r="K31" s="47">
        <f>H31-E31</f>
        <v>42.900000000000006</v>
      </c>
      <c r="L31" s="47">
        <f>I31-F31</f>
        <v>0</v>
      </c>
      <c r="M31" s="50">
        <f t="shared" ref="M31" si="20">K31+L31</f>
        <v>42.900000000000006</v>
      </c>
    </row>
    <row r="32" spans="1:13" x14ac:dyDescent="0.25">
      <c r="A32" s="25"/>
      <c r="B32" s="25"/>
      <c r="C32" s="25"/>
      <c r="D32" s="25"/>
      <c r="E32" s="25"/>
      <c r="F32" s="25"/>
      <c r="G32" s="25"/>
      <c r="H32" s="25"/>
      <c r="I32" s="25"/>
      <c r="J32" s="25"/>
      <c r="K32" s="25"/>
      <c r="L32" s="25"/>
      <c r="M32" s="25"/>
    </row>
    <row r="33" spans="1:12" s="129" customFormat="1" x14ac:dyDescent="0.25">
      <c r="A33" s="49" t="s">
        <v>182</v>
      </c>
      <c r="H33" s="128"/>
      <c r="I33" s="128"/>
      <c r="K33" s="223" t="s">
        <v>183</v>
      </c>
      <c r="L33" s="223"/>
    </row>
    <row r="34" spans="1:12" s="1" customFormat="1" x14ac:dyDescent="0.25">
      <c r="F34" s="15"/>
      <c r="H34" s="294" t="s">
        <v>13</v>
      </c>
      <c r="I34" s="294"/>
      <c r="K34" s="295" t="s">
        <v>14</v>
      </c>
      <c r="L34" s="295"/>
    </row>
  </sheetData>
  <mergeCells count="20">
    <mergeCell ref="D9:H9"/>
    <mergeCell ref="D2:H2"/>
    <mergeCell ref="D3:H3"/>
    <mergeCell ref="D4:H4"/>
    <mergeCell ref="D6:H6"/>
    <mergeCell ref="D7:H7"/>
    <mergeCell ref="B17:M17"/>
    <mergeCell ref="K33:L33"/>
    <mergeCell ref="H34:I34"/>
    <mergeCell ref="K34:L34"/>
    <mergeCell ref="A11:B11"/>
    <mergeCell ref="E11:M11"/>
    <mergeCell ref="E12:M12"/>
    <mergeCell ref="A15:A16"/>
    <mergeCell ref="B15:B16"/>
    <mergeCell ref="C15:C16"/>
    <mergeCell ref="D15:D16"/>
    <mergeCell ref="E15:G15"/>
    <mergeCell ref="H15:J15"/>
    <mergeCell ref="K15:M15"/>
  </mergeCells>
  <pageMargins left="0.70866141732283472" right="0.70866141732283472" top="1.1417322834645669" bottom="0.35433070866141736" header="0.31496062992125984" footer="0.31496062992125984"/>
  <pageSetup paperSize="9" scale="39" fitToHeight="4" orientation="landscape" r:id="rId1"/>
  <colBreaks count="1" manualBreakCount="1">
    <brk id="13" max="59"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N44"/>
  <sheetViews>
    <sheetView view="pageBreakPreview" zoomScale="80" zoomScaleNormal="90" zoomScaleSheetLayoutView="80" workbookViewId="0">
      <selection activeCell="D49" sqref="D49"/>
    </sheetView>
  </sheetViews>
  <sheetFormatPr defaultColWidth="9.109375" defaultRowHeight="13.8" x14ac:dyDescent="0.25"/>
  <cols>
    <col min="1" max="1" width="9.109375" style="158"/>
    <col min="2" max="2" width="47.88671875" style="158" customWidth="1"/>
    <col min="3" max="3" width="11.6640625" style="158" customWidth="1"/>
    <col min="4" max="4" width="49.44140625" style="158" customWidth="1"/>
    <col min="5" max="5" width="12.33203125" style="158" customWidth="1"/>
    <col min="6" max="6" width="14.88671875" style="158" customWidth="1"/>
    <col min="7" max="7" width="14" style="158" customWidth="1"/>
    <col min="8" max="8" width="13.5546875" style="158" customWidth="1"/>
    <col min="9" max="9" width="14.88671875" style="158" customWidth="1"/>
    <col min="10" max="10" width="14.33203125" style="158" customWidth="1"/>
    <col min="11" max="11" width="12.6640625" style="158" customWidth="1"/>
    <col min="12" max="13" width="13" style="158" customWidth="1"/>
    <col min="14" max="16384" width="9.109375" style="158"/>
  </cols>
  <sheetData>
    <row r="3" spans="1:13" x14ac:dyDescent="0.25">
      <c r="D3" s="287" t="s">
        <v>0</v>
      </c>
      <c r="E3" s="287"/>
      <c r="F3" s="287"/>
      <c r="G3" s="287"/>
      <c r="H3" s="287"/>
      <c r="I3" s="217"/>
    </row>
    <row r="4" spans="1:13" x14ac:dyDescent="0.25">
      <c r="D4" s="287" t="s">
        <v>15</v>
      </c>
      <c r="E4" s="287"/>
      <c r="F4" s="287"/>
      <c r="G4" s="287"/>
      <c r="H4" s="287"/>
    </row>
    <row r="5" spans="1:13" x14ac:dyDescent="0.25">
      <c r="D5" s="287" t="s">
        <v>16</v>
      </c>
      <c r="E5" s="287"/>
      <c r="F5" s="287"/>
      <c r="G5" s="287"/>
      <c r="H5" s="287"/>
      <c r="I5" s="189"/>
      <c r="J5" s="189"/>
    </row>
    <row r="7" spans="1:13" x14ac:dyDescent="0.25">
      <c r="D7" s="283" t="s">
        <v>98</v>
      </c>
      <c r="E7" s="283"/>
      <c r="F7" s="283"/>
      <c r="G7" s="283"/>
      <c r="H7" s="283"/>
      <c r="I7" s="162"/>
      <c r="J7" s="162"/>
      <c r="K7" s="162"/>
      <c r="L7" s="162"/>
    </row>
    <row r="8" spans="1:13" x14ac:dyDescent="0.25">
      <c r="D8" s="286" t="s">
        <v>3</v>
      </c>
      <c r="E8" s="286"/>
      <c r="F8" s="286"/>
      <c r="G8" s="286"/>
      <c r="H8" s="286"/>
      <c r="I8" s="162"/>
      <c r="J8" s="162"/>
      <c r="K8" s="162"/>
      <c r="L8" s="162"/>
    </row>
    <row r="10" spans="1:13" x14ac:dyDescent="0.25">
      <c r="D10" s="285" t="s">
        <v>179</v>
      </c>
      <c r="E10" s="285"/>
      <c r="F10" s="285"/>
      <c r="G10" s="285"/>
      <c r="H10" s="285"/>
    </row>
    <row r="11" spans="1:13" x14ac:dyDescent="0.25">
      <c r="H11" s="189"/>
    </row>
    <row r="12" spans="1:13" x14ac:dyDescent="0.25">
      <c r="A12" s="288" t="s">
        <v>72</v>
      </c>
      <c r="B12" s="288"/>
      <c r="C12" s="163"/>
      <c r="D12" s="162"/>
      <c r="E12" s="283" t="s">
        <v>74</v>
      </c>
      <c r="F12" s="283"/>
      <c r="G12" s="283"/>
      <c r="H12" s="283"/>
      <c r="I12" s="283"/>
      <c r="J12" s="283"/>
      <c r="K12" s="283"/>
      <c r="L12" s="283"/>
      <c r="M12" s="283"/>
    </row>
    <row r="13" spans="1:13" x14ac:dyDescent="0.25">
      <c r="A13" s="162" t="s">
        <v>17</v>
      </c>
      <c r="B13" s="162"/>
      <c r="C13" s="162"/>
      <c r="D13" s="162"/>
      <c r="E13" s="286" t="s">
        <v>18</v>
      </c>
      <c r="F13" s="286"/>
      <c r="G13" s="286"/>
      <c r="H13" s="286"/>
      <c r="I13" s="286"/>
      <c r="J13" s="286"/>
      <c r="K13" s="286"/>
      <c r="L13" s="286"/>
      <c r="M13" s="286"/>
    </row>
    <row r="14" spans="1:13" x14ac:dyDescent="0.25">
      <c r="H14" s="189"/>
    </row>
    <row r="16" spans="1:13" ht="36" customHeight="1" x14ac:dyDescent="0.25">
      <c r="A16" s="278" t="s">
        <v>19</v>
      </c>
      <c r="B16" s="279" t="s">
        <v>20</v>
      </c>
      <c r="C16" s="278" t="s">
        <v>21</v>
      </c>
      <c r="D16" s="278" t="s">
        <v>22</v>
      </c>
      <c r="E16" s="290" t="s">
        <v>26</v>
      </c>
      <c r="F16" s="290"/>
      <c r="G16" s="290"/>
      <c r="H16" s="279" t="s">
        <v>27</v>
      </c>
      <c r="I16" s="279"/>
      <c r="J16" s="279"/>
      <c r="K16" s="279" t="s">
        <v>28</v>
      </c>
      <c r="L16" s="279"/>
      <c r="M16" s="279"/>
    </row>
    <row r="17" spans="1:14" ht="27.6" x14ac:dyDescent="0.25">
      <c r="A17" s="278"/>
      <c r="B17" s="279"/>
      <c r="C17" s="278"/>
      <c r="D17" s="278"/>
      <c r="E17" s="187" t="s">
        <v>23</v>
      </c>
      <c r="F17" s="187" t="s">
        <v>24</v>
      </c>
      <c r="G17" s="187" t="s">
        <v>25</v>
      </c>
      <c r="H17" s="187" t="s">
        <v>23</v>
      </c>
      <c r="I17" s="187" t="s">
        <v>24</v>
      </c>
      <c r="J17" s="187" t="s">
        <v>25</v>
      </c>
      <c r="K17" s="187" t="s">
        <v>23</v>
      </c>
      <c r="L17" s="187" t="s">
        <v>24</v>
      </c>
      <c r="M17" s="187" t="s">
        <v>25</v>
      </c>
    </row>
    <row r="18" spans="1:14" ht="39" customHeight="1" x14ac:dyDescent="0.25">
      <c r="A18" s="187"/>
      <c r="B18" s="318" t="s">
        <v>308</v>
      </c>
      <c r="C18" s="281"/>
      <c r="D18" s="281"/>
      <c r="E18" s="281"/>
      <c r="F18" s="281"/>
      <c r="G18" s="281"/>
      <c r="H18" s="281"/>
      <c r="I18" s="281"/>
      <c r="J18" s="281"/>
      <c r="K18" s="281"/>
      <c r="L18" s="281"/>
      <c r="M18" s="282"/>
    </row>
    <row r="19" spans="1:14" x14ac:dyDescent="0.25">
      <c r="A19" s="188">
        <v>1</v>
      </c>
      <c r="B19" s="188" t="s">
        <v>117</v>
      </c>
      <c r="C19" s="188"/>
      <c r="D19" s="187"/>
      <c r="E19" s="187"/>
      <c r="F19" s="187"/>
      <c r="G19" s="187"/>
      <c r="H19" s="153"/>
      <c r="I19" s="153"/>
      <c r="J19" s="153"/>
      <c r="K19" s="153"/>
      <c r="L19" s="194"/>
      <c r="M19" s="194"/>
    </row>
    <row r="20" spans="1:14" x14ac:dyDescent="0.25">
      <c r="A20" s="188"/>
      <c r="B20" s="187" t="s">
        <v>52</v>
      </c>
      <c r="C20" s="188" t="s">
        <v>35</v>
      </c>
      <c r="D20" s="187" t="s">
        <v>100</v>
      </c>
      <c r="E20" s="144">
        <v>107769</v>
      </c>
      <c r="F20" s="144">
        <v>0</v>
      </c>
      <c r="G20" s="144">
        <f>E20+F20</f>
        <v>107769</v>
      </c>
      <c r="H20" s="146">
        <v>51803</v>
      </c>
      <c r="I20" s="146">
        <v>0</v>
      </c>
      <c r="J20" s="146">
        <f>H20+I20</f>
        <v>51803</v>
      </c>
      <c r="K20" s="146">
        <f t="shared" ref="K20:L23" si="0">H20-E20</f>
        <v>-55966</v>
      </c>
      <c r="L20" s="146">
        <f t="shared" si="0"/>
        <v>0</v>
      </c>
      <c r="M20" s="146">
        <f t="shared" ref="M20" si="1">K20+L20</f>
        <v>-55966</v>
      </c>
      <c r="N20" s="218"/>
    </row>
    <row r="21" spans="1:14" x14ac:dyDescent="0.25">
      <c r="A21" s="188"/>
      <c r="B21" s="187" t="s">
        <v>315</v>
      </c>
      <c r="C21" s="188" t="s">
        <v>35</v>
      </c>
      <c r="D21" s="187" t="s">
        <v>100</v>
      </c>
      <c r="E21" s="144">
        <v>57935</v>
      </c>
      <c r="F21" s="144">
        <v>0</v>
      </c>
      <c r="G21" s="144">
        <f>E21+F21</f>
        <v>57935</v>
      </c>
      <c r="H21" s="146">
        <v>51803</v>
      </c>
      <c r="I21" s="146">
        <v>0</v>
      </c>
      <c r="J21" s="146">
        <f>H21+I21</f>
        <v>51803</v>
      </c>
      <c r="K21" s="146">
        <f t="shared" si="0"/>
        <v>-6132</v>
      </c>
      <c r="L21" s="146">
        <f t="shared" si="0"/>
        <v>0</v>
      </c>
      <c r="M21" s="146">
        <f t="shared" ref="M21" si="2">K21+L21</f>
        <v>-6132</v>
      </c>
      <c r="N21" s="218"/>
    </row>
    <row r="22" spans="1:14" ht="17.399999999999999" customHeight="1" x14ac:dyDescent="0.25">
      <c r="A22" s="188"/>
      <c r="B22" s="187" t="s">
        <v>316</v>
      </c>
      <c r="C22" s="188" t="s">
        <v>35</v>
      </c>
      <c r="D22" s="187" t="s">
        <v>100</v>
      </c>
      <c r="E22" s="144">
        <v>49834</v>
      </c>
      <c r="F22" s="144">
        <v>0</v>
      </c>
      <c r="G22" s="144">
        <f>E22+F22</f>
        <v>49834</v>
      </c>
      <c r="H22" s="146">
        <v>0</v>
      </c>
      <c r="I22" s="146">
        <v>0</v>
      </c>
      <c r="J22" s="146">
        <f>H22+I22</f>
        <v>0</v>
      </c>
      <c r="K22" s="146">
        <f t="shared" si="0"/>
        <v>-49834</v>
      </c>
      <c r="L22" s="146">
        <f t="shared" si="0"/>
        <v>0</v>
      </c>
      <c r="M22" s="146">
        <f t="shared" ref="M22" si="3">K22+L22</f>
        <v>-49834</v>
      </c>
      <c r="N22" s="218"/>
    </row>
    <row r="23" spans="1:14" ht="31.5" customHeight="1" x14ac:dyDescent="0.25">
      <c r="A23" s="188"/>
      <c r="B23" s="187" t="s">
        <v>99</v>
      </c>
      <c r="C23" s="188" t="s">
        <v>32</v>
      </c>
      <c r="D23" s="187"/>
      <c r="E23" s="144">
        <v>32</v>
      </c>
      <c r="F23" s="144">
        <v>0</v>
      </c>
      <c r="G23" s="144">
        <f>E23+F23</f>
        <v>32</v>
      </c>
      <c r="H23" s="146">
        <v>32</v>
      </c>
      <c r="I23" s="146">
        <v>0</v>
      </c>
      <c r="J23" s="146">
        <f>H23+I23</f>
        <v>32</v>
      </c>
      <c r="K23" s="146">
        <f t="shared" si="0"/>
        <v>0</v>
      </c>
      <c r="L23" s="146">
        <f t="shared" si="0"/>
        <v>0</v>
      </c>
      <c r="M23" s="146">
        <f>K23+L23</f>
        <v>0</v>
      </c>
    </row>
    <row r="24" spans="1:14" x14ac:dyDescent="0.25">
      <c r="A24" s="188"/>
      <c r="B24" s="187" t="s">
        <v>309</v>
      </c>
      <c r="C24" s="188" t="s">
        <v>32</v>
      </c>
      <c r="D24" s="187" t="s">
        <v>170</v>
      </c>
      <c r="E24" s="144">
        <v>5</v>
      </c>
      <c r="F24" s="144">
        <v>0</v>
      </c>
      <c r="G24" s="144">
        <f t="shared" ref="G24:G29" si="4">E24+F24</f>
        <v>5</v>
      </c>
      <c r="H24" s="146">
        <v>5</v>
      </c>
      <c r="I24" s="146">
        <v>0</v>
      </c>
      <c r="J24" s="146">
        <f t="shared" ref="J24:J29" si="5">H24+I24</f>
        <v>5</v>
      </c>
      <c r="K24" s="146">
        <f t="shared" ref="K24:K29" si="6">H24-E24</f>
        <v>0</v>
      </c>
      <c r="L24" s="146">
        <f t="shared" ref="L24:L29" si="7">I24-F24</f>
        <v>0</v>
      </c>
      <c r="M24" s="146">
        <f t="shared" ref="M24:M29" si="8">K24+L24</f>
        <v>0</v>
      </c>
    </row>
    <row r="25" spans="1:14" x14ac:dyDescent="0.25">
      <c r="A25" s="188"/>
      <c r="B25" s="187" t="s">
        <v>310</v>
      </c>
      <c r="C25" s="188" t="s">
        <v>32</v>
      </c>
      <c r="D25" s="187" t="s">
        <v>170</v>
      </c>
      <c r="E25" s="144">
        <v>10</v>
      </c>
      <c r="F25" s="144">
        <v>0</v>
      </c>
      <c r="G25" s="144">
        <f t="shared" si="4"/>
        <v>10</v>
      </c>
      <c r="H25" s="146">
        <v>10</v>
      </c>
      <c r="I25" s="146">
        <v>0</v>
      </c>
      <c r="J25" s="146">
        <f t="shared" si="5"/>
        <v>10</v>
      </c>
      <c r="K25" s="146">
        <f t="shared" si="6"/>
        <v>0</v>
      </c>
      <c r="L25" s="146">
        <f t="shared" si="7"/>
        <v>0</v>
      </c>
      <c r="M25" s="146">
        <f t="shared" si="8"/>
        <v>0</v>
      </c>
    </row>
    <row r="26" spans="1:14" ht="31.5" customHeight="1" x14ac:dyDescent="0.25">
      <c r="A26" s="188"/>
      <c r="B26" s="187" t="s">
        <v>311</v>
      </c>
      <c r="C26" s="188" t="s">
        <v>32</v>
      </c>
      <c r="D26" s="187" t="s">
        <v>170</v>
      </c>
      <c r="E26" s="144">
        <v>1</v>
      </c>
      <c r="F26" s="144">
        <v>0</v>
      </c>
      <c r="G26" s="144">
        <f t="shared" si="4"/>
        <v>1</v>
      </c>
      <c r="H26" s="146">
        <v>1</v>
      </c>
      <c r="I26" s="146">
        <v>0</v>
      </c>
      <c r="J26" s="146">
        <f t="shared" si="5"/>
        <v>1</v>
      </c>
      <c r="K26" s="146">
        <f t="shared" si="6"/>
        <v>0</v>
      </c>
      <c r="L26" s="146">
        <f t="shared" si="7"/>
        <v>0</v>
      </c>
      <c r="M26" s="146">
        <f t="shared" si="8"/>
        <v>0</v>
      </c>
    </row>
    <row r="27" spans="1:14" ht="31.5" customHeight="1" x14ac:dyDescent="0.25">
      <c r="A27" s="188"/>
      <c r="B27" s="187" t="s">
        <v>312</v>
      </c>
      <c r="C27" s="188" t="s">
        <v>32</v>
      </c>
      <c r="D27" s="187" t="s">
        <v>170</v>
      </c>
      <c r="E27" s="144">
        <v>16</v>
      </c>
      <c r="F27" s="144">
        <v>0</v>
      </c>
      <c r="G27" s="144">
        <f t="shared" si="4"/>
        <v>16</v>
      </c>
      <c r="H27" s="146">
        <v>16</v>
      </c>
      <c r="I27" s="146">
        <v>0</v>
      </c>
      <c r="J27" s="146">
        <f t="shared" si="5"/>
        <v>16</v>
      </c>
      <c r="K27" s="146">
        <f t="shared" si="6"/>
        <v>0</v>
      </c>
      <c r="L27" s="146">
        <f t="shared" si="7"/>
        <v>0</v>
      </c>
      <c r="M27" s="146">
        <f t="shared" si="8"/>
        <v>0</v>
      </c>
    </row>
    <row r="28" spans="1:14" x14ac:dyDescent="0.25">
      <c r="A28" s="188"/>
      <c r="B28" s="187" t="s">
        <v>313</v>
      </c>
      <c r="C28" s="188" t="s">
        <v>32</v>
      </c>
      <c r="D28" s="187" t="s">
        <v>42</v>
      </c>
      <c r="E28" s="144">
        <v>1</v>
      </c>
      <c r="F28" s="144">
        <v>0</v>
      </c>
      <c r="G28" s="144">
        <f t="shared" si="4"/>
        <v>1</v>
      </c>
      <c r="H28" s="146">
        <v>1</v>
      </c>
      <c r="I28" s="146">
        <v>0</v>
      </c>
      <c r="J28" s="146">
        <f t="shared" si="5"/>
        <v>1</v>
      </c>
      <c r="K28" s="146">
        <f t="shared" si="6"/>
        <v>0</v>
      </c>
      <c r="L28" s="146">
        <f t="shared" si="7"/>
        <v>0</v>
      </c>
      <c r="M28" s="146">
        <f t="shared" si="8"/>
        <v>0</v>
      </c>
    </row>
    <row r="29" spans="1:14" ht="31.5" customHeight="1" x14ac:dyDescent="0.25">
      <c r="A29" s="188"/>
      <c r="B29" s="187" t="s">
        <v>314</v>
      </c>
      <c r="C29" s="188" t="s">
        <v>38</v>
      </c>
      <c r="D29" s="187"/>
      <c r="E29" s="144">
        <v>1</v>
      </c>
      <c r="F29" s="144">
        <v>0</v>
      </c>
      <c r="G29" s="144">
        <f t="shared" si="4"/>
        <v>1</v>
      </c>
      <c r="H29" s="146">
        <v>1</v>
      </c>
      <c r="I29" s="146">
        <v>0</v>
      </c>
      <c r="J29" s="146">
        <f t="shared" si="5"/>
        <v>1</v>
      </c>
      <c r="K29" s="146">
        <f t="shared" si="6"/>
        <v>0</v>
      </c>
      <c r="L29" s="146">
        <f t="shared" si="7"/>
        <v>0</v>
      </c>
      <c r="M29" s="146">
        <f t="shared" si="8"/>
        <v>0</v>
      </c>
    </row>
    <row r="30" spans="1:14" x14ac:dyDescent="0.25">
      <c r="A30" s="188"/>
      <c r="B30" s="187" t="s">
        <v>177</v>
      </c>
      <c r="C30" s="188" t="s">
        <v>38</v>
      </c>
      <c r="D30" s="187" t="s">
        <v>33</v>
      </c>
      <c r="E30" s="144">
        <v>1</v>
      </c>
      <c r="F30" s="144">
        <v>0</v>
      </c>
      <c r="G30" s="144">
        <f t="shared" ref="G30" si="9">E30+F30</f>
        <v>1</v>
      </c>
      <c r="H30" s="146">
        <v>1</v>
      </c>
      <c r="I30" s="146">
        <v>0</v>
      </c>
      <c r="J30" s="146">
        <f t="shared" ref="J30" si="10">H30+I30</f>
        <v>1</v>
      </c>
      <c r="K30" s="146">
        <f t="shared" ref="K30" si="11">H30-E30</f>
        <v>0</v>
      </c>
      <c r="L30" s="146">
        <f t="shared" ref="L30" si="12">I30-F30</f>
        <v>0</v>
      </c>
      <c r="M30" s="146">
        <f t="shared" ref="M30" si="13">K30+L30</f>
        <v>0</v>
      </c>
    </row>
    <row r="31" spans="1:14" x14ac:dyDescent="0.25">
      <c r="A31" s="187">
        <v>2</v>
      </c>
      <c r="B31" s="188" t="s">
        <v>118</v>
      </c>
      <c r="C31" s="153"/>
      <c r="D31" s="187"/>
      <c r="E31" s="146"/>
      <c r="F31" s="146"/>
      <c r="G31" s="144"/>
      <c r="H31" s="146"/>
      <c r="I31" s="146"/>
      <c r="J31" s="146"/>
      <c r="K31" s="146"/>
      <c r="L31" s="146"/>
      <c r="M31" s="146"/>
    </row>
    <row r="32" spans="1:14" ht="33" customHeight="1" x14ac:dyDescent="0.25">
      <c r="A32" s="188"/>
      <c r="B32" s="187" t="s">
        <v>101</v>
      </c>
      <c r="C32" s="188" t="s">
        <v>38</v>
      </c>
      <c r="D32" s="187"/>
      <c r="E32" s="146">
        <v>627</v>
      </c>
      <c r="F32" s="146">
        <v>0</v>
      </c>
      <c r="G32" s="144">
        <f t="shared" ref="G32:G40" si="14">E32+F32</f>
        <v>627</v>
      </c>
      <c r="H32" s="146">
        <v>250</v>
      </c>
      <c r="I32" s="146">
        <v>0</v>
      </c>
      <c r="J32" s="146">
        <f t="shared" ref="J32:J40" si="15">H32+I32</f>
        <v>250</v>
      </c>
      <c r="K32" s="146">
        <f>H32-E32</f>
        <v>-377</v>
      </c>
      <c r="L32" s="146">
        <f>I32-F32</f>
        <v>0</v>
      </c>
      <c r="M32" s="146">
        <f t="shared" ref="M32:M40" si="16">K32+L32</f>
        <v>-377</v>
      </c>
    </row>
    <row r="33" spans="1:13" x14ac:dyDescent="0.25">
      <c r="A33" s="188"/>
      <c r="B33" s="187" t="s">
        <v>171</v>
      </c>
      <c r="C33" s="188" t="s">
        <v>38</v>
      </c>
      <c r="D33" s="187" t="s">
        <v>170</v>
      </c>
      <c r="E33" s="146">
        <v>300</v>
      </c>
      <c r="F33" s="146">
        <v>0</v>
      </c>
      <c r="G33" s="144">
        <f t="shared" si="14"/>
        <v>300</v>
      </c>
      <c r="H33" s="146">
        <v>150</v>
      </c>
      <c r="I33" s="146">
        <v>0</v>
      </c>
      <c r="J33" s="146">
        <f t="shared" ref="J33:J36" si="17">H33+I33</f>
        <v>150</v>
      </c>
      <c r="K33" s="146">
        <f t="shared" ref="K33:K36" si="18">H33-E33</f>
        <v>-150</v>
      </c>
      <c r="L33" s="146">
        <f t="shared" ref="L33:L36" si="19">I33-F33</f>
        <v>0</v>
      </c>
      <c r="M33" s="146">
        <f t="shared" ref="M33:M36" si="20">K33+L33</f>
        <v>-150</v>
      </c>
    </row>
    <row r="34" spans="1:13" x14ac:dyDescent="0.25">
      <c r="A34" s="188"/>
      <c r="B34" s="187" t="s">
        <v>172</v>
      </c>
      <c r="C34" s="188" t="s">
        <v>38</v>
      </c>
      <c r="D34" s="187" t="s">
        <v>170</v>
      </c>
      <c r="E34" s="146">
        <v>327</v>
      </c>
      <c r="F34" s="146">
        <v>0</v>
      </c>
      <c r="G34" s="144">
        <f t="shared" si="14"/>
        <v>327</v>
      </c>
      <c r="H34" s="146">
        <v>100</v>
      </c>
      <c r="I34" s="146">
        <v>0</v>
      </c>
      <c r="J34" s="146">
        <f t="shared" si="17"/>
        <v>100</v>
      </c>
      <c r="K34" s="146">
        <f t="shared" si="18"/>
        <v>-227</v>
      </c>
      <c r="L34" s="146">
        <f t="shared" si="19"/>
        <v>0</v>
      </c>
      <c r="M34" s="146">
        <f t="shared" si="20"/>
        <v>-227</v>
      </c>
    </row>
    <row r="35" spans="1:13" ht="34.799999999999997" customHeight="1" x14ac:dyDescent="0.25">
      <c r="A35" s="188"/>
      <c r="B35" s="187" t="s">
        <v>173</v>
      </c>
      <c r="C35" s="188" t="s">
        <v>38</v>
      </c>
      <c r="D35" s="187" t="s">
        <v>317</v>
      </c>
      <c r="E35" s="146">
        <v>220</v>
      </c>
      <c r="F35" s="146">
        <v>0</v>
      </c>
      <c r="G35" s="144">
        <f t="shared" si="14"/>
        <v>220</v>
      </c>
      <c r="H35" s="146">
        <v>100</v>
      </c>
      <c r="I35" s="146">
        <v>0</v>
      </c>
      <c r="J35" s="146">
        <f t="shared" si="17"/>
        <v>100</v>
      </c>
      <c r="K35" s="146">
        <f t="shared" si="18"/>
        <v>-120</v>
      </c>
      <c r="L35" s="146">
        <f t="shared" si="19"/>
        <v>0</v>
      </c>
      <c r="M35" s="146">
        <f t="shared" si="20"/>
        <v>-120</v>
      </c>
    </row>
    <row r="36" spans="1:13" ht="27.6" x14ac:dyDescent="0.25">
      <c r="A36" s="188"/>
      <c r="B36" s="187" t="s">
        <v>174</v>
      </c>
      <c r="C36" s="188" t="s">
        <v>32</v>
      </c>
      <c r="D36" s="187" t="s">
        <v>317</v>
      </c>
      <c r="E36" s="146">
        <v>30</v>
      </c>
      <c r="F36" s="146">
        <v>0</v>
      </c>
      <c r="G36" s="144">
        <f t="shared" si="14"/>
        <v>30</v>
      </c>
      <c r="H36" s="146">
        <v>21</v>
      </c>
      <c r="I36" s="146">
        <v>0</v>
      </c>
      <c r="J36" s="146">
        <f t="shared" si="17"/>
        <v>21</v>
      </c>
      <c r="K36" s="146">
        <f t="shared" si="18"/>
        <v>-9</v>
      </c>
      <c r="L36" s="146">
        <f t="shared" si="19"/>
        <v>0</v>
      </c>
      <c r="M36" s="146">
        <f t="shared" si="20"/>
        <v>-9</v>
      </c>
    </row>
    <row r="37" spans="1:13" ht="27.6" x14ac:dyDescent="0.25">
      <c r="A37" s="188"/>
      <c r="B37" s="187" t="s">
        <v>175</v>
      </c>
      <c r="C37" s="188" t="s">
        <v>38</v>
      </c>
      <c r="D37" s="187" t="s">
        <v>318</v>
      </c>
      <c r="E37" s="146">
        <v>220</v>
      </c>
      <c r="F37" s="146">
        <v>0</v>
      </c>
      <c r="G37" s="144">
        <f t="shared" ref="G37" si="21">E37+F37</f>
        <v>220</v>
      </c>
      <c r="H37" s="146">
        <v>100</v>
      </c>
      <c r="I37" s="146">
        <v>0</v>
      </c>
      <c r="J37" s="146">
        <f t="shared" ref="J37" si="22">H37+I37</f>
        <v>100</v>
      </c>
      <c r="K37" s="146">
        <f t="shared" ref="K37" si="23">H37-E37</f>
        <v>-120</v>
      </c>
      <c r="L37" s="146">
        <f t="shared" ref="L37" si="24">I37-F37</f>
        <v>0</v>
      </c>
      <c r="M37" s="146">
        <f t="shared" ref="M37" si="25">K37+L37</f>
        <v>-120</v>
      </c>
    </row>
    <row r="38" spans="1:13" x14ac:dyDescent="0.25">
      <c r="A38" s="188">
        <v>3</v>
      </c>
      <c r="B38" s="188" t="s">
        <v>119</v>
      </c>
      <c r="C38" s="188"/>
      <c r="D38" s="188"/>
      <c r="E38" s="146"/>
      <c r="F38" s="146"/>
      <c r="G38" s="144"/>
      <c r="H38" s="146"/>
      <c r="I38" s="146"/>
      <c r="J38" s="146"/>
      <c r="K38" s="146"/>
      <c r="L38" s="146"/>
      <c r="M38" s="146"/>
    </row>
    <row r="39" spans="1:13" ht="32.25" customHeight="1" x14ac:dyDescent="0.25">
      <c r="A39" s="188"/>
      <c r="B39" s="187" t="s">
        <v>102</v>
      </c>
      <c r="C39" s="188" t="s">
        <v>35</v>
      </c>
      <c r="D39" s="188" t="s">
        <v>103</v>
      </c>
      <c r="E39" s="146">
        <v>1557</v>
      </c>
      <c r="F39" s="146">
        <v>0</v>
      </c>
      <c r="G39" s="144">
        <f t="shared" si="14"/>
        <v>1557</v>
      </c>
      <c r="H39" s="146">
        <v>0</v>
      </c>
      <c r="I39" s="146">
        <v>0</v>
      </c>
      <c r="J39" s="146">
        <f t="shared" si="15"/>
        <v>0</v>
      </c>
      <c r="K39" s="146">
        <f t="shared" ref="K39:L41" si="26">H39-E39</f>
        <v>-1557</v>
      </c>
      <c r="L39" s="146">
        <f t="shared" si="26"/>
        <v>0</v>
      </c>
      <c r="M39" s="146">
        <f t="shared" si="16"/>
        <v>-1557</v>
      </c>
    </row>
    <row r="40" spans="1:13" ht="47.25" customHeight="1" x14ac:dyDescent="0.25">
      <c r="A40" s="188"/>
      <c r="B40" s="187" t="s">
        <v>319</v>
      </c>
      <c r="C40" s="188" t="s">
        <v>35</v>
      </c>
      <c r="D40" s="188" t="s">
        <v>103</v>
      </c>
      <c r="E40" s="146">
        <v>79</v>
      </c>
      <c r="F40" s="146">
        <v>0</v>
      </c>
      <c r="G40" s="144">
        <f t="shared" si="14"/>
        <v>79</v>
      </c>
      <c r="H40" s="146">
        <v>0</v>
      </c>
      <c r="I40" s="146">
        <v>0</v>
      </c>
      <c r="J40" s="146">
        <f t="shared" si="15"/>
        <v>0</v>
      </c>
      <c r="K40" s="146">
        <f t="shared" si="26"/>
        <v>-79</v>
      </c>
      <c r="L40" s="146">
        <f t="shared" si="26"/>
        <v>0</v>
      </c>
      <c r="M40" s="146">
        <f t="shared" si="16"/>
        <v>-79</v>
      </c>
    </row>
    <row r="41" spans="1:13" ht="75.599999999999994" customHeight="1" x14ac:dyDescent="0.25">
      <c r="A41" s="188"/>
      <c r="B41" s="187" t="s">
        <v>320</v>
      </c>
      <c r="C41" s="188" t="s">
        <v>35</v>
      </c>
      <c r="D41" s="188" t="s">
        <v>103</v>
      </c>
      <c r="E41" s="146">
        <v>21105</v>
      </c>
      <c r="F41" s="146">
        <v>0</v>
      </c>
      <c r="G41" s="144">
        <f>E41+F41</f>
        <v>21105</v>
      </c>
      <c r="H41" s="146">
        <v>18872</v>
      </c>
      <c r="I41" s="146">
        <v>0</v>
      </c>
      <c r="J41" s="146">
        <f>H41+I41</f>
        <v>18872</v>
      </c>
      <c r="K41" s="146">
        <f t="shared" si="26"/>
        <v>-2233</v>
      </c>
      <c r="L41" s="146">
        <f t="shared" si="26"/>
        <v>0</v>
      </c>
      <c r="M41" s="146">
        <f>K41+L41</f>
        <v>-2233</v>
      </c>
    </row>
    <row r="44" spans="1:13" s="186" customFormat="1" x14ac:dyDescent="0.25">
      <c r="A44" s="156" t="s">
        <v>182</v>
      </c>
      <c r="H44" s="185"/>
      <c r="I44" s="185"/>
      <c r="K44" s="283" t="s">
        <v>183</v>
      </c>
      <c r="L44" s="283"/>
    </row>
  </sheetData>
  <mergeCells count="18">
    <mergeCell ref="H16:J16"/>
    <mergeCell ref="K16:M16"/>
    <mergeCell ref="K44:L44"/>
    <mergeCell ref="A12:B12"/>
    <mergeCell ref="E12:M12"/>
    <mergeCell ref="D3:H3"/>
    <mergeCell ref="D4:H4"/>
    <mergeCell ref="D5:H5"/>
    <mergeCell ref="D7:H7"/>
    <mergeCell ref="D8:H8"/>
    <mergeCell ref="D10:H10"/>
    <mergeCell ref="A16:A17"/>
    <mergeCell ref="B16:B17"/>
    <mergeCell ref="C16:C17"/>
    <mergeCell ref="D16:D17"/>
    <mergeCell ref="E16:G16"/>
    <mergeCell ref="B18:M18"/>
    <mergeCell ref="E13:M13"/>
  </mergeCells>
  <pageMargins left="0.70866141732283472" right="0.70866141732283472" top="1.1417322834645669" bottom="0.35433070866141736" header="0.31496062992125984" footer="0.31496062992125984"/>
  <pageSetup paperSize="9" scale="52" fitToHeight="2" orientation="landscape" r:id="rId1"/>
  <rowBreaks count="1" manualBreakCount="1">
    <brk id="44" max="12"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N32"/>
  <sheetViews>
    <sheetView zoomScale="80" zoomScaleNormal="80" workbookViewId="0">
      <selection activeCell="E12" sqref="E12:M12"/>
    </sheetView>
  </sheetViews>
  <sheetFormatPr defaultColWidth="9.109375" defaultRowHeight="13.8" x14ac:dyDescent="0.25"/>
  <cols>
    <col min="1" max="1" width="9.109375" style="15"/>
    <col min="2" max="2" width="59.44140625" style="15" customWidth="1"/>
    <col min="3" max="3" width="18.6640625" style="15" customWidth="1"/>
    <col min="4" max="4" width="49.44140625" style="15" customWidth="1"/>
    <col min="5" max="5" width="16.33203125" style="15" customWidth="1"/>
    <col min="6" max="6" width="12" style="15" customWidth="1"/>
    <col min="7" max="7" width="18.44140625" style="15" customWidth="1"/>
    <col min="8" max="8" width="16.44140625" style="15" customWidth="1"/>
    <col min="9" max="9" width="11.88671875" style="15" customWidth="1"/>
    <col min="10" max="10" width="17.6640625" style="15" customWidth="1"/>
    <col min="11" max="11" width="16.88671875" style="15" customWidth="1"/>
    <col min="12" max="12" width="13" style="15" customWidth="1"/>
    <col min="13" max="13" width="16.44140625" style="15" customWidth="1"/>
    <col min="14" max="16384" width="9.109375" style="15"/>
  </cols>
  <sheetData>
    <row r="3" spans="1:13" x14ac:dyDescent="0.25">
      <c r="D3" s="302" t="s">
        <v>0</v>
      </c>
      <c r="E3" s="302"/>
      <c r="F3" s="302"/>
      <c r="G3" s="302"/>
      <c r="H3" s="302"/>
      <c r="I3" s="19"/>
    </row>
    <row r="4" spans="1:13" x14ac:dyDescent="0.25">
      <c r="C4" s="41"/>
      <c r="D4" s="302" t="s">
        <v>15</v>
      </c>
      <c r="E4" s="302"/>
      <c r="F4" s="302"/>
      <c r="G4" s="302"/>
      <c r="H4" s="302"/>
    </row>
    <row r="5" spans="1:13" x14ac:dyDescent="0.25">
      <c r="D5" s="302" t="s">
        <v>16</v>
      </c>
      <c r="E5" s="302"/>
      <c r="F5" s="302"/>
      <c r="G5" s="302"/>
      <c r="H5" s="302"/>
      <c r="I5" s="20"/>
      <c r="J5" s="20"/>
    </row>
    <row r="7" spans="1:13" x14ac:dyDescent="0.25">
      <c r="D7" s="303" t="s">
        <v>98</v>
      </c>
      <c r="E7" s="303"/>
      <c r="F7" s="303"/>
      <c r="G7" s="303"/>
      <c r="H7" s="303"/>
      <c r="I7" s="21"/>
      <c r="J7" s="21"/>
      <c r="K7" s="21"/>
      <c r="L7" s="21"/>
    </row>
    <row r="8" spans="1:13" x14ac:dyDescent="0.25">
      <c r="D8" s="298" t="s">
        <v>3</v>
      </c>
      <c r="E8" s="298"/>
      <c r="F8" s="298"/>
      <c r="G8" s="298"/>
      <c r="H8" s="298"/>
      <c r="I8" s="21"/>
      <c r="J8" s="21"/>
      <c r="K8" s="21"/>
      <c r="L8" s="21"/>
    </row>
    <row r="10" spans="1:13" x14ac:dyDescent="0.25">
      <c r="D10" s="302" t="s">
        <v>179</v>
      </c>
      <c r="E10" s="302"/>
      <c r="F10" s="302"/>
      <c r="G10" s="302"/>
      <c r="H10" s="302"/>
    </row>
    <row r="11" spans="1:13" x14ac:dyDescent="0.25">
      <c r="H11" s="20"/>
    </row>
    <row r="12" spans="1:13" x14ac:dyDescent="0.25">
      <c r="A12" s="296" t="s">
        <v>75</v>
      </c>
      <c r="B12" s="296"/>
      <c r="C12" s="42"/>
      <c r="D12" s="21"/>
      <c r="E12" s="303" t="s">
        <v>112</v>
      </c>
      <c r="F12" s="303"/>
      <c r="G12" s="303"/>
      <c r="H12" s="303"/>
      <c r="I12" s="303"/>
      <c r="J12" s="303"/>
      <c r="K12" s="303"/>
      <c r="L12" s="303"/>
      <c r="M12" s="303"/>
    </row>
    <row r="13" spans="1:13" x14ac:dyDescent="0.25">
      <c r="A13" s="21" t="s">
        <v>17</v>
      </c>
      <c r="B13" s="21"/>
      <c r="C13" s="21"/>
      <c r="D13" s="21"/>
      <c r="E13" s="298" t="s">
        <v>18</v>
      </c>
      <c r="F13" s="298"/>
      <c r="G13" s="298"/>
      <c r="H13" s="298"/>
      <c r="I13" s="298"/>
      <c r="J13" s="298"/>
      <c r="K13" s="298"/>
      <c r="L13" s="298"/>
      <c r="M13" s="298"/>
    </row>
    <row r="14" spans="1:13" x14ac:dyDescent="0.25">
      <c r="H14" s="20"/>
    </row>
    <row r="16" spans="1:13" ht="36" customHeight="1" x14ac:dyDescent="0.25">
      <c r="A16" s="299" t="s">
        <v>19</v>
      </c>
      <c r="B16" s="300" t="s">
        <v>20</v>
      </c>
      <c r="C16" s="299" t="s">
        <v>21</v>
      </c>
      <c r="D16" s="299" t="s">
        <v>22</v>
      </c>
      <c r="E16" s="301" t="s">
        <v>26</v>
      </c>
      <c r="F16" s="301"/>
      <c r="G16" s="301"/>
      <c r="H16" s="300" t="s">
        <v>27</v>
      </c>
      <c r="I16" s="300"/>
      <c r="J16" s="300"/>
      <c r="K16" s="300" t="s">
        <v>28</v>
      </c>
      <c r="L16" s="300"/>
      <c r="M16" s="300"/>
    </row>
    <row r="17" spans="1:14" ht="27.6" x14ac:dyDescent="0.25">
      <c r="A17" s="299"/>
      <c r="B17" s="300"/>
      <c r="C17" s="299"/>
      <c r="D17" s="299"/>
      <c r="E17" s="16" t="s">
        <v>23</v>
      </c>
      <c r="F17" s="16" t="s">
        <v>24</v>
      </c>
      <c r="G17" s="16" t="s">
        <v>25</v>
      </c>
      <c r="H17" s="16" t="s">
        <v>23</v>
      </c>
      <c r="I17" s="16" t="s">
        <v>24</v>
      </c>
      <c r="J17" s="16" t="s">
        <v>25</v>
      </c>
      <c r="K17" s="16" t="s">
        <v>23</v>
      </c>
      <c r="L17" s="16" t="s">
        <v>24</v>
      </c>
      <c r="M17" s="16" t="s">
        <v>25</v>
      </c>
    </row>
    <row r="18" spans="1:14" ht="12.75" customHeight="1" x14ac:dyDescent="0.25">
      <c r="A18" s="16"/>
      <c r="B18" s="319" t="s">
        <v>321</v>
      </c>
      <c r="C18" s="320"/>
      <c r="D18" s="320"/>
      <c r="E18" s="320"/>
      <c r="F18" s="320"/>
      <c r="G18" s="320"/>
      <c r="H18" s="320"/>
      <c r="I18" s="320"/>
      <c r="J18" s="320"/>
      <c r="K18" s="320"/>
      <c r="L18" s="320"/>
      <c r="M18" s="321"/>
    </row>
    <row r="19" spans="1:14" x14ac:dyDescent="0.25">
      <c r="A19" s="17">
        <v>1</v>
      </c>
      <c r="B19" s="191" t="s">
        <v>117</v>
      </c>
      <c r="C19" s="191"/>
      <c r="D19" s="190"/>
      <c r="E19" s="16"/>
      <c r="F19" s="16"/>
      <c r="G19" s="16"/>
      <c r="H19" s="22"/>
      <c r="I19" s="22"/>
      <c r="J19" s="22"/>
      <c r="K19" s="22"/>
      <c r="L19" s="23"/>
      <c r="M19" s="23"/>
    </row>
    <row r="20" spans="1:14" s="1" customFormat="1" x14ac:dyDescent="0.25">
      <c r="A20" s="74"/>
      <c r="B20" s="192" t="s">
        <v>52</v>
      </c>
      <c r="C20" s="193" t="s">
        <v>35</v>
      </c>
      <c r="D20" s="192" t="s">
        <v>100</v>
      </c>
      <c r="E20" s="46">
        <v>25500</v>
      </c>
      <c r="F20" s="46">
        <v>0</v>
      </c>
      <c r="G20" s="46">
        <f>E20+F20</f>
        <v>25500</v>
      </c>
      <c r="H20" s="47">
        <v>0</v>
      </c>
      <c r="I20" s="47">
        <v>0</v>
      </c>
      <c r="J20" s="47">
        <f>H20+I20</f>
        <v>0</v>
      </c>
      <c r="K20" s="47">
        <f>H20-E20</f>
        <v>-25500</v>
      </c>
      <c r="L20" s="47">
        <f>I20-F20</f>
        <v>0</v>
      </c>
      <c r="M20" s="47">
        <f t="shared" ref="M20" si="0">K20+L20</f>
        <v>-25500</v>
      </c>
      <c r="N20" s="57"/>
    </row>
    <row r="21" spans="1:14" ht="29.25" customHeight="1" x14ac:dyDescent="0.25">
      <c r="A21" s="17"/>
      <c r="B21" s="190" t="s">
        <v>322</v>
      </c>
      <c r="C21" s="191" t="s">
        <v>32</v>
      </c>
      <c r="D21" s="192" t="s">
        <v>168</v>
      </c>
      <c r="E21" s="55">
        <v>2</v>
      </c>
      <c r="F21" s="55">
        <v>0</v>
      </c>
      <c r="G21" s="55">
        <f>E21+F21</f>
        <v>2</v>
      </c>
      <c r="H21" s="50">
        <v>0</v>
      </c>
      <c r="I21" s="50">
        <v>0</v>
      </c>
      <c r="J21" s="50">
        <f>H21+I21</f>
        <v>0</v>
      </c>
      <c r="K21" s="47">
        <f>H21-E21</f>
        <v>-2</v>
      </c>
      <c r="L21" s="47">
        <f>I21-F21</f>
        <v>0</v>
      </c>
      <c r="M21" s="50">
        <f>K21+L21</f>
        <v>-2</v>
      </c>
    </row>
    <row r="22" spans="1:14" x14ac:dyDescent="0.25">
      <c r="A22" s="16">
        <v>2</v>
      </c>
      <c r="B22" s="191" t="s">
        <v>118</v>
      </c>
      <c r="C22" s="40"/>
      <c r="D22" s="40"/>
      <c r="E22" s="56"/>
      <c r="F22" s="56"/>
      <c r="G22" s="55"/>
      <c r="H22" s="50"/>
      <c r="I22" s="50"/>
      <c r="J22" s="50"/>
      <c r="K22" s="50"/>
      <c r="L22" s="50"/>
      <c r="M22" s="50"/>
    </row>
    <row r="23" spans="1:14" ht="35.25" customHeight="1" x14ac:dyDescent="0.25">
      <c r="A23" s="17"/>
      <c r="B23" s="190" t="s">
        <v>323</v>
      </c>
      <c r="C23" s="191" t="s">
        <v>32</v>
      </c>
      <c r="D23" s="192" t="s">
        <v>169</v>
      </c>
      <c r="E23" s="50">
        <v>420</v>
      </c>
      <c r="F23" s="50">
        <v>0</v>
      </c>
      <c r="G23" s="55">
        <f t="shared" ref="G23:G28" si="1">E23+F23</f>
        <v>420</v>
      </c>
      <c r="H23" s="50">
        <v>0</v>
      </c>
      <c r="I23" s="50">
        <v>0</v>
      </c>
      <c r="J23" s="50">
        <f t="shared" ref="J23:J28" si="2">H23+I23</f>
        <v>0</v>
      </c>
      <c r="K23" s="47">
        <f>H23-E23</f>
        <v>-420</v>
      </c>
      <c r="L23" s="47">
        <f>I23-F23</f>
        <v>0</v>
      </c>
      <c r="M23" s="50">
        <f t="shared" ref="M23:M28" si="3">K23+L23</f>
        <v>-420</v>
      </c>
    </row>
    <row r="24" spans="1:14" x14ac:dyDescent="0.25">
      <c r="A24" s="17">
        <v>3</v>
      </c>
      <c r="B24" s="191" t="s">
        <v>119</v>
      </c>
      <c r="C24" s="191"/>
      <c r="D24" s="191"/>
      <c r="E24" s="50"/>
      <c r="F24" s="50"/>
      <c r="G24" s="55"/>
      <c r="H24" s="50"/>
      <c r="I24" s="50"/>
      <c r="J24" s="50"/>
      <c r="K24" s="50"/>
      <c r="L24" s="50"/>
      <c r="M24" s="50"/>
    </row>
    <row r="25" spans="1:14" ht="50.25" customHeight="1" x14ac:dyDescent="0.25">
      <c r="A25" s="17"/>
      <c r="B25" s="190" t="s">
        <v>324</v>
      </c>
      <c r="C25" s="191" t="s">
        <v>35</v>
      </c>
      <c r="D25" s="191" t="s">
        <v>103</v>
      </c>
      <c r="E25" s="50">
        <v>61</v>
      </c>
      <c r="F25" s="50">
        <v>0</v>
      </c>
      <c r="G25" s="55">
        <f t="shared" si="1"/>
        <v>61</v>
      </c>
      <c r="H25" s="50">
        <v>0</v>
      </c>
      <c r="I25" s="50">
        <v>0</v>
      </c>
      <c r="J25" s="50">
        <f t="shared" si="2"/>
        <v>0</v>
      </c>
      <c r="K25" s="47">
        <f>H25-E25</f>
        <v>-61</v>
      </c>
      <c r="L25" s="47">
        <f>I25-F25</f>
        <v>0</v>
      </c>
      <c r="M25" s="50">
        <f t="shared" si="3"/>
        <v>-61</v>
      </c>
    </row>
    <row r="26" spans="1:14" ht="21.75" customHeight="1" x14ac:dyDescent="0.25">
      <c r="A26" s="17"/>
      <c r="B26" s="190" t="s">
        <v>104</v>
      </c>
      <c r="C26" s="191" t="s">
        <v>35</v>
      </c>
      <c r="D26" s="191" t="s">
        <v>103</v>
      </c>
      <c r="E26" s="50">
        <v>12750</v>
      </c>
      <c r="F26" s="50">
        <v>0</v>
      </c>
      <c r="G26" s="55">
        <f t="shared" si="1"/>
        <v>12750</v>
      </c>
      <c r="H26" s="50">
        <v>0</v>
      </c>
      <c r="I26" s="50">
        <v>0</v>
      </c>
      <c r="J26" s="50">
        <f t="shared" si="2"/>
        <v>0</v>
      </c>
      <c r="K26" s="47">
        <f>H26-E26</f>
        <v>-12750</v>
      </c>
      <c r="L26" s="47">
        <f>I26-F26</f>
        <v>0</v>
      </c>
      <c r="M26" s="50">
        <f t="shared" si="3"/>
        <v>-12750</v>
      </c>
    </row>
    <row r="27" spans="1:14" x14ac:dyDescent="0.25">
      <c r="A27" s="17">
        <v>4</v>
      </c>
      <c r="B27" s="191" t="s">
        <v>116</v>
      </c>
      <c r="C27" s="191"/>
      <c r="D27" s="191"/>
      <c r="E27" s="50"/>
      <c r="F27" s="50"/>
      <c r="G27" s="55"/>
      <c r="H27" s="50"/>
      <c r="I27" s="50"/>
      <c r="J27" s="50"/>
      <c r="K27" s="50"/>
      <c r="L27" s="50"/>
      <c r="M27" s="50"/>
    </row>
    <row r="28" spans="1:14" ht="49.5" customHeight="1" x14ac:dyDescent="0.25">
      <c r="A28" s="18"/>
      <c r="B28" s="190" t="s">
        <v>325</v>
      </c>
      <c r="C28" s="191" t="s">
        <v>137</v>
      </c>
      <c r="D28" s="191" t="s">
        <v>103</v>
      </c>
      <c r="E28" s="50">
        <v>100</v>
      </c>
      <c r="F28" s="50">
        <v>0</v>
      </c>
      <c r="G28" s="55">
        <f t="shared" si="1"/>
        <v>100</v>
      </c>
      <c r="H28" s="50">
        <v>0</v>
      </c>
      <c r="I28" s="50">
        <v>0</v>
      </c>
      <c r="J28" s="50">
        <f t="shared" si="2"/>
        <v>0</v>
      </c>
      <c r="K28" s="47">
        <f>H28-E28</f>
        <v>-100</v>
      </c>
      <c r="L28" s="47">
        <f>I28-F28</f>
        <v>0</v>
      </c>
      <c r="M28" s="50">
        <f t="shared" si="3"/>
        <v>-100</v>
      </c>
    </row>
    <row r="31" spans="1:14" x14ac:dyDescent="0.25">
      <c r="A31" s="25"/>
      <c r="B31" s="25"/>
      <c r="C31" s="25"/>
      <c r="D31" s="25"/>
      <c r="E31" s="25"/>
      <c r="F31" s="25"/>
      <c r="G31" s="25"/>
      <c r="H31" s="25"/>
      <c r="I31" s="25"/>
      <c r="J31" s="25"/>
      <c r="K31" s="25"/>
      <c r="L31" s="25"/>
      <c r="M31" s="25"/>
    </row>
    <row r="32" spans="1:14" s="129" customFormat="1" x14ac:dyDescent="0.25">
      <c r="A32" s="49" t="s">
        <v>182</v>
      </c>
      <c r="H32" s="128"/>
      <c r="I32" s="128"/>
      <c r="K32" s="223" t="s">
        <v>183</v>
      </c>
      <c r="L32" s="223"/>
    </row>
  </sheetData>
  <mergeCells count="18">
    <mergeCell ref="B18:M18"/>
    <mergeCell ref="K32:L32"/>
    <mergeCell ref="A12:B12"/>
    <mergeCell ref="E12:M12"/>
    <mergeCell ref="D3:H3"/>
    <mergeCell ref="D4:H4"/>
    <mergeCell ref="D5:H5"/>
    <mergeCell ref="D7:H7"/>
    <mergeCell ref="D8:H8"/>
    <mergeCell ref="D10:H10"/>
    <mergeCell ref="A16:A17"/>
    <mergeCell ref="B16:B17"/>
    <mergeCell ref="C16:C17"/>
    <mergeCell ref="D16:D17"/>
    <mergeCell ref="E16:G16"/>
    <mergeCell ref="E13:M13"/>
    <mergeCell ref="H16:J16"/>
    <mergeCell ref="K16:M16"/>
  </mergeCells>
  <pageMargins left="0.70866141732283472" right="0.70866141732283472" top="1.1417322834645669" bottom="0.35433070866141736" header="0.31496062992125984" footer="0.31496062992125984"/>
  <pageSetup paperSize="9" scale="4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N31"/>
  <sheetViews>
    <sheetView view="pageBreakPreview" zoomScale="80" zoomScaleNormal="82" zoomScaleSheetLayoutView="80" workbookViewId="0">
      <selection activeCell="I29" sqref="I29"/>
    </sheetView>
  </sheetViews>
  <sheetFormatPr defaultColWidth="9.109375" defaultRowHeight="13.8" x14ac:dyDescent="0.25"/>
  <cols>
    <col min="1" max="1" width="9.109375" style="15"/>
    <col min="2" max="2" width="59.44140625" style="15" customWidth="1"/>
    <col min="3" max="3" width="18.6640625" style="15" customWidth="1"/>
    <col min="4" max="4" width="28.33203125" style="15" customWidth="1"/>
    <col min="5" max="5" width="16.33203125" style="15" customWidth="1"/>
    <col min="6" max="6" width="12" style="15" customWidth="1"/>
    <col min="7" max="7" width="18.44140625" style="15" customWidth="1"/>
    <col min="8" max="8" width="16.44140625" style="15" customWidth="1"/>
    <col min="9" max="9" width="11.88671875" style="15" customWidth="1"/>
    <col min="10" max="10" width="17.6640625" style="15" customWidth="1"/>
    <col min="11" max="11" width="16.88671875" style="15" customWidth="1"/>
    <col min="12" max="12" width="13" style="15" customWidth="1"/>
    <col min="13" max="13" width="16.44140625" style="15" customWidth="1"/>
    <col min="14" max="16384" width="9.109375" style="15"/>
  </cols>
  <sheetData>
    <row r="3" spans="1:13" x14ac:dyDescent="0.25">
      <c r="D3" s="302" t="s">
        <v>0</v>
      </c>
      <c r="E3" s="302"/>
      <c r="F3" s="302"/>
      <c r="G3" s="302"/>
      <c r="H3" s="302"/>
      <c r="I3" s="19"/>
    </row>
    <row r="4" spans="1:13" x14ac:dyDescent="0.25">
      <c r="C4" s="41"/>
      <c r="D4" s="302" t="s">
        <v>15</v>
      </c>
      <c r="E4" s="302"/>
      <c r="F4" s="302"/>
      <c r="G4" s="302"/>
      <c r="H4" s="302"/>
    </row>
    <row r="5" spans="1:13" x14ac:dyDescent="0.25">
      <c r="D5" s="302" t="s">
        <v>16</v>
      </c>
      <c r="E5" s="302"/>
      <c r="F5" s="302"/>
      <c r="G5" s="302"/>
      <c r="H5" s="302"/>
      <c r="I5" s="75"/>
      <c r="J5" s="75"/>
    </row>
    <row r="7" spans="1:13" x14ac:dyDescent="0.25">
      <c r="D7" s="303" t="s">
        <v>98</v>
      </c>
      <c r="E7" s="303"/>
      <c r="F7" s="303"/>
      <c r="G7" s="303"/>
      <c r="H7" s="303"/>
      <c r="I7" s="21"/>
      <c r="J7" s="21"/>
      <c r="K7" s="21"/>
      <c r="L7" s="21"/>
    </row>
    <row r="8" spans="1:13" x14ac:dyDescent="0.25">
      <c r="D8" s="298" t="s">
        <v>3</v>
      </c>
      <c r="E8" s="298"/>
      <c r="F8" s="298"/>
      <c r="G8" s="298"/>
      <c r="H8" s="298"/>
      <c r="I8" s="21"/>
      <c r="J8" s="21"/>
      <c r="K8" s="21"/>
      <c r="L8" s="21"/>
    </row>
    <row r="10" spans="1:13" x14ac:dyDescent="0.25">
      <c r="D10" s="302" t="s">
        <v>179</v>
      </c>
      <c r="E10" s="302"/>
      <c r="F10" s="302"/>
      <c r="G10" s="302"/>
      <c r="H10" s="302"/>
    </row>
    <row r="11" spans="1:13" x14ac:dyDescent="0.25">
      <c r="H11" s="75"/>
    </row>
    <row r="12" spans="1:13" x14ac:dyDescent="0.25">
      <c r="A12" s="296" t="s">
        <v>77</v>
      </c>
      <c r="B12" s="296"/>
      <c r="C12" s="42"/>
      <c r="D12" s="21"/>
      <c r="E12" s="303" t="s">
        <v>109</v>
      </c>
      <c r="F12" s="303"/>
      <c r="G12" s="303"/>
      <c r="H12" s="303"/>
      <c r="I12" s="303"/>
      <c r="J12" s="303"/>
      <c r="K12" s="303"/>
      <c r="L12" s="303"/>
      <c r="M12" s="303"/>
    </row>
    <row r="13" spans="1:13" x14ac:dyDescent="0.25">
      <c r="A13" s="21" t="s">
        <v>17</v>
      </c>
      <c r="B13" s="21"/>
      <c r="C13" s="21"/>
      <c r="D13" s="21"/>
      <c r="E13" s="298" t="s">
        <v>18</v>
      </c>
      <c r="F13" s="298"/>
      <c r="G13" s="298"/>
      <c r="H13" s="298"/>
      <c r="I13" s="298"/>
      <c r="J13" s="298"/>
      <c r="K13" s="298"/>
      <c r="L13" s="298"/>
      <c r="M13" s="298"/>
    </row>
    <row r="14" spans="1:13" x14ac:dyDescent="0.25">
      <c r="H14" s="75"/>
    </row>
    <row r="16" spans="1:13" ht="36" customHeight="1" x14ac:dyDescent="0.25">
      <c r="A16" s="299" t="s">
        <v>19</v>
      </c>
      <c r="B16" s="300" t="s">
        <v>20</v>
      </c>
      <c r="C16" s="299" t="s">
        <v>21</v>
      </c>
      <c r="D16" s="299" t="s">
        <v>22</v>
      </c>
      <c r="E16" s="301" t="s">
        <v>26</v>
      </c>
      <c r="F16" s="301"/>
      <c r="G16" s="301"/>
      <c r="H16" s="300" t="s">
        <v>27</v>
      </c>
      <c r="I16" s="300"/>
      <c r="J16" s="300"/>
      <c r="K16" s="300" t="s">
        <v>28</v>
      </c>
      <c r="L16" s="300"/>
      <c r="M16" s="300"/>
    </row>
    <row r="17" spans="1:14" ht="27.6" x14ac:dyDescent="0.25">
      <c r="A17" s="299"/>
      <c r="B17" s="300"/>
      <c r="C17" s="299"/>
      <c r="D17" s="299"/>
      <c r="E17" s="76" t="s">
        <v>23</v>
      </c>
      <c r="F17" s="76" t="s">
        <v>24</v>
      </c>
      <c r="G17" s="76" t="s">
        <v>25</v>
      </c>
      <c r="H17" s="76" t="s">
        <v>23</v>
      </c>
      <c r="I17" s="76" t="s">
        <v>24</v>
      </c>
      <c r="J17" s="76" t="s">
        <v>25</v>
      </c>
      <c r="K17" s="76" t="s">
        <v>23</v>
      </c>
      <c r="L17" s="76" t="s">
        <v>24</v>
      </c>
      <c r="M17" s="76" t="s">
        <v>25</v>
      </c>
    </row>
    <row r="18" spans="1:14" ht="12.75" customHeight="1" x14ac:dyDescent="0.25">
      <c r="A18" s="76"/>
      <c r="B18" s="319" t="s">
        <v>326</v>
      </c>
      <c r="C18" s="320"/>
      <c r="D18" s="320"/>
      <c r="E18" s="320"/>
      <c r="F18" s="320"/>
      <c r="G18" s="320"/>
      <c r="H18" s="320"/>
      <c r="I18" s="320"/>
      <c r="J18" s="320"/>
      <c r="K18" s="320"/>
      <c r="L18" s="320"/>
      <c r="M18" s="321"/>
    </row>
    <row r="19" spans="1:14" x14ac:dyDescent="0.25">
      <c r="A19" s="77">
        <v>1</v>
      </c>
      <c r="B19" s="191" t="s">
        <v>117</v>
      </c>
      <c r="C19" s="191"/>
      <c r="D19" s="190"/>
      <c r="E19" s="52"/>
      <c r="F19" s="52"/>
      <c r="G19" s="52"/>
      <c r="H19" s="54"/>
      <c r="I19" s="54"/>
      <c r="J19" s="54"/>
      <c r="K19" s="54"/>
      <c r="L19" s="219"/>
      <c r="M19" s="219"/>
    </row>
    <row r="20" spans="1:14" s="1" customFormat="1" x14ac:dyDescent="0.25">
      <c r="A20" s="74"/>
      <c r="B20" s="192" t="s">
        <v>52</v>
      </c>
      <c r="C20" s="193" t="s">
        <v>35</v>
      </c>
      <c r="D20" s="192" t="s">
        <v>100</v>
      </c>
      <c r="E20" s="46">
        <v>474500</v>
      </c>
      <c r="F20" s="46">
        <v>0</v>
      </c>
      <c r="G20" s="46">
        <f>E20+F20</f>
        <v>474500</v>
      </c>
      <c r="H20" s="47">
        <v>419341</v>
      </c>
      <c r="I20" s="47">
        <v>0</v>
      </c>
      <c r="J20" s="47">
        <f>H20+I20</f>
        <v>419341</v>
      </c>
      <c r="K20" s="47">
        <f>H20-E20</f>
        <v>-55159</v>
      </c>
      <c r="L20" s="47">
        <f>I20-F20</f>
        <v>0</v>
      </c>
      <c r="M20" s="47">
        <f t="shared" ref="M20" si="0">K20+L20</f>
        <v>-55159</v>
      </c>
      <c r="N20" s="57"/>
    </row>
    <row r="21" spans="1:14" ht="35.25" customHeight="1" x14ac:dyDescent="0.25">
      <c r="A21" s="77"/>
      <c r="B21" s="190" t="s">
        <v>327</v>
      </c>
      <c r="C21" s="191" t="s">
        <v>32</v>
      </c>
      <c r="D21" s="192" t="s">
        <v>170</v>
      </c>
      <c r="E21" s="55">
        <v>50</v>
      </c>
      <c r="F21" s="55">
        <v>0</v>
      </c>
      <c r="G21" s="55">
        <f>E21+F21</f>
        <v>50</v>
      </c>
      <c r="H21" s="50">
        <v>48</v>
      </c>
      <c r="I21" s="50">
        <v>0</v>
      </c>
      <c r="J21" s="50">
        <f>H21+I21</f>
        <v>48</v>
      </c>
      <c r="K21" s="47">
        <f>H21-E21</f>
        <v>-2</v>
      </c>
      <c r="L21" s="47">
        <f>I21-F21</f>
        <v>0</v>
      </c>
      <c r="M21" s="50">
        <f>K21+L21</f>
        <v>-2</v>
      </c>
    </row>
    <row r="22" spans="1:14" x14ac:dyDescent="0.25">
      <c r="A22" s="76">
        <v>2</v>
      </c>
      <c r="B22" s="191" t="s">
        <v>118</v>
      </c>
      <c r="C22" s="40"/>
      <c r="D22" s="192"/>
      <c r="E22" s="56"/>
      <c r="F22" s="56"/>
      <c r="G22" s="55"/>
      <c r="H22" s="50"/>
      <c r="I22" s="50"/>
      <c r="J22" s="50"/>
      <c r="K22" s="50"/>
      <c r="L22" s="50"/>
      <c r="M22" s="50"/>
    </row>
    <row r="23" spans="1:14" ht="36.75" customHeight="1" x14ac:dyDescent="0.25">
      <c r="A23" s="77"/>
      <c r="B23" s="190" t="s">
        <v>328</v>
      </c>
      <c r="C23" s="191" t="s">
        <v>32</v>
      </c>
      <c r="D23" s="192" t="s">
        <v>170</v>
      </c>
      <c r="E23" s="50">
        <v>2019</v>
      </c>
      <c r="F23" s="50">
        <v>0</v>
      </c>
      <c r="G23" s="55">
        <f t="shared" ref="G23:G28" si="1">E23+F23</f>
        <v>2019</v>
      </c>
      <c r="H23" s="50">
        <v>5093</v>
      </c>
      <c r="I23" s="50">
        <v>0</v>
      </c>
      <c r="J23" s="50">
        <f t="shared" ref="J23:J28" si="2">H23+I23</f>
        <v>5093</v>
      </c>
      <c r="K23" s="47">
        <f>H23-E23</f>
        <v>3074</v>
      </c>
      <c r="L23" s="47">
        <f>I23-F23</f>
        <v>0</v>
      </c>
      <c r="M23" s="50">
        <f t="shared" ref="M23:M28" si="3">K23+L23</f>
        <v>3074</v>
      </c>
    </row>
    <row r="24" spans="1:14" x14ac:dyDescent="0.25">
      <c r="A24" s="77">
        <v>3</v>
      </c>
      <c r="B24" s="191" t="s">
        <v>119</v>
      </c>
      <c r="C24" s="191"/>
      <c r="D24" s="192"/>
      <c r="E24" s="50"/>
      <c r="F24" s="50"/>
      <c r="G24" s="55"/>
      <c r="H24" s="50"/>
      <c r="I24" s="50"/>
      <c r="J24" s="50"/>
      <c r="K24" s="50"/>
      <c r="L24" s="50"/>
      <c r="M24" s="50"/>
    </row>
    <row r="25" spans="1:14" ht="54" customHeight="1" x14ac:dyDescent="0.25">
      <c r="A25" s="77"/>
      <c r="B25" s="190" t="s">
        <v>329</v>
      </c>
      <c r="C25" s="191" t="s">
        <v>35</v>
      </c>
      <c r="D25" s="191" t="s">
        <v>103</v>
      </c>
      <c r="E25" s="50">
        <v>235</v>
      </c>
      <c r="F25" s="50">
        <v>0</v>
      </c>
      <c r="G25" s="55">
        <f t="shared" si="1"/>
        <v>235</v>
      </c>
      <c r="H25" s="50">
        <v>82.34</v>
      </c>
      <c r="I25" s="50">
        <v>0</v>
      </c>
      <c r="J25" s="50">
        <f t="shared" si="2"/>
        <v>82.34</v>
      </c>
      <c r="K25" s="47">
        <f>H25-E25</f>
        <v>-152.66</v>
      </c>
      <c r="L25" s="47">
        <f>I25-F25</f>
        <v>0</v>
      </c>
      <c r="M25" s="50">
        <f t="shared" si="3"/>
        <v>-152.66</v>
      </c>
    </row>
    <row r="26" spans="1:14" ht="21.75" customHeight="1" x14ac:dyDescent="0.25">
      <c r="A26" s="77"/>
      <c r="B26" s="190" t="s">
        <v>104</v>
      </c>
      <c r="C26" s="191" t="s">
        <v>35</v>
      </c>
      <c r="D26" s="191" t="s">
        <v>103</v>
      </c>
      <c r="E26" s="50">
        <v>9490</v>
      </c>
      <c r="F26" s="50">
        <v>0</v>
      </c>
      <c r="G26" s="55">
        <f t="shared" si="1"/>
        <v>9490</v>
      </c>
      <c r="H26" s="50">
        <v>8736</v>
      </c>
      <c r="I26" s="50">
        <v>0</v>
      </c>
      <c r="J26" s="50">
        <f t="shared" si="2"/>
        <v>8736</v>
      </c>
      <c r="K26" s="47">
        <f>H26-E26</f>
        <v>-754</v>
      </c>
      <c r="L26" s="47">
        <f>I26-F26</f>
        <v>0</v>
      </c>
      <c r="M26" s="50">
        <f t="shared" si="3"/>
        <v>-754</v>
      </c>
    </row>
    <row r="27" spans="1:14" x14ac:dyDescent="0.25">
      <c r="A27" s="77">
        <v>4</v>
      </c>
      <c r="B27" s="191" t="s">
        <v>116</v>
      </c>
      <c r="C27" s="191"/>
      <c r="D27" s="191"/>
      <c r="E27" s="50"/>
      <c r="F27" s="50"/>
      <c r="G27" s="55"/>
      <c r="H27" s="50"/>
      <c r="I27" s="50"/>
      <c r="J27" s="50"/>
      <c r="K27" s="50"/>
      <c r="L27" s="50"/>
      <c r="M27" s="50"/>
    </row>
    <row r="28" spans="1:14" ht="49.5" customHeight="1" x14ac:dyDescent="0.25">
      <c r="A28" s="18"/>
      <c r="B28" s="190" t="s">
        <v>330</v>
      </c>
      <c r="C28" s="191" t="s">
        <v>137</v>
      </c>
      <c r="D28" s="191" t="s">
        <v>103</v>
      </c>
      <c r="E28" s="50">
        <v>138.9</v>
      </c>
      <c r="F28" s="50">
        <v>0</v>
      </c>
      <c r="G28" s="55">
        <f t="shared" si="1"/>
        <v>138.9</v>
      </c>
      <c r="H28" s="50">
        <v>133.30000000000001</v>
      </c>
      <c r="I28" s="50">
        <v>0</v>
      </c>
      <c r="J28" s="50">
        <f t="shared" si="2"/>
        <v>133.30000000000001</v>
      </c>
      <c r="K28" s="47">
        <f>H28-E28</f>
        <v>-5.5999999999999943</v>
      </c>
      <c r="L28" s="47">
        <f>I28-F28</f>
        <v>0</v>
      </c>
      <c r="M28" s="50">
        <f t="shared" si="3"/>
        <v>-5.5999999999999943</v>
      </c>
    </row>
    <row r="29" spans="1:14" ht="34.5" customHeight="1" x14ac:dyDescent="0.25"/>
    <row r="30" spans="1:14" s="129" customFormat="1" x14ac:dyDescent="0.25">
      <c r="A30" s="49" t="s">
        <v>182</v>
      </c>
      <c r="H30" s="128"/>
      <c r="I30" s="128"/>
      <c r="K30" s="223" t="s">
        <v>183</v>
      </c>
      <c r="L30" s="223"/>
    </row>
    <row r="31" spans="1:14" x14ac:dyDescent="0.25">
      <c r="H31" s="298" t="s">
        <v>13</v>
      </c>
      <c r="I31" s="298"/>
      <c r="K31" s="322" t="s">
        <v>14</v>
      </c>
      <c r="L31" s="322"/>
    </row>
  </sheetData>
  <mergeCells count="20">
    <mergeCell ref="H31:I31"/>
    <mergeCell ref="K31:L31"/>
    <mergeCell ref="B18:M18"/>
    <mergeCell ref="K30:L30"/>
    <mergeCell ref="D10:H10"/>
    <mergeCell ref="A12:B12"/>
    <mergeCell ref="E12:M12"/>
    <mergeCell ref="E13:M13"/>
    <mergeCell ref="A16:A17"/>
    <mergeCell ref="B16:B17"/>
    <mergeCell ref="C16:C17"/>
    <mergeCell ref="D16:D17"/>
    <mergeCell ref="E16:G16"/>
    <mergeCell ref="H16:J16"/>
    <mergeCell ref="K16:M16"/>
    <mergeCell ref="D3:H3"/>
    <mergeCell ref="D4:H4"/>
    <mergeCell ref="D5:H5"/>
    <mergeCell ref="D7:H7"/>
    <mergeCell ref="D8:H8"/>
  </mergeCells>
  <pageMargins left="0.70866141732283472" right="0.70866141732283472" top="1.1417322834645669" bottom="0.35433070866141736" header="0.31496062992125984" footer="0.31496062992125984"/>
  <pageSetup paperSize="9" scale="47"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BR50"/>
  <sheetViews>
    <sheetView view="pageBreakPreview" zoomScale="70" zoomScaleNormal="73" zoomScaleSheetLayoutView="70" workbookViewId="0">
      <selection activeCell="H45" sqref="H45"/>
    </sheetView>
  </sheetViews>
  <sheetFormatPr defaultRowHeight="14.4" x14ac:dyDescent="0.3"/>
  <cols>
    <col min="1" max="1" width="14.33203125" customWidth="1"/>
    <col min="2" max="2" width="31.44140625" customWidth="1"/>
    <col min="3" max="3" width="13.33203125" customWidth="1"/>
    <col min="4" max="4" width="21.109375" customWidth="1"/>
    <col min="5" max="5" width="16.5546875" customWidth="1"/>
    <col min="6" max="6" width="14.33203125" customWidth="1"/>
    <col min="7" max="7" width="13" customWidth="1"/>
    <col min="8" max="8" width="13.44140625" customWidth="1"/>
    <col min="9" max="9" width="14.6640625" customWidth="1"/>
    <col min="10" max="10" width="13.44140625" customWidth="1"/>
    <col min="11" max="11" width="13" customWidth="1"/>
    <col min="12" max="12" width="11.33203125" customWidth="1"/>
    <col min="13" max="13" width="15.6640625" customWidth="1"/>
  </cols>
  <sheetData>
    <row r="1" spans="1:13" x14ac:dyDescent="0.3">
      <c r="A1" s="15"/>
      <c r="B1" s="15"/>
      <c r="C1" s="15"/>
      <c r="D1" s="15"/>
      <c r="E1" s="15"/>
      <c r="F1" s="15"/>
      <c r="G1" s="15"/>
      <c r="H1" s="15"/>
      <c r="I1" s="15"/>
      <c r="K1" s="15"/>
      <c r="L1" s="15"/>
      <c r="M1" s="15"/>
    </row>
    <row r="2" spans="1:13" x14ac:dyDescent="0.3">
      <c r="A2" s="15"/>
      <c r="B2" s="15"/>
      <c r="C2" s="15"/>
      <c r="D2" s="302" t="s">
        <v>0</v>
      </c>
      <c r="E2" s="302"/>
      <c r="F2" s="302"/>
      <c r="G2" s="302"/>
      <c r="H2" s="302"/>
      <c r="I2" s="19"/>
      <c r="J2" s="15"/>
      <c r="K2" s="15"/>
      <c r="L2" s="15"/>
      <c r="M2" s="15"/>
    </row>
    <row r="3" spans="1:13" x14ac:dyDescent="0.3">
      <c r="A3" s="15"/>
      <c r="B3" s="15"/>
      <c r="C3" s="41"/>
      <c r="D3" s="302" t="s">
        <v>15</v>
      </c>
      <c r="E3" s="302"/>
      <c r="F3" s="302"/>
      <c r="G3" s="302"/>
      <c r="H3" s="302"/>
      <c r="I3" s="15"/>
      <c r="J3" s="15"/>
      <c r="K3" s="15"/>
      <c r="L3" s="15"/>
      <c r="M3" s="15"/>
    </row>
    <row r="4" spans="1:13" x14ac:dyDescent="0.3">
      <c r="A4" s="15"/>
      <c r="B4" s="15"/>
      <c r="C4" s="15"/>
      <c r="D4" s="302" t="s">
        <v>16</v>
      </c>
      <c r="E4" s="302"/>
      <c r="F4" s="302"/>
      <c r="G4" s="302"/>
      <c r="H4" s="302"/>
      <c r="I4" s="71"/>
      <c r="J4" s="71"/>
      <c r="K4" s="15"/>
      <c r="L4" s="15"/>
      <c r="M4" s="15"/>
    </row>
    <row r="5" spans="1:13" x14ac:dyDescent="0.3">
      <c r="A5" s="15"/>
      <c r="B5" s="15"/>
      <c r="C5" s="15"/>
      <c r="D5" s="15"/>
      <c r="E5" s="15"/>
      <c r="F5" s="15"/>
      <c r="G5" s="15"/>
      <c r="H5" s="15"/>
      <c r="I5" s="15"/>
      <c r="J5" s="15"/>
      <c r="K5" s="15"/>
      <c r="L5" s="15"/>
      <c r="M5" s="15"/>
    </row>
    <row r="6" spans="1:13" x14ac:dyDescent="0.3">
      <c r="A6" s="15"/>
      <c r="B6" s="15"/>
      <c r="C6" s="15"/>
      <c r="D6" s="303" t="s">
        <v>98</v>
      </c>
      <c r="E6" s="303"/>
      <c r="F6" s="303"/>
      <c r="G6" s="303"/>
      <c r="H6" s="303"/>
      <c r="I6" s="21"/>
      <c r="J6" s="21"/>
      <c r="K6" s="21"/>
      <c r="L6" s="21"/>
      <c r="M6" s="15"/>
    </row>
    <row r="7" spans="1:13" x14ac:dyDescent="0.3">
      <c r="A7" s="15"/>
      <c r="B7" s="15"/>
      <c r="C7" s="15"/>
      <c r="D7" s="298" t="s">
        <v>3</v>
      </c>
      <c r="E7" s="298"/>
      <c r="F7" s="298"/>
      <c r="G7" s="298"/>
      <c r="H7" s="298"/>
      <c r="I7" s="21"/>
      <c r="J7" s="21"/>
      <c r="K7" s="21"/>
      <c r="L7" s="21"/>
      <c r="M7" s="15"/>
    </row>
    <row r="8" spans="1:13" x14ac:dyDescent="0.3">
      <c r="A8" s="15"/>
      <c r="B8" s="15"/>
      <c r="C8" s="15"/>
      <c r="D8" s="15"/>
      <c r="E8" s="15"/>
      <c r="F8" s="15"/>
      <c r="G8" s="15"/>
      <c r="H8" s="15"/>
      <c r="I8" s="15"/>
      <c r="J8" s="15"/>
      <c r="K8" s="15"/>
      <c r="L8" s="15"/>
      <c r="M8" s="15"/>
    </row>
    <row r="9" spans="1:13" x14ac:dyDescent="0.3">
      <c r="A9" s="15"/>
      <c r="B9" s="15"/>
      <c r="C9" s="15"/>
      <c r="D9" s="302" t="s">
        <v>179</v>
      </c>
      <c r="E9" s="302"/>
      <c r="F9" s="302"/>
      <c r="G9" s="302"/>
      <c r="H9" s="302"/>
      <c r="I9" s="15"/>
      <c r="J9" s="15"/>
      <c r="K9" s="15"/>
      <c r="L9" s="15"/>
      <c r="M9" s="15"/>
    </row>
    <row r="10" spans="1:13" x14ac:dyDescent="0.3">
      <c r="A10" s="15"/>
      <c r="B10" s="15"/>
      <c r="C10" s="15"/>
      <c r="D10" s="15"/>
      <c r="E10" s="15"/>
      <c r="F10" s="15"/>
      <c r="G10" s="15"/>
      <c r="H10" s="71"/>
      <c r="I10" s="15"/>
      <c r="J10" s="15"/>
      <c r="K10" s="15"/>
      <c r="L10" s="15"/>
      <c r="M10" s="15"/>
    </row>
    <row r="11" spans="1:13" ht="15" customHeight="1" x14ac:dyDescent="0.3">
      <c r="A11" s="296" t="s">
        <v>114</v>
      </c>
      <c r="B11" s="296"/>
      <c r="C11" s="42"/>
      <c r="D11" s="42"/>
      <c r="E11" s="43" t="s">
        <v>113</v>
      </c>
      <c r="F11" s="297" t="s">
        <v>82</v>
      </c>
      <c r="G11" s="297"/>
      <c r="H11" s="297"/>
      <c r="I11" s="297"/>
      <c r="J11" s="297"/>
      <c r="K11" s="297"/>
      <c r="L11" s="297"/>
      <c r="M11" s="297"/>
    </row>
    <row r="12" spans="1:13" x14ac:dyDescent="0.3">
      <c r="A12" s="21" t="s">
        <v>17</v>
      </c>
      <c r="B12" s="21"/>
      <c r="C12" s="21"/>
      <c r="D12" s="21"/>
      <c r="E12" s="326" t="s">
        <v>115</v>
      </c>
      <c r="F12" s="326"/>
      <c r="G12" s="326"/>
      <c r="H12" s="326"/>
      <c r="I12" s="326"/>
      <c r="J12" s="326"/>
      <c r="K12" s="326"/>
      <c r="L12" s="326"/>
      <c r="M12" s="326"/>
    </row>
    <row r="13" spans="1:13" x14ac:dyDescent="0.3">
      <c r="A13" s="15"/>
      <c r="B13" s="15"/>
      <c r="C13" s="15"/>
      <c r="D13" s="15"/>
      <c r="E13" s="15"/>
      <c r="F13" s="15"/>
      <c r="G13" s="15"/>
      <c r="H13" s="71"/>
      <c r="I13" s="15"/>
      <c r="J13" s="15"/>
      <c r="K13" s="15"/>
      <c r="L13" s="15"/>
      <c r="M13" s="15"/>
    </row>
    <row r="15" spans="1:13" x14ac:dyDescent="0.3">
      <c r="A15" s="299" t="s">
        <v>19</v>
      </c>
      <c r="B15" s="300" t="s">
        <v>20</v>
      </c>
      <c r="C15" s="299" t="s">
        <v>21</v>
      </c>
      <c r="D15" s="299" t="s">
        <v>22</v>
      </c>
      <c r="E15" s="301" t="s">
        <v>26</v>
      </c>
      <c r="F15" s="301"/>
      <c r="G15" s="301"/>
      <c r="H15" s="300" t="s">
        <v>27</v>
      </c>
      <c r="I15" s="300"/>
      <c r="J15" s="300"/>
      <c r="K15" s="300" t="s">
        <v>28</v>
      </c>
      <c r="L15" s="300"/>
      <c r="M15" s="300"/>
    </row>
    <row r="16" spans="1:13" ht="27.6" x14ac:dyDescent="0.3">
      <c r="A16" s="299"/>
      <c r="B16" s="300"/>
      <c r="C16" s="299"/>
      <c r="D16" s="299"/>
      <c r="E16" s="70" t="s">
        <v>23</v>
      </c>
      <c r="F16" s="70" t="s">
        <v>24</v>
      </c>
      <c r="G16" s="70" t="s">
        <v>25</v>
      </c>
      <c r="H16" s="70" t="s">
        <v>23</v>
      </c>
      <c r="I16" s="70" t="s">
        <v>24</v>
      </c>
      <c r="J16" s="70" t="s">
        <v>25</v>
      </c>
      <c r="K16" s="70" t="s">
        <v>23</v>
      </c>
      <c r="L16" s="70" t="s">
        <v>24</v>
      </c>
      <c r="M16" s="70" t="s">
        <v>25</v>
      </c>
    </row>
    <row r="17" spans="1:70" ht="15" customHeight="1" x14ac:dyDescent="0.3">
      <c r="A17" s="70"/>
      <c r="B17" s="323" t="s">
        <v>110</v>
      </c>
      <c r="C17" s="324"/>
      <c r="D17" s="324"/>
      <c r="E17" s="324"/>
      <c r="F17" s="324"/>
      <c r="G17" s="324"/>
      <c r="H17" s="324"/>
      <c r="I17" s="324"/>
      <c r="J17" s="324"/>
      <c r="K17" s="324"/>
      <c r="L17" s="324"/>
      <c r="M17" s="325"/>
      <c r="N17" s="72"/>
      <c r="O17" s="72"/>
      <c r="P17" s="72"/>
      <c r="Q17" s="72"/>
      <c r="R17" s="72"/>
      <c r="S17" s="72"/>
      <c r="T17" s="72"/>
      <c r="U17" s="72"/>
      <c r="V17" s="72"/>
      <c r="W17" s="72"/>
      <c r="X17" s="72"/>
      <c r="Y17" s="72"/>
      <c r="Z17" s="72"/>
      <c r="AA17" s="72"/>
      <c r="AB17" s="72"/>
      <c r="AC17" s="72"/>
      <c r="AD17" s="72"/>
      <c r="AE17" s="72"/>
      <c r="AF17" s="72"/>
      <c r="AG17" s="72"/>
      <c r="AH17" s="72"/>
      <c r="AI17" s="72"/>
      <c r="AJ17" s="72"/>
      <c r="AK17" s="72"/>
      <c r="AL17" s="72"/>
      <c r="AM17" s="72"/>
      <c r="AN17" s="72"/>
      <c r="AO17" s="72"/>
      <c r="AP17" s="72"/>
      <c r="AQ17" s="72"/>
      <c r="AR17" s="72"/>
      <c r="AS17" s="72"/>
      <c r="AT17" s="72"/>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3"/>
    </row>
    <row r="18" spans="1:70" x14ac:dyDescent="0.3">
      <c r="A18" s="69">
        <v>1</v>
      </c>
      <c r="B18" s="191" t="s">
        <v>117</v>
      </c>
      <c r="C18" s="191"/>
      <c r="D18" s="190"/>
      <c r="E18" s="52"/>
      <c r="F18" s="52"/>
      <c r="G18" s="52"/>
      <c r="H18" s="54"/>
      <c r="I18" s="54"/>
      <c r="J18" s="54"/>
      <c r="K18" s="54"/>
      <c r="L18" s="54"/>
      <c r="M18" s="54"/>
    </row>
    <row r="19" spans="1:70" ht="80.400000000000006" customHeight="1" x14ac:dyDescent="0.3">
      <c r="A19" s="69"/>
      <c r="B19" s="190" t="s">
        <v>331</v>
      </c>
      <c r="C19" s="191" t="str">
        <f>[1]Sheet1!$X$58</f>
        <v>од.</v>
      </c>
      <c r="D19" s="190" t="str">
        <f>[1]Sheet1!$AB$58</f>
        <v>мережа</v>
      </c>
      <c r="E19" s="52">
        <v>1</v>
      </c>
      <c r="F19" s="52">
        <v>0</v>
      </c>
      <c r="G19" s="52">
        <f t="shared" ref="G19:G24" si="0">E19+F19</f>
        <v>1</v>
      </c>
      <c r="H19" s="26">
        <v>1</v>
      </c>
      <c r="I19" s="26">
        <v>0</v>
      </c>
      <c r="J19" s="26">
        <f>H19+I19</f>
        <v>1</v>
      </c>
      <c r="K19" s="47">
        <f t="shared" ref="K19:L27" si="1">H19-E19</f>
        <v>0</v>
      </c>
      <c r="L19" s="47">
        <f t="shared" si="1"/>
        <v>0</v>
      </c>
      <c r="M19" s="47">
        <f t="shared" ref="M19" si="2">K19+L19</f>
        <v>0</v>
      </c>
    </row>
    <row r="20" spans="1:70" ht="83.25" customHeight="1" x14ac:dyDescent="0.3">
      <c r="A20" s="69"/>
      <c r="B20" s="190" t="s">
        <v>334</v>
      </c>
      <c r="C20" s="191" t="s">
        <v>35</v>
      </c>
      <c r="D20" s="190" t="s">
        <v>100</v>
      </c>
      <c r="E20" s="52">
        <v>1931000</v>
      </c>
      <c r="F20" s="52">
        <v>0</v>
      </c>
      <c r="G20" s="52">
        <f t="shared" si="0"/>
        <v>1931000</v>
      </c>
      <c r="H20" s="26">
        <v>985040</v>
      </c>
      <c r="I20" s="26">
        <v>0</v>
      </c>
      <c r="J20" s="26">
        <f t="shared" ref="J20:J27" si="3">H20+I20</f>
        <v>985040</v>
      </c>
      <c r="K20" s="47">
        <f t="shared" si="1"/>
        <v>-945960</v>
      </c>
      <c r="L20" s="47">
        <f t="shared" si="1"/>
        <v>0</v>
      </c>
      <c r="M20" s="47">
        <f t="shared" ref="M20" si="4">K20+L20</f>
        <v>-945960</v>
      </c>
    </row>
    <row r="21" spans="1:70" ht="57" customHeight="1" x14ac:dyDescent="0.3">
      <c r="A21" s="191"/>
      <c r="B21" s="190" t="s">
        <v>335</v>
      </c>
      <c r="C21" s="191" t="s">
        <v>35</v>
      </c>
      <c r="D21" s="190" t="s">
        <v>100</v>
      </c>
      <c r="E21" s="52">
        <v>1886640</v>
      </c>
      <c r="F21" s="52">
        <v>0</v>
      </c>
      <c r="G21" s="52">
        <f t="shared" si="0"/>
        <v>1886640</v>
      </c>
      <c r="H21" s="26">
        <v>976540</v>
      </c>
      <c r="I21" s="26">
        <v>0</v>
      </c>
      <c r="J21" s="26">
        <f t="shared" ref="J21" si="5">H21+I21</f>
        <v>976540</v>
      </c>
      <c r="K21" s="47">
        <f t="shared" ref="K21" si="6">H21-E21</f>
        <v>-910100</v>
      </c>
      <c r="L21" s="47">
        <f t="shared" ref="L21" si="7">I21-F21</f>
        <v>0</v>
      </c>
      <c r="M21" s="47">
        <f t="shared" ref="M21" si="8">K21+L21</f>
        <v>-910100</v>
      </c>
    </row>
    <row r="22" spans="1:70" ht="41.4" x14ac:dyDescent="0.3">
      <c r="A22" s="191"/>
      <c r="B22" s="190" t="s">
        <v>336</v>
      </c>
      <c r="C22" s="191" t="s">
        <v>35</v>
      </c>
      <c r="D22" s="190" t="s">
        <v>100</v>
      </c>
      <c r="E22" s="52">
        <v>44360</v>
      </c>
      <c r="F22" s="52">
        <v>0</v>
      </c>
      <c r="G22" s="52">
        <f t="shared" si="0"/>
        <v>44360</v>
      </c>
      <c r="H22" s="26">
        <v>8500</v>
      </c>
      <c r="I22" s="26">
        <v>0</v>
      </c>
      <c r="J22" s="26">
        <f t="shared" ref="J22:J23" si="9">H22+I22</f>
        <v>8500</v>
      </c>
      <c r="K22" s="47">
        <f t="shared" ref="K22:K23" si="10">H22-E22</f>
        <v>-35860</v>
      </c>
      <c r="L22" s="47">
        <f t="shared" ref="L22:L23" si="11">I22-F22</f>
        <v>0</v>
      </c>
      <c r="M22" s="47">
        <f t="shared" ref="M22:M23" si="12">K22+L22</f>
        <v>-35860</v>
      </c>
    </row>
    <row r="23" spans="1:70" ht="77.400000000000006" customHeight="1" x14ac:dyDescent="0.3">
      <c r="A23" s="191"/>
      <c r="B23" s="190" t="s">
        <v>337</v>
      </c>
      <c r="C23" s="191" t="s">
        <v>35</v>
      </c>
      <c r="D23" s="190" t="s">
        <v>100</v>
      </c>
      <c r="E23" s="52">
        <v>1458556</v>
      </c>
      <c r="F23" s="52">
        <v>0</v>
      </c>
      <c r="G23" s="52">
        <f t="shared" si="0"/>
        <v>1458556</v>
      </c>
      <c r="H23" s="26">
        <v>774616</v>
      </c>
      <c r="I23" s="26">
        <v>0</v>
      </c>
      <c r="J23" s="26">
        <f t="shared" si="9"/>
        <v>774616</v>
      </c>
      <c r="K23" s="47">
        <f t="shared" si="10"/>
        <v>-683940</v>
      </c>
      <c r="L23" s="47">
        <f t="shared" si="11"/>
        <v>0</v>
      </c>
      <c r="M23" s="47">
        <f t="shared" si="12"/>
        <v>-683940</v>
      </c>
    </row>
    <row r="24" spans="1:70" ht="94.2" customHeight="1" x14ac:dyDescent="0.3">
      <c r="A24" s="69"/>
      <c r="B24" s="190" t="s">
        <v>332</v>
      </c>
      <c r="C24" s="191" t="str">
        <f>[1]Sheet1!$X$64</f>
        <v>осіб</v>
      </c>
      <c r="D24" s="190"/>
      <c r="E24" s="52">
        <v>8</v>
      </c>
      <c r="F24" s="52">
        <v>0</v>
      </c>
      <c r="G24" s="52">
        <f t="shared" si="0"/>
        <v>8</v>
      </c>
      <c r="H24" s="26">
        <v>4.25</v>
      </c>
      <c r="I24" s="26">
        <v>0</v>
      </c>
      <c r="J24" s="26">
        <f t="shared" si="3"/>
        <v>4.25</v>
      </c>
      <c r="K24" s="47">
        <f t="shared" si="1"/>
        <v>-3.75</v>
      </c>
      <c r="L24" s="47">
        <f t="shared" si="1"/>
        <v>0</v>
      </c>
      <c r="M24" s="26">
        <f t="shared" ref="M24:M27" si="13">K24+L24</f>
        <v>-3.75</v>
      </c>
    </row>
    <row r="25" spans="1:70" x14ac:dyDescent="0.3">
      <c r="A25" s="88"/>
      <c r="B25" s="190" t="s">
        <v>176</v>
      </c>
      <c r="C25" s="191" t="str">
        <f>[1]Sheet1!$X$64</f>
        <v>осіб</v>
      </c>
      <c r="D25" s="190" t="str">
        <f>[1]Sheet1!$AB$64</f>
        <v>штатний розпис</v>
      </c>
      <c r="E25" s="52">
        <v>6.25</v>
      </c>
      <c r="F25" s="52">
        <v>0</v>
      </c>
      <c r="G25" s="52">
        <f t="shared" ref="G25:G26" si="14">E25+F25</f>
        <v>6.25</v>
      </c>
      <c r="H25" s="26">
        <v>45717</v>
      </c>
      <c r="I25" s="26">
        <v>0</v>
      </c>
      <c r="J25" s="26">
        <f t="shared" si="3"/>
        <v>45717</v>
      </c>
      <c r="K25" s="47">
        <f t="shared" ref="K25:K26" si="15">H25-E25</f>
        <v>45710.75</v>
      </c>
      <c r="L25" s="47">
        <f t="shared" ref="L25:L26" si="16">I25-F25</f>
        <v>0</v>
      </c>
      <c r="M25" s="26">
        <f t="shared" ref="M25:M26" si="17">K25+L25</f>
        <v>45710.75</v>
      </c>
    </row>
    <row r="26" spans="1:70" x14ac:dyDescent="0.3">
      <c r="A26" s="88"/>
      <c r="B26" s="190" t="s">
        <v>177</v>
      </c>
      <c r="C26" s="191" t="str">
        <f>[1]Sheet1!$X$64</f>
        <v>осіб</v>
      </c>
      <c r="D26" s="190" t="str">
        <f>[1]Sheet1!$AB$64</f>
        <v>штатний розпис</v>
      </c>
      <c r="E26" s="52">
        <v>1.75</v>
      </c>
      <c r="F26" s="52">
        <v>0</v>
      </c>
      <c r="G26" s="52">
        <f t="shared" si="14"/>
        <v>1.75</v>
      </c>
      <c r="H26" s="26">
        <v>1</v>
      </c>
      <c r="I26" s="26">
        <v>0</v>
      </c>
      <c r="J26" s="26">
        <f t="shared" si="3"/>
        <v>1</v>
      </c>
      <c r="K26" s="47">
        <f t="shared" si="15"/>
        <v>-0.75</v>
      </c>
      <c r="L26" s="47">
        <f t="shared" si="16"/>
        <v>0</v>
      </c>
      <c r="M26" s="26">
        <f t="shared" si="17"/>
        <v>-0.75</v>
      </c>
    </row>
    <row r="27" spans="1:70" x14ac:dyDescent="0.3">
      <c r="A27" s="69"/>
      <c r="B27" s="191" t="s">
        <v>333</v>
      </c>
      <c r="C27" s="191" t="str">
        <f>[1]Sheet1!$X$67</f>
        <v>осіб</v>
      </c>
      <c r="D27" s="190"/>
      <c r="E27" s="52">
        <v>6</v>
      </c>
      <c r="F27" s="52">
        <v>0</v>
      </c>
      <c r="G27" s="52">
        <f>E27+F27</f>
        <v>6</v>
      </c>
      <c r="H27" s="26">
        <v>2.5</v>
      </c>
      <c r="I27" s="26">
        <v>0</v>
      </c>
      <c r="J27" s="26">
        <f t="shared" si="3"/>
        <v>2.5</v>
      </c>
      <c r="K27" s="47">
        <f t="shared" si="1"/>
        <v>-3.5</v>
      </c>
      <c r="L27" s="47">
        <f t="shared" si="1"/>
        <v>0</v>
      </c>
      <c r="M27" s="26">
        <f t="shared" si="13"/>
        <v>-3.5</v>
      </c>
    </row>
    <row r="28" spans="1:70" x14ac:dyDescent="0.3">
      <c r="A28" s="88"/>
      <c r="B28" s="190" t="s">
        <v>176</v>
      </c>
      <c r="C28" s="191" t="str">
        <f>[1]Sheet1!$X$67</f>
        <v>осіб</v>
      </c>
      <c r="D28" s="190" t="str">
        <f>[1]Sheet1!$AB$67</f>
        <v>штатний розпис</v>
      </c>
      <c r="E28" s="52">
        <v>5.25</v>
      </c>
      <c r="F28" s="52">
        <v>0</v>
      </c>
      <c r="G28" s="52">
        <f t="shared" ref="G28:G29" si="18">E28+F28</f>
        <v>5.25</v>
      </c>
      <c r="H28" s="26">
        <v>2.25</v>
      </c>
      <c r="I28" s="26">
        <v>0</v>
      </c>
      <c r="J28" s="26">
        <f t="shared" ref="J28:J29" si="19">H28+I28</f>
        <v>2.25</v>
      </c>
      <c r="K28" s="47">
        <f t="shared" ref="K28:K29" si="20">H28-E28</f>
        <v>-3</v>
      </c>
      <c r="L28" s="47">
        <f t="shared" ref="L28" si="21">I28-F28</f>
        <v>0</v>
      </c>
      <c r="M28" s="26">
        <f t="shared" ref="M28" si="22">K28+L28</f>
        <v>-3</v>
      </c>
    </row>
    <row r="29" spans="1:70" x14ac:dyDescent="0.3">
      <c r="A29" s="88"/>
      <c r="B29" s="190" t="s">
        <v>177</v>
      </c>
      <c r="C29" s="191" t="str">
        <f>[1]Sheet1!$X$67</f>
        <v>осіб</v>
      </c>
      <c r="D29" s="190" t="str">
        <f>[1]Sheet1!$AB$67</f>
        <v>штатний розпис</v>
      </c>
      <c r="E29" s="52">
        <v>0.75</v>
      </c>
      <c r="F29" s="52">
        <v>0</v>
      </c>
      <c r="G29" s="52">
        <f t="shared" si="18"/>
        <v>0.75</v>
      </c>
      <c r="H29" s="26">
        <v>0.25</v>
      </c>
      <c r="I29" s="26">
        <v>0</v>
      </c>
      <c r="J29" s="26">
        <f t="shared" si="19"/>
        <v>0.25</v>
      </c>
      <c r="K29" s="47">
        <f t="shared" si="20"/>
        <v>-0.5</v>
      </c>
      <c r="L29" s="47">
        <f t="shared" ref="L29" si="23">I29-F29</f>
        <v>0</v>
      </c>
      <c r="M29" s="26">
        <f t="shared" ref="M29" si="24">K29+L29</f>
        <v>-0.5</v>
      </c>
    </row>
    <row r="30" spans="1:70" x14ac:dyDescent="0.3">
      <c r="A30" s="70">
        <v>2</v>
      </c>
      <c r="B30" s="191" t="s">
        <v>118</v>
      </c>
      <c r="C30" s="40"/>
      <c r="D30" s="40"/>
      <c r="E30" s="50"/>
      <c r="F30" s="50"/>
      <c r="G30" s="55"/>
      <c r="H30" s="50"/>
      <c r="I30" s="50"/>
      <c r="J30" s="50"/>
      <c r="K30" s="50"/>
      <c r="L30" s="50"/>
      <c r="M30" s="50"/>
    </row>
    <row r="31" spans="1:70" ht="106.8" customHeight="1" x14ac:dyDescent="0.3">
      <c r="A31" s="70"/>
      <c r="B31" s="190" t="s">
        <v>338</v>
      </c>
      <c r="C31" s="191" t="s">
        <v>38</v>
      </c>
      <c r="D31" s="190"/>
      <c r="E31" s="50">
        <v>52</v>
      </c>
      <c r="F31" s="50">
        <v>0</v>
      </c>
      <c r="G31" s="55">
        <f>E31+F31</f>
        <v>52</v>
      </c>
      <c r="H31" s="50">
        <v>89</v>
      </c>
      <c r="I31" s="50">
        <v>0</v>
      </c>
      <c r="J31" s="50">
        <f>H31+I31</f>
        <v>89</v>
      </c>
      <c r="K31" s="47">
        <f t="shared" ref="K31:L34" si="25">H31-E31</f>
        <v>37</v>
      </c>
      <c r="L31" s="47">
        <f t="shared" si="25"/>
        <v>0</v>
      </c>
      <c r="M31" s="50">
        <f>K31+L31</f>
        <v>37</v>
      </c>
    </row>
    <row r="32" spans="1:70" ht="27.6" x14ac:dyDescent="0.3">
      <c r="A32" s="87"/>
      <c r="B32" s="190" t="s">
        <v>172</v>
      </c>
      <c r="C32" s="191" t="s">
        <v>38</v>
      </c>
      <c r="D32" s="190" t="s">
        <v>111</v>
      </c>
      <c r="E32" s="50">
        <v>19</v>
      </c>
      <c r="F32" s="50">
        <v>0</v>
      </c>
      <c r="G32" s="55">
        <f t="shared" ref="G32:G33" si="26">E32+F32</f>
        <v>19</v>
      </c>
      <c r="H32" s="50">
        <v>53</v>
      </c>
      <c r="I32" s="50">
        <v>0</v>
      </c>
      <c r="J32" s="50">
        <f t="shared" ref="J32:J33" si="27">H32+I32</f>
        <v>53</v>
      </c>
      <c r="K32" s="47">
        <f t="shared" ref="K32:K33" si="28">H32-E32</f>
        <v>34</v>
      </c>
      <c r="L32" s="47">
        <f t="shared" ref="L32:L33" si="29">I32-F32</f>
        <v>0</v>
      </c>
      <c r="M32" s="50">
        <f t="shared" ref="M32:M33" si="30">K32+L32</f>
        <v>34</v>
      </c>
    </row>
    <row r="33" spans="1:13" ht="27.6" x14ac:dyDescent="0.3">
      <c r="A33" s="87"/>
      <c r="B33" s="190" t="s">
        <v>171</v>
      </c>
      <c r="C33" s="191" t="s">
        <v>38</v>
      </c>
      <c r="D33" s="190" t="s">
        <v>111</v>
      </c>
      <c r="E33" s="50">
        <v>33</v>
      </c>
      <c r="F33" s="50">
        <v>0</v>
      </c>
      <c r="G33" s="55">
        <f t="shared" si="26"/>
        <v>33</v>
      </c>
      <c r="H33" s="50">
        <v>36</v>
      </c>
      <c r="I33" s="50">
        <v>0</v>
      </c>
      <c r="J33" s="50">
        <f t="shared" si="27"/>
        <v>36</v>
      </c>
      <c r="K33" s="47">
        <f t="shared" si="28"/>
        <v>3</v>
      </c>
      <c r="L33" s="47">
        <f t="shared" si="29"/>
        <v>0</v>
      </c>
      <c r="M33" s="50">
        <f t="shared" si="30"/>
        <v>3</v>
      </c>
    </row>
    <row r="34" spans="1:13" ht="107.25" customHeight="1" x14ac:dyDescent="0.3">
      <c r="A34" s="70"/>
      <c r="B34" s="190" t="s">
        <v>339</v>
      </c>
      <c r="C34" s="191" t="s">
        <v>38</v>
      </c>
      <c r="D34" s="190"/>
      <c r="E34" s="50">
        <v>26</v>
      </c>
      <c r="F34" s="50">
        <v>0</v>
      </c>
      <c r="G34" s="55">
        <f>E34+F34</f>
        <v>26</v>
      </c>
      <c r="H34" s="50">
        <v>8</v>
      </c>
      <c r="I34" s="50">
        <v>0</v>
      </c>
      <c r="J34" s="50">
        <f>H34+I34</f>
        <v>8</v>
      </c>
      <c r="K34" s="47">
        <f t="shared" si="25"/>
        <v>-18</v>
      </c>
      <c r="L34" s="47">
        <f t="shared" si="25"/>
        <v>0</v>
      </c>
      <c r="M34" s="50">
        <f>K34+L34</f>
        <v>-18</v>
      </c>
    </row>
    <row r="35" spans="1:13" ht="27.6" x14ac:dyDescent="0.3">
      <c r="A35" s="87"/>
      <c r="B35" s="190" t="s">
        <v>172</v>
      </c>
      <c r="C35" s="191" t="s">
        <v>38</v>
      </c>
      <c r="D35" s="190" t="s">
        <v>111</v>
      </c>
      <c r="E35" s="50">
        <v>14</v>
      </c>
      <c r="F35" s="50">
        <v>0</v>
      </c>
      <c r="G35" s="55">
        <f t="shared" ref="G35:G36" si="31">E35+F35</f>
        <v>14</v>
      </c>
      <c r="H35" s="50">
        <v>0</v>
      </c>
      <c r="I35" s="50">
        <v>0</v>
      </c>
      <c r="J35" s="50">
        <f t="shared" ref="J35:J36" si="32">H35+I35</f>
        <v>0</v>
      </c>
      <c r="K35" s="47">
        <f t="shared" ref="K35:K36" si="33">H35-E35</f>
        <v>-14</v>
      </c>
      <c r="L35" s="47">
        <f t="shared" ref="L35:L36" si="34">I35-F35</f>
        <v>0</v>
      </c>
      <c r="M35" s="50">
        <f t="shared" ref="M35:M36" si="35">K35+L35</f>
        <v>-14</v>
      </c>
    </row>
    <row r="36" spans="1:13" ht="27.6" x14ac:dyDescent="0.3">
      <c r="A36" s="87"/>
      <c r="B36" s="190" t="s">
        <v>171</v>
      </c>
      <c r="C36" s="191" t="s">
        <v>38</v>
      </c>
      <c r="D36" s="190" t="s">
        <v>111</v>
      </c>
      <c r="E36" s="50">
        <v>12</v>
      </c>
      <c r="F36" s="50">
        <v>0</v>
      </c>
      <c r="G36" s="55">
        <f t="shared" si="31"/>
        <v>12</v>
      </c>
      <c r="H36" s="50">
        <v>8</v>
      </c>
      <c r="I36" s="50">
        <v>0</v>
      </c>
      <c r="J36" s="50">
        <f t="shared" si="32"/>
        <v>8</v>
      </c>
      <c r="K36" s="47">
        <f t="shared" si="33"/>
        <v>-4</v>
      </c>
      <c r="L36" s="47">
        <f t="shared" si="34"/>
        <v>0</v>
      </c>
      <c r="M36" s="50">
        <f t="shared" si="35"/>
        <v>-4</v>
      </c>
    </row>
    <row r="37" spans="1:13" x14ac:dyDescent="0.3">
      <c r="A37" s="69">
        <v>3</v>
      </c>
      <c r="B37" s="191" t="s">
        <v>119</v>
      </c>
      <c r="C37" s="191"/>
      <c r="D37" s="191"/>
      <c r="E37" s="50"/>
      <c r="F37" s="50"/>
      <c r="G37" s="55"/>
      <c r="H37" s="50"/>
      <c r="I37" s="50"/>
      <c r="J37" s="50"/>
      <c r="K37" s="50"/>
      <c r="L37" s="50"/>
      <c r="M37" s="50"/>
    </row>
    <row r="38" spans="1:13" ht="103.5" customHeight="1" x14ac:dyDescent="0.3">
      <c r="A38" s="26"/>
      <c r="B38" s="190" t="s">
        <v>340</v>
      </c>
      <c r="C38" s="193" t="s">
        <v>35</v>
      </c>
      <c r="D38" s="190" t="s">
        <v>103</v>
      </c>
      <c r="E38" s="50">
        <v>36281</v>
      </c>
      <c r="F38" s="50">
        <v>0</v>
      </c>
      <c r="G38" s="55">
        <f>E38+F38</f>
        <v>36281</v>
      </c>
      <c r="H38" s="50">
        <v>10972</v>
      </c>
      <c r="I38" s="50">
        <v>0</v>
      </c>
      <c r="J38" s="50">
        <f>H38+I38</f>
        <v>10972</v>
      </c>
      <c r="K38" s="47">
        <f t="shared" ref="K38:L41" si="36">H38-E38</f>
        <v>-25309</v>
      </c>
      <c r="L38" s="47">
        <f t="shared" si="36"/>
        <v>0</v>
      </c>
      <c r="M38" s="47">
        <f t="shared" ref="M38" si="37">K38+L38</f>
        <v>-25309</v>
      </c>
    </row>
    <row r="39" spans="1:13" ht="106.5" customHeight="1" x14ac:dyDescent="0.3">
      <c r="A39" s="69"/>
      <c r="B39" s="190" t="s">
        <v>341</v>
      </c>
      <c r="C39" s="193" t="s">
        <v>35</v>
      </c>
      <c r="D39" s="190" t="s">
        <v>103</v>
      </c>
      <c r="E39" s="50">
        <v>1706</v>
      </c>
      <c r="F39" s="50">
        <v>0</v>
      </c>
      <c r="G39" s="55">
        <f t="shared" ref="G39:G41" si="38">E39+F39</f>
        <v>1706</v>
      </c>
      <c r="H39" s="50">
        <v>1063</v>
      </c>
      <c r="I39" s="50">
        <v>0</v>
      </c>
      <c r="J39" s="50">
        <f t="shared" ref="J39:J41" si="39">H39+I39</f>
        <v>1063</v>
      </c>
      <c r="K39" s="47">
        <f t="shared" si="36"/>
        <v>-643</v>
      </c>
      <c r="L39" s="47">
        <f t="shared" si="36"/>
        <v>0</v>
      </c>
      <c r="M39" s="47">
        <f t="shared" ref="M39" si="40">K39+L39</f>
        <v>-643</v>
      </c>
    </row>
    <row r="40" spans="1:13" ht="130.5" customHeight="1" x14ac:dyDescent="0.3">
      <c r="A40" s="69"/>
      <c r="B40" s="190" t="s">
        <v>342</v>
      </c>
      <c r="C40" s="193" t="s">
        <v>35</v>
      </c>
      <c r="D40" s="190" t="s">
        <v>103</v>
      </c>
      <c r="E40" s="50">
        <v>241375</v>
      </c>
      <c r="F40" s="50">
        <v>0</v>
      </c>
      <c r="G40" s="55">
        <f t="shared" si="38"/>
        <v>241375</v>
      </c>
      <c r="H40" s="50">
        <v>231774</v>
      </c>
      <c r="I40" s="50">
        <v>0</v>
      </c>
      <c r="J40" s="50">
        <f t="shared" si="39"/>
        <v>231774</v>
      </c>
      <c r="K40" s="47">
        <f t="shared" si="36"/>
        <v>-9601</v>
      </c>
      <c r="L40" s="47">
        <f t="shared" si="36"/>
        <v>0</v>
      </c>
      <c r="M40" s="50">
        <f t="shared" ref="M40:M41" si="41">K40+L40</f>
        <v>-9601</v>
      </c>
    </row>
    <row r="41" spans="1:13" ht="120.75" customHeight="1" x14ac:dyDescent="0.3">
      <c r="A41" s="69"/>
      <c r="B41" s="190" t="s">
        <v>343</v>
      </c>
      <c r="C41" s="193" t="s">
        <v>35</v>
      </c>
      <c r="D41" s="190" t="s">
        <v>103</v>
      </c>
      <c r="E41" s="50">
        <v>15193</v>
      </c>
      <c r="F41" s="50">
        <v>0</v>
      </c>
      <c r="G41" s="55">
        <f t="shared" si="38"/>
        <v>15193</v>
      </c>
      <c r="H41" s="50">
        <v>15189</v>
      </c>
      <c r="I41" s="50">
        <v>0</v>
      </c>
      <c r="J41" s="50">
        <f t="shared" si="39"/>
        <v>15189</v>
      </c>
      <c r="K41" s="47">
        <f t="shared" si="36"/>
        <v>-4</v>
      </c>
      <c r="L41" s="47">
        <f t="shared" si="36"/>
        <v>0</v>
      </c>
      <c r="M41" s="50">
        <f t="shared" si="41"/>
        <v>-4</v>
      </c>
    </row>
    <row r="42" spans="1:13" x14ac:dyDescent="0.3">
      <c r="A42" s="69">
        <v>4</v>
      </c>
      <c r="B42" s="191" t="s">
        <v>116</v>
      </c>
      <c r="C42" s="191"/>
      <c r="D42" s="191"/>
      <c r="E42" s="50"/>
      <c r="F42" s="50"/>
      <c r="G42" s="55"/>
      <c r="H42" s="50"/>
      <c r="I42" s="50"/>
      <c r="J42" s="50"/>
      <c r="K42" s="50"/>
      <c r="L42" s="50"/>
      <c r="M42" s="50"/>
    </row>
    <row r="43" spans="1:13" ht="121.5" customHeight="1" x14ac:dyDescent="0.3">
      <c r="A43" s="69"/>
      <c r="B43" s="190" t="s">
        <v>344</v>
      </c>
      <c r="C43" s="22" t="s">
        <v>38</v>
      </c>
      <c r="D43" s="190"/>
      <c r="E43" s="50">
        <v>26</v>
      </c>
      <c r="F43" s="50">
        <v>0</v>
      </c>
      <c r="G43" s="55">
        <f>E43+F43</f>
        <v>26</v>
      </c>
      <c r="H43" s="50">
        <v>12</v>
      </c>
      <c r="I43" s="50">
        <v>0</v>
      </c>
      <c r="J43" s="50">
        <f>H43+I43</f>
        <v>12</v>
      </c>
      <c r="K43" s="47">
        <f>H43-E43</f>
        <v>-14</v>
      </c>
      <c r="L43" s="47">
        <f>I43-F43</f>
        <v>0</v>
      </c>
      <c r="M43" s="50">
        <f>K43+L43</f>
        <v>-14</v>
      </c>
    </row>
    <row r="44" spans="1:13" ht="27.6" x14ac:dyDescent="0.3">
      <c r="A44" s="87"/>
      <c r="B44" s="190" t="s">
        <v>172</v>
      </c>
      <c r="C44" s="191" t="s">
        <v>38</v>
      </c>
      <c r="D44" s="190" t="s">
        <v>103</v>
      </c>
      <c r="E44" s="50">
        <v>14</v>
      </c>
      <c r="F44" s="50">
        <v>0</v>
      </c>
      <c r="G44" s="55">
        <f t="shared" ref="G44:G45" si="42">E44+F44</f>
        <v>14</v>
      </c>
      <c r="H44" s="50">
        <v>0</v>
      </c>
      <c r="I44" s="50">
        <v>0</v>
      </c>
      <c r="J44" s="50">
        <f t="shared" ref="J44:J45" si="43">H44+I44</f>
        <v>0</v>
      </c>
      <c r="K44" s="47">
        <f t="shared" ref="K44:K45" si="44">H44-E44</f>
        <v>-14</v>
      </c>
      <c r="L44" s="47">
        <f t="shared" ref="L44:L45" si="45">I44-F44</f>
        <v>0</v>
      </c>
      <c r="M44" s="50">
        <f t="shared" ref="M44:M45" si="46">K44+L44</f>
        <v>-14</v>
      </c>
    </row>
    <row r="45" spans="1:13" ht="27.6" x14ac:dyDescent="0.3">
      <c r="A45" s="87"/>
      <c r="B45" s="190" t="s">
        <v>171</v>
      </c>
      <c r="C45" s="191" t="s">
        <v>38</v>
      </c>
      <c r="D45" s="190" t="s">
        <v>103</v>
      </c>
      <c r="E45" s="50">
        <v>12</v>
      </c>
      <c r="F45" s="50">
        <v>0</v>
      </c>
      <c r="G45" s="55">
        <f t="shared" si="42"/>
        <v>12</v>
      </c>
      <c r="H45" s="50">
        <v>12</v>
      </c>
      <c r="I45" s="50">
        <v>0</v>
      </c>
      <c r="J45" s="50">
        <f t="shared" si="43"/>
        <v>12</v>
      </c>
      <c r="K45" s="47">
        <f t="shared" si="44"/>
        <v>0</v>
      </c>
      <c r="L45" s="47">
        <f t="shared" si="45"/>
        <v>0</v>
      </c>
      <c r="M45" s="50">
        <f t="shared" si="46"/>
        <v>0</v>
      </c>
    </row>
    <row r="46" spans="1:13" ht="113.25" customHeight="1" x14ac:dyDescent="0.3">
      <c r="A46" s="18"/>
      <c r="B46" s="190" t="s">
        <v>345</v>
      </c>
      <c r="C46" s="191" t="s">
        <v>137</v>
      </c>
      <c r="D46" s="190" t="s">
        <v>103</v>
      </c>
      <c r="E46" s="50">
        <v>100</v>
      </c>
      <c r="F46" s="50">
        <v>0</v>
      </c>
      <c r="G46" s="55">
        <f t="shared" ref="G46" si="47">E46+F46</f>
        <v>100</v>
      </c>
      <c r="H46" s="50">
        <v>523.5</v>
      </c>
      <c r="I46" s="50">
        <v>0</v>
      </c>
      <c r="J46" s="50">
        <f t="shared" ref="J46" si="48">H46+I46</f>
        <v>523.5</v>
      </c>
      <c r="K46" s="47">
        <f>H46-E46</f>
        <v>423.5</v>
      </c>
      <c r="L46" s="47">
        <f>I46-F46</f>
        <v>0</v>
      </c>
      <c r="M46" s="50">
        <f>K46+L46</f>
        <v>423.5</v>
      </c>
    </row>
    <row r="49" spans="1:12" s="129" customFormat="1" ht="13.8" x14ac:dyDescent="0.25">
      <c r="A49" s="49" t="s">
        <v>182</v>
      </c>
      <c r="H49" s="128"/>
      <c r="I49" s="128"/>
      <c r="K49" s="223" t="s">
        <v>183</v>
      </c>
      <c r="L49" s="223"/>
    </row>
    <row r="50" spans="1:12" x14ac:dyDescent="0.3">
      <c r="A50" s="15"/>
      <c r="B50" s="15"/>
      <c r="C50" s="15"/>
      <c r="D50" s="15"/>
      <c r="E50" s="15"/>
      <c r="F50" s="15"/>
      <c r="G50" s="15"/>
      <c r="H50" s="298" t="s">
        <v>13</v>
      </c>
      <c r="I50" s="298"/>
      <c r="J50" s="15"/>
      <c r="K50" s="322" t="s">
        <v>14</v>
      </c>
      <c r="L50" s="322"/>
    </row>
  </sheetData>
  <mergeCells count="20">
    <mergeCell ref="B17:M17"/>
    <mergeCell ref="F11:M11"/>
    <mergeCell ref="K49:L49"/>
    <mergeCell ref="H50:I50"/>
    <mergeCell ref="K50:L50"/>
    <mergeCell ref="E12:M12"/>
    <mergeCell ref="E15:G15"/>
    <mergeCell ref="H15:J15"/>
    <mergeCell ref="K15:M15"/>
    <mergeCell ref="A15:A16"/>
    <mergeCell ref="B15:B16"/>
    <mergeCell ref="C15:C16"/>
    <mergeCell ref="D15:D16"/>
    <mergeCell ref="A11:B11"/>
    <mergeCell ref="D9:H9"/>
    <mergeCell ref="D2:H2"/>
    <mergeCell ref="D3:H3"/>
    <mergeCell ref="D4:H4"/>
    <mergeCell ref="D6:H6"/>
    <mergeCell ref="D7:H7"/>
  </mergeCells>
  <pageMargins left="0.70866141732283472" right="0.70866141732283472" top="1.1417322834645669" bottom="0.35433070866141736" header="0.31496062992125984" footer="0.31496062992125984"/>
  <pageSetup paperSize="9" scale="61"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pageSetUpPr fitToPage="1"/>
  </sheetPr>
  <dimension ref="A3:N35"/>
  <sheetViews>
    <sheetView topLeftCell="A16" zoomScale="80" zoomScaleNormal="80" workbookViewId="0">
      <selection activeCell="J32" sqref="J32"/>
    </sheetView>
  </sheetViews>
  <sheetFormatPr defaultColWidth="9.109375" defaultRowHeight="13.8" x14ac:dyDescent="0.25"/>
  <cols>
    <col min="1" max="1" width="9.109375" style="1"/>
    <col min="2" max="2" width="47.88671875" style="1" customWidth="1"/>
    <col min="3" max="3" width="11.6640625" style="1" customWidth="1"/>
    <col min="4" max="4" width="49.44140625" style="1" customWidth="1"/>
    <col min="5" max="5" width="12.33203125" style="1" customWidth="1"/>
    <col min="6" max="6" width="12" style="1" customWidth="1"/>
    <col min="7" max="7" width="11.6640625" style="1" customWidth="1"/>
    <col min="8" max="8" width="13.5546875" style="1" customWidth="1"/>
    <col min="9" max="10" width="11.88671875" style="1" customWidth="1"/>
    <col min="11" max="11" width="12.6640625" style="1" customWidth="1"/>
    <col min="12" max="13" width="13" style="1" customWidth="1"/>
    <col min="14" max="16384" width="9.109375" style="1"/>
  </cols>
  <sheetData>
    <row r="3" spans="1:13" x14ac:dyDescent="0.25">
      <c r="D3" s="305" t="s">
        <v>0</v>
      </c>
      <c r="E3" s="305"/>
      <c r="F3" s="305"/>
      <c r="G3" s="305"/>
      <c r="H3" s="305"/>
      <c r="I3" s="14"/>
    </row>
    <row r="4" spans="1:13" x14ac:dyDescent="0.25">
      <c r="C4" s="2"/>
      <c r="D4" s="305" t="s">
        <v>15</v>
      </c>
      <c r="E4" s="305"/>
      <c r="F4" s="305"/>
      <c r="G4" s="305"/>
      <c r="H4" s="305"/>
    </row>
    <row r="5" spans="1:13" x14ac:dyDescent="0.25">
      <c r="D5" s="305" t="s">
        <v>16</v>
      </c>
      <c r="E5" s="305"/>
      <c r="F5" s="305"/>
      <c r="G5" s="305"/>
      <c r="H5" s="305"/>
      <c r="I5" s="10"/>
      <c r="J5" s="10"/>
    </row>
    <row r="7" spans="1:13" x14ac:dyDescent="0.25">
      <c r="D7" s="223" t="s">
        <v>98</v>
      </c>
      <c r="E7" s="223"/>
      <c r="F7" s="223"/>
      <c r="G7" s="223"/>
      <c r="H7" s="223"/>
      <c r="I7" s="6"/>
      <c r="J7" s="6"/>
      <c r="K7" s="6"/>
      <c r="L7" s="6"/>
    </row>
    <row r="8" spans="1:13" x14ac:dyDescent="0.25">
      <c r="D8" s="294" t="s">
        <v>3</v>
      </c>
      <c r="E8" s="294"/>
      <c r="F8" s="294"/>
      <c r="G8" s="294"/>
      <c r="H8" s="294"/>
      <c r="I8" s="6"/>
      <c r="J8" s="6"/>
      <c r="K8" s="6"/>
      <c r="L8" s="6"/>
    </row>
    <row r="10" spans="1:13" x14ac:dyDescent="0.25">
      <c r="D10" s="305" t="s">
        <v>179</v>
      </c>
      <c r="E10" s="305"/>
      <c r="F10" s="305"/>
      <c r="G10" s="305"/>
      <c r="H10" s="305"/>
    </row>
    <row r="11" spans="1:13" x14ac:dyDescent="0.25">
      <c r="H11" s="10"/>
    </row>
    <row r="12" spans="1:13" ht="27.75" customHeight="1" x14ac:dyDescent="0.25">
      <c r="A12" s="304" t="s">
        <v>83</v>
      </c>
      <c r="B12" s="304"/>
      <c r="C12" s="12"/>
      <c r="D12" s="6"/>
      <c r="E12" s="316" t="s">
        <v>84</v>
      </c>
      <c r="F12" s="316"/>
      <c r="G12" s="316"/>
      <c r="H12" s="316"/>
      <c r="I12" s="316"/>
      <c r="J12" s="316"/>
      <c r="K12" s="316"/>
      <c r="L12" s="316"/>
      <c r="M12" s="316"/>
    </row>
    <row r="13" spans="1:13" x14ac:dyDescent="0.25">
      <c r="A13" s="6" t="s">
        <v>17</v>
      </c>
      <c r="B13" s="6"/>
      <c r="C13" s="6"/>
      <c r="D13" s="6"/>
      <c r="E13" s="294" t="s">
        <v>18</v>
      </c>
      <c r="F13" s="294"/>
      <c r="G13" s="294"/>
      <c r="H13" s="294"/>
      <c r="I13" s="294"/>
      <c r="J13" s="294"/>
      <c r="K13" s="294"/>
      <c r="L13" s="294"/>
      <c r="M13" s="294"/>
    </row>
    <row r="14" spans="1:13" x14ac:dyDescent="0.25">
      <c r="H14" s="10"/>
    </row>
    <row r="16" spans="1:13" ht="36" customHeight="1" x14ac:dyDescent="0.25">
      <c r="A16" s="307" t="s">
        <v>19</v>
      </c>
      <c r="B16" s="308" t="s">
        <v>20</v>
      </c>
      <c r="C16" s="307" t="s">
        <v>21</v>
      </c>
      <c r="D16" s="307" t="s">
        <v>22</v>
      </c>
      <c r="E16" s="309" t="s">
        <v>26</v>
      </c>
      <c r="F16" s="309"/>
      <c r="G16" s="309"/>
      <c r="H16" s="308" t="s">
        <v>27</v>
      </c>
      <c r="I16" s="308"/>
      <c r="J16" s="308"/>
      <c r="K16" s="308" t="s">
        <v>28</v>
      </c>
      <c r="L16" s="308"/>
      <c r="M16" s="308"/>
    </row>
    <row r="17" spans="1:14" ht="27.6" x14ac:dyDescent="0.25">
      <c r="A17" s="307"/>
      <c r="B17" s="308"/>
      <c r="C17" s="307"/>
      <c r="D17" s="307"/>
      <c r="E17" s="11" t="s">
        <v>23</v>
      </c>
      <c r="F17" s="11" t="s">
        <v>24</v>
      </c>
      <c r="G17" s="11" t="s">
        <v>25</v>
      </c>
      <c r="H17" s="11" t="s">
        <v>23</v>
      </c>
      <c r="I17" s="11" t="s">
        <v>24</v>
      </c>
      <c r="J17" s="11" t="s">
        <v>25</v>
      </c>
      <c r="K17" s="11" t="s">
        <v>23</v>
      </c>
      <c r="L17" s="11" t="s">
        <v>24</v>
      </c>
      <c r="M17" s="11" t="s">
        <v>25</v>
      </c>
    </row>
    <row r="18" spans="1:14" ht="15" customHeight="1" x14ac:dyDescent="0.25">
      <c r="A18" s="11"/>
      <c r="B18" s="310" t="s">
        <v>105</v>
      </c>
      <c r="C18" s="311"/>
      <c r="D18" s="311"/>
      <c r="E18" s="311"/>
      <c r="F18" s="311"/>
      <c r="G18" s="311"/>
      <c r="H18" s="311"/>
      <c r="I18" s="311"/>
      <c r="J18" s="311"/>
      <c r="K18" s="311"/>
      <c r="L18" s="311"/>
      <c r="M18" s="312"/>
    </row>
    <row r="19" spans="1:14" x14ac:dyDescent="0.25">
      <c r="A19" s="9">
        <v>1</v>
      </c>
      <c r="B19" s="193" t="s">
        <v>117</v>
      </c>
      <c r="C19" s="193"/>
      <c r="D19" s="192"/>
      <c r="E19" s="11"/>
      <c r="F19" s="11"/>
      <c r="G19" s="11"/>
      <c r="H19" s="13"/>
      <c r="I19" s="13"/>
      <c r="J19" s="13"/>
      <c r="K19" s="13"/>
      <c r="L19" s="8"/>
      <c r="M19" s="8"/>
    </row>
    <row r="20" spans="1:14" x14ac:dyDescent="0.25">
      <c r="A20" s="74"/>
      <c r="B20" s="192" t="s">
        <v>52</v>
      </c>
      <c r="C20" s="193" t="s">
        <v>35</v>
      </c>
      <c r="D20" s="192" t="s">
        <v>100</v>
      </c>
      <c r="E20" s="46">
        <v>153615</v>
      </c>
      <c r="F20" s="46">
        <v>0</v>
      </c>
      <c r="G20" s="46">
        <f>E20+F20</f>
        <v>153615</v>
      </c>
      <c r="H20" s="47">
        <v>153614</v>
      </c>
      <c r="I20" s="47">
        <v>0</v>
      </c>
      <c r="J20" s="47">
        <f>H20+I20</f>
        <v>153614</v>
      </c>
      <c r="K20" s="47">
        <f>H20-E20</f>
        <v>-1</v>
      </c>
      <c r="L20" s="47">
        <f>I20-F20</f>
        <v>0</v>
      </c>
      <c r="M20" s="47">
        <f t="shared" ref="M20" si="0">K20+L20</f>
        <v>-1</v>
      </c>
      <c r="N20" s="57"/>
    </row>
    <row r="21" spans="1:14" ht="46.5" customHeight="1" x14ac:dyDescent="0.25">
      <c r="A21" s="9"/>
      <c r="B21" s="192" t="s">
        <v>178</v>
      </c>
      <c r="C21" s="193" t="s">
        <v>32</v>
      </c>
      <c r="D21" s="192" t="s">
        <v>346</v>
      </c>
      <c r="E21" s="46">
        <v>1</v>
      </c>
      <c r="F21" s="46">
        <v>0</v>
      </c>
      <c r="G21" s="46">
        <f>E21+F21</f>
        <v>1</v>
      </c>
      <c r="H21" s="47">
        <v>1</v>
      </c>
      <c r="I21" s="47">
        <v>0</v>
      </c>
      <c r="J21" s="47">
        <f>H21+I21</f>
        <v>1</v>
      </c>
      <c r="K21" s="47">
        <f>H21-E21</f>
        <v>0</v>
      </c>
      <c r="L21" s="47">
        <f>I21-F21</f>
        <v>0</v>
      </c>
      <c r="M21" s="47">
        <f>K21+L21</f>
        <v>0</v>
      </c>
      <c r="N21" s="60"/>
    </row>
    <row r="22" spans="1:14" x14ac:dyDescent="0.25">
      <c r="A22" s="11">
        <v>2</v>
      </c>
      <c r="B22" s="193" t="s">
        <v>118</v>
      </c>
      <c r="C22" s="32"/>
      <c r="D22" s="32"/>
      <c r="E22" s="48"/>
      <c r="F22" s="48"/>
      <c r="G22" s="46"/>
      <c r="H22" s="47"/>
      <c r="I22" s="47"/>
      <c r="J22" s="47"/>
      <c r="K22" s="47"/>
      <c r="L22" s="47"/>
      <c r="M22" s="47"/>
    </row>
    <row r="23" spans="1:14" ht="42.75" customHeight="1" x14ac:dyDescent="0.25">
      <c r="A23" s="9"/>
      <c r="B23" s="192" t="s">
        <v>106</v>
      </c>
      <c r="C23" s="193" t="s">
        <v>38</v>
      </c>
      <c r="D23" s="192"/>
      <c r="E23" s="47">
        <v>9</v>
      </c>
      <c r="F23" s="47">
        <v>0</v>
      </c>
      <c r="G23" s="46">
        <f>E23+F23</f>
        <v>9</v>
      </c>
      <c r="H23" s="47">
        <v>9</v>
      </c>
      <c r="I23" s="47">
        <v>0</v>
      </c>
      <c r="J23" s="47">
        <f>H23+I23</f>
        <v>9</v>
      </c>
      <c r="K23" s="47">
        <f t="shared" ref="K23:L25" si="1">H23-E23</f>
        <v>0</v>
      </c>
      <c r="L23" s="47">
        <f t="shared" si="1"/>
        <v>0</v>
      </c>
      <c r="M23" s="47">
        <f>K23+L23</f>
        <v>0</v>
      </c>
    </row>
    <row r="24" spans="1:14" x14ac:dyDescent="0.25">
      <c r="A24" s="86"/>
      <c r="B24" s="192" t="s">
        <v>127</v>
      </c>
      <c r="C24" s="193" t="s">
        <v>38</v>
      </c>
      <c r="D24" s="192" t="s">
        <v>107</v>
      </c>
      <c r="E24" s="47">
        <v>7</v>
      </c>
      <c r="F24" s="47">
        <v>0</v>
      </c>
      <c r="G24" s="46">
        <f>E24+F24</f>
        <v>7</v>
      </c>
      <c r="H24" s="47">
        <v>7</v>
      </c>
      <c r="I24" s="47">
        <v>0</v>
      </c>
      <c r="J24" s="47">
        <f>H24+I24</f>
        <v>7</v>
      </c>
      <c r="K24" s="47">
        <f t="shared" si="1"/>
        <v>0</v>
      </c>
      <c r="L24" s="47">
        <f t="shared" si="1"/>
        <v>0</v>
      </c>
      <c r="M24" s="47">
        <f>K24+L24</f>
        <v>0</v>
      </c>
    </row>
    <row r="25" spans="1:14" x14ac:dyDescent="0.25">
      <c r="A25" s="86"/>
      <c r="B25" s="192" t="s">
        <v>129</v>
      </c>
      <c r="C25" s="193" t="s">
        <v>38</v>
      </c>
      <c r="D25" s="192" t="s">
        <v>107</v>
      </c>
      <c r="E25" s="47">
        <v>2</v>
      </c>
      <c r="F25" s="47">
        <v>0</v>
      </c>
      <c r="G25" s="46">
        <f>E25+F25</f>
        <v>2</v>
      </c>
      <c r="H25" s="47">
        <v>2</v>
      </c>
      <c r="I25" s="47">
        <v>0</v>
      </c>
      <c r="J25" s="47">
        <f>H25+I25</f>
        <v>2</v>
      </c>
      <c r="K25" s="47">
        <f t="shared" si="1"/>
        <v>0</v>
      </c>
      <c r="L25" s="47">
        <f t="shared" si="1"/>
        <v>0</v>
      </c>
      <c r="M25" s="47">
        <f>K25+L25</f>
        <v>0</v>
      </c>
    </row>
    <row r="26" spans="1:14" x14ac:dyDescent="0.25">
      <c r="A26" s="9">
        <v>3</v>
      </c>
      <c r="B26" s="193" t="s">
        <v>119</v>
      </c>
      <c r="C26" s="193"/>
      <c r="D26" s="193"/>
      <c r="E26" s="47"/>
      <c r="F26" s="47"/>
      <c r="G26" s="46"/>
      <c r="H26" s="47"/>
      <c r="I26" s="47"/>
      <c r="J26" s="47"/>
      <c r="K26" s="47"/>
      <c r="L26" s="47"/>
      <c r="M26" s="47"/>
    </row>
    <row r="27" spans="1:14" ht="51.75" customHeight="1" x14ac:dyDescent="0.25">
      <c r="A27" s="9"/>
      <c r="B27" s="192" t="s">
        <v>108</v>
      </c>
      <c r="C27" s="193" t="s">
        <v>35</v>
      </c>
      <c r="D27" s="192" t="s">
        <v>107</v>
      </c>
      <c r="E27" s="47">
        <v>1422</v>
      </c>
      <c r="F27" s="47">
        <v>0</v>
      </c>
      <c r="G27" s="46">
        <f>E27+F27</f>
        <v>1422</v>
      </c>
      <c r="H27" s="47">
        <v>1422</v>
      </c>
      <c r="I27" s="47">
        <v>0</v>
      </c>
      <c r="J27" s="47">
        <f>H27+I27</f>
        <v>1422</v>
      </c>
      <c r="K27" s="47">
        <f t="shared" ref="K27:L29" si="2">H27-E27</f>
        <v>0</v>
      </c>
      <c r="L27" s="47">
        <f t="shared" si="2"/>
        <v>0</v>
      </c>
      <c r="M27" s="47">
        <f>K27+L27</f>
        <v>0</v>
      </c>
    </row>
    <row r="28" spans="1:14" x14ac:dyDescent="0.25">
      <c r="A28" s="193"/>
      <c r="B28" s="192" t="s">
        <v>347</v>
      </c>
      <c r="C28" s="193" t="s">
        <v>35</v>
      </c>
      <c r="D28" s="193" t="s">
        <v>103</v>
      </c>
      <c r="E28" s="47">
        <v>116271</v>
      </c>
      <c r="F28" s="47">
        <v>0</v>
      </c>
      <c r="G28" s="46">
        <f>E28+F28</f>
        <v>116271</v>
      </c>
      <c r="H28" s="47">
        <v>116270</v>
      </c>
      <c r="I28" s="47">
        <v>0</v>
      </c>
      <c r="J28" s="47">
        <f>H28+I28</f>
        <v>116270</v>
      </c>
      <c r="K28" s="47">
        <f t="shared" si="2"/>
        <v>-1</v>
      </c>
      <c r="L28" s="47">
        <f t="shared" si="2"/>
        <v>0</v>
      </c>
      <c r="M28" s="47">
        <f>K28+L28</f>
        <v>-1</v>
      </c>
    </row>
    <row r="29" spans="1:14" x14ac:dyDescent="0.25">
      <c r="A29" s="193"/>
      <c r="B29" s="192" t="s">
        <v>348</v>
      </c>
      <c r="C29" s="193" t="s">
        <v>35</v>
      </c>
      <c r="D29" s="193" t="s">
        <v>103</v>
      </c>
      <c r="E29" s="47">
        <v>37344</v>
      </c>
      <c r="F29" s="47">
        <v>0</v>
      </c>
      <c r="G29" s="46">
        <f>E29+F29</f>
        <v>37344</v>
      </c>
      <c r="H29" s="47">
        <v>37344</v>
      </c>
      <c r="I29" s="47">
        <v>0</v>
      </c>
      <c r="J29" s="47">
        <f>H29+I29</f>
        <v>37344</v>
      </c>
      <c r="K29" s="47">
        <f t="shared" si="2"/>
        <v>0</v>
      </c>
      <c r="L29" s="47">
        <f t="shared" si="2"/>
        <v>0</v>
      </c>
      <c r="M29" s="47">
        <f>K29+L29</f>
        <v>0</v>
      </c>
    </row>
    <row r="30" spans="1:14" x14ac:dyDescent="0.25">
      <c r="A30" s="27">
        <v>4</v>
      </c>
      <c r="B30" s="193" t="s">
        <v>116</v>
      </c>
      <c r="C30" s="193"/>
      <c r="D30" s="193"/>
      <c r="E30" s="47"/>
      <c r="F30" s="47"/>
      <c r="G30" s="46"/>
      <c r="H30" s="47"/>
      <c r="I30" s="47"/>
      <c r="J30" s="47"/>
      <c r="K30" s="47"/>
      <c r="L30" s="47"/>
      <c r="M30" s="47"/>
    </row>
    <row r="31" spans="1:14" x14ac:dyDescent="0.25">
      <c r="A31" s="27"/>
      <c r="B31" s="192" t="s">
        <v>349</v>
      </c>
      <c r="C31" s="193" t="s">
        <v>137</v>
      </c>
      <c r="D31" s="193" t="s">
        <v>103</v>
      </c>
      <c r="E31" s="47">
        <v>24.3</v>
      </c>
      <c r="F31" s="47">
        <v>0</v>
      </c>
      <c r="G31" s="46">
        <f>E31+F31</f>
        <v>24.3</v>
      </c>
      <c r="H31" s="47">
        <v>24.3</v>
      </c>
      <c r="I31" s="47">
        <v>0</v>
      </c>
      <c r="J31" s="47">
        <f>H31+I31</f>
        <v>24.3</v>
      </c>
      <c r="K31" s="47">
        <f>H31-E31</f>
        <v>0</v>
      </c>
      <c r="L31" s="47">
        <f>I31-F31</f>
        <v>0</v>
      </c>
      <c r="M31" s="47">
        <f>K31+L31</f>
        <v>0</v>
      </c>
    </row>
    <row r="32" spans="1:14" x14ac:dyDescent="0.25">
      <c r="A32" s="193"/>
      <c r="B32" s="192" t="s">
        <v>350</v>
      </c>
      <c r="C32" s="193" t="s">
        <v>137</v>
      </c>
      <c r="D32" s="193" t="s">
        <v>103</v>
      </c>
      <c r="E32" s="47">
        <v>75.7</v>
      </c>
      <c r="F32" s="47">
        <v>0</v>
      </c>
      <c r="G32" s="46">
        <f>E32+F32</f>
        <v>75.7</v>
      </c>
      <c r="H32" s="47">
        <v>75.7</v>
      </c>
      <c r="I32" s="47">
        <v>0</v>
      </c>
      <c r="J32" s="47">
        <f>H32+I32</f>
        <v>75.7</v>
      </c>
      <c r="K32" s="47">
        <f>H32-E32</f>
        <v>0</v>
      </c>
      <c r="L32" s="47">
        <f>I32-F32</f>
        <v>0</v>
      </c>
      <c r="M32" s="47">
        <f>K32+L32</f>
        <v>0</v>
      </c>
    </row>
    <row r="33" spans="1:13" ht="17.25" customHeight="1" x14ac:dyDescent="0.25">
      <c r="A33" s="24"/>
      <c r="B33" s="33"/>
      <c r="C33" s="34"/>
      <c r="D33" s="35"/>
      <c r="E33" s="37"/>
      <c r="F33" s="37"/>
      <c r="G33" s="36"/>
      <c r="H33" s="37"/>
      <c r="I33" s="37"/>
      <c r="J33" s="37"/>
      <c r="K33" s="37"/>
      <c r="L33" s="37"/>
      <c r="M33" s="37"/>
    </row>
    <row r="34" spans="1:13" s="129" customFormat="1" x14ac:dyDescent="0.25">
      <c r="A34" s="49" t="s">
        <v>182</v>
      </c>
      <c r="H34" s="128"/>
      <c r="I34" s="128"/>
      <c r="K34" s="223" t="s">
        <v>183</v>
      </c>
      <c r="L34" s="223"/>
    </row>
    <row r="35" spans="1:13" x14ac:dyDescent="0.25">
      <c r="H35" s="294" t="s">
        <v>13</v>
      </c>
      <c r="I35" s="294"/>
      <c r="K35" s="295" t="s">
        <v>14</v>
      </c>
      <c r="L35" s="295"/>
    </row>
  </sheetData>
  <mergeCells count="20">
    <mergeCell ref="A12:B12"/>
    <mergeCell ref="E12:M12"/>
    <mergeCell ref="D3:H3"/>
    <mergeCell ref="D4:H4"/>
    <mergeCell ref="D5:H5"/>
    <mergeCell ref="D7:H7"/>
    <mergeCell ref="D8:H8"/>
    <mergeCell ref="D10:H10"/>
    <mergeCell ref="A16:A17"/>
    <mergeCell ref="B16:B17"/>
    <mergeCell ref="C16:C17"/>
    <mergeCell ref="D16:D17"/>
    <mergeCell ref="E16:G16"/>
    <mergeCell ref="B18:M18"/>
    <mergeCell ref="K34:L34"/>
    <mergeCell ref="H35:I35"/>
    <mergeCell ref="K35:L35"/>
    <mergeCell ref="E13:M13"/>
    <mergeCell ref="H16:J16"/>
    <mergeCell ref="K16:M16"/>
  </mergeCells>
  <pageMargins left="0.70866141732283472" right="0.70866141732283472" top="1.1417322834645669" bottom="0.35433070866141736" header="0.31496062992125984" footer="0.31496062992125984"/>
  <pageSetup paperSize="9" scale="56"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34"/>
  <sheetViews>
    <sheetView view="pageBreakPreview" topLeftCell="A28" zoomScale="86" zoomScaleNormal="80" zoomScaleSheetLayoutView="86" workbookViewId="0">
      <selection activeCell="A28" sqref="A1:XFD1048576"/>
    </sheetView>
  </sheetViews>
  <sheetFormatPr defaultColWidth="9.109375" defaultRowHeight="13.8" x14ac:dyDescent="0.25"/>
  <cols>
    <col min="1" max="1" width="9.109375" style="15"/>
    <col min="2" max="2" width="44.44140625" style="15" customWidth="1"/>
    <col min="3" max="3" width="11.6640625" style="15" customWidth="1"/>
    <col min="4" max="4" width="46.88671875" style="15" customWidth="1"/>
    <col min="5" max="5" width="12.33203125" style="15" customWidth="1"/>
    <col min="6" max="6" width="12" style="15" customWidth="1"/>
    <col min="7" max="7" width="14.33203125" style="15" customWidth="1"/>
    <col min="8" max="8" width="12.5546875" style="15" customWidth="1"/>
    <col min="9" max="9" width="11.88671875" style="15" customWidth="1"/>
    <col min="10" max="10" width="15.6640625" style="15" customWidth="1"/>
    <col min="11" max="11" width="12.6640625" style="15" customWidth="1"/>
    <col min="12" max="13" width="13" style="15" customWidth="1"/>
    <col min="14" max="16384" width="9.109375" style="15"/>
  </cols>
  <sheetData>
    <row r="3" spans="1:13" x14ac:dyDescent="0.25">
      <c r="D3" s="302" t="s">
        <v>0</v>
      </c>
      <c r="E3" s="302"/>
      <c r="F3" s="302"/>
      <c r="G3" s="302"/>
      <c r="H3" s="302"/>
      <c r="I3" s="19"/>
    </row>
    <row r="4" spans="1:13" x14ac:dyDescent="0.25">
      <c r="C4" s="41"/>
      <c r="D4" s="302" t="s">
        <v>15</v>
      </c>
      <c r="E4" s="302"/>
      <c r="F4" s="302"/>
      <c r="G4" s="302"/>
      <c r="H4" s="302"/>
    </row>
    <row r="5" spans="1:13" x14ac:dyDescent="0.25">
      <c r="D5" s="302" t="s">
        <v>16</v>
      </c>
      <c r="E5" s="302"/>
      <c r="F5" s="302"/>
      <c r="G5" s="302"/>
      <c r="H5" s="302"/>
      <c r="I5" s="20"/>
      <c r="J5" s="20"/>
    </row>
    <row r="7" spans="1:13" x14ac:dyDescent="0.25">
      <c r="D7" s="303" t="s">
        <v>98</v>
      </c>
      <c r="E7" s="303"/>
      <c r="F7" s="303"/>
      <c r="G7" s="303"/>
      <c r="H7" s="303"/>
      <c r="I7" s="21"/>
      <c r="J7" s="21"/>
      <c r="K7" s="21"/>
      <c r="L7" s="21"/>
    </row>
    <row r="8" spans="1:13" x14ac:dyDescent="0.25">
      <c r="D8" s="298" t="s">
        <v>3</v>
      </c>
      <c r="E8" s="298"/>
      <c r="F8" s="298"/>
      <c r="G8" s="298"/>
      <c r="H8" s="298"/>
      <c r="I8" s="21"/>
      <c r="J8" s="21"/>
      <c r="K8" s="21"/>
      <c r="L8" s="21"/>
    </row>
    <row r="10" spans="1:13" x14ac:dyDescent="0.25">
      <c r="D10" s="302" t="s">
        <v>179</v>
      </c>
      <c r="E10" s="302"/>
      <c r="F10" s="302"/>
      <c r="G10" s="302"/>
      <c r="H10" s="302"/>
    </row>
    <row r="11" spans="1:13" x14ac:dyDescent="0.25">
      <c r="H11" s="20"/>
    </row>
    <row r="12" spans="1:13" ht="30.75" customHeight="1" x14ac:dyDescent="0.25">
      <c r="A12" s="296" t="s">
        <v>87</v>
      </c>
      <c r="B12" s="296"/>
      <c r="C12" s="42"/>
      <c r="D12" s="21"/>
      <c r="E12" s="297" t="s">
        <v>89</v>
      </c>
      <c r="F12" s="297"/>
      <c r="G12" s="297"/>
      <c r="H12" s="297"/>
      <c r="I12" s="297"/>
      <c r="J12" s="297"/>
      <c r="K12" s="297"/>
      <c r="L12" s="297"/>
      <c r="M12" s="297"/>
    </row>
    <row r="13" spans="1:13" x14ac:dyDescent="0.25">
      <c r="A13" s="21" t="s">
        <v>17</v>
      </c>
      <c r="B13" s="21"/>
      <c r="C13" s="21"/>
      <c r="D13" s="21"/>
      <c r="E13" s="298" t="s">
        <v>18</v>
      </c>
      <c r="F13" s="298"/>
      <c r="G13" s="298"/>
      <c r="H13" s="298"/>
      <c r="I13" s="298"/>
      <c r="J13" s="298"/>
      <c r="K13" s="298"/>
      <c r="L13" s="298"/>
      <c r="M13" s="298"/>
    </row>
    <row r="14" spans="1:13" x14ac:dyDescent="0.25">
      <c r="H14" s="20"/>
    </row>
    <row r="16" spans="1:13" ht="36" customHeight="1" x14ac:dyDescent="0.25">
      <c r="A16" s="299" t="s">
        <v>19</v>
      </c>
      <c r="B16" s="300" t="s">
        <v>20</v>
      </c>
      <c r="C16" s="299" t="s">
        <v>21</v>
      </c>
      <c r="D16" s="299" t="s">
        <v>22</v>
      </c>
      <c r="E16" s="301" t="s">
        <v>26</v>
      </c>
      <c r="F16" s="301"/>
      <c r="G16" s="301"/>
      <c r="H16" s="300" t="s">
        <v>27</v>
      </c>
      <c r="I16" s="300"/>
      <c r="J16" s="300"/>
      <c r="K16" s="300" t="s">
        <v>28</v>
      </c>
      <c r="L16" s="300"/>
      <c r="M16" s="300"/>
    </row>
    <row r="17" spans="1:13" ht="27.6" x14ac:dyDescent="0.25">
      <c r="A17" s="299"/>
      <c r="B17" s="300"/>
      <c r="C17" s="299"/>
      <c r="D17" s="299"/>
      <c r="E17" s="16" t="s">
        <v>23</v>
      </c>
      <c r="F17" s="16" t="s">
        <v>24</v>
      </c>
      <c r="G17" s="16" t="s">
        <v>25</v>
      </c>
      <c r="H17" s="16" t="s">
        <v>23</v>
      </c>
      <c r="I17" s="16" t="s">
        <v>24</v>
      </c>
      <c r="J17" s="16" t="s">
        <v>25</v>
      </c>
      <c r="K17" s="16" t="s">
        <v>23</v>
      </c>
      <c r="L17" s="16" t="s">
        <v>24</v>
      </c>
      <c r="M17" s="16" t="s">
        <v>25</v>
      </c>
    </row>
    <row r="18" spans="1:13" ht="55.8" customHeight="1" x14ac:dyDescent="0.25">
      <c r="A18" s="18"/>
      <c r="B18" s="319" t="s">
        <v>351</v>
      </c>
      <c r="C18" s="292"/>
      <c r="D18" s="292"/>
      <c r="E18" s="292"/>
      <c r="F18" s="292"/>
      <c r="G18" s="292"/>
      <c r="H18" s="292"/>
      <c r="I18" s="292"/>
      <c r="J18" s="292"/>
      <c r="K18" s="292"/>
      <c r="L18" s="292"/>
      <c r="M18" s="293"/>
    </row>
    <row r="19" spans="1:13" x14ac:dyDescent="0.25">
      <c r="A19" s="88">
        <v>1</v>
      </c>
      <c r="B19" s="88" t="s">
        <v>117</v>
      </c>
      <c r="C19" s="88"/>
      <c r="D19" s="88"/>
      <c r="E19" s="26"/>
      <c r="F19" s="26"/>
      <c r="G19" s="26"/>
      <c r="H19" s="26"/>
      <c r="I19" s="26"/>
      <c r="J19" s="26"/>
      <c r="K19" s="26"/>
      <c r="L19" s="26"/>
      <c r="M19" s="26"/>
    </row>
    <row r="20" spans="1:13" s="1" customFormat="1" ht="26.25" customHeight="1" x14ac:dyDescent="0.25">
      <c r="A20" s="86"/>
      <c r="B20" s="85" t="s">
        <v>352</v>
      </c>
      <c r="C20" s="86" t="s">
        <v>35</v>
      </c>
      <c r="D20" s="87"/>
      <c r="E20" s="46">
        <v>0</v>
      </c>
      <c r="F20" s="46">
        <v>3316573</v>
      </c>
      <c r="G20" s="46">
        <f>E20+F20</f>
        <v>3316573</v>
      </c>
      <c r="H20" s="47">
        <v>0</v>
      </c>
      <c r="I20" s="47">
        <v>3136647</v>
      </c>
      <c r="J20" s="47">
        <f>H20+I20</f>
        <v>3136647</v>
      </c>
      <c r="K20" s="47">
        <f>H20-E20</f>
        <v>0</v>
      </c>
      <c r="L20" s="47">
        <f>I20-F20</f>
        <v>-179926</v>
      </c>
      <c r="M20" s="47">
        <f t="shared" ref="M20" si="0">K20+L20</f>
        <v>-179926</v>
      </c>
    </row>
    <row r="21" spans="1:13" s="1" customFormat="1" ht="26.25" customHeight="1" x14ac:dyDescent="0.25">
      <c r="A21" s="214"/>
      <c r="B21" s="215" t="s">
        <v>353</v>
      </c>
      <c r="C21" s="214" t="s">
        <v>35</v>
      </c>
      <c r="D21" s="212" t="s">
        <v>130</v>
      </c>
      <c r="E21" s="46">
        <v>0</v>
      </c>
      <c r="F21" s="46">
        <v>179925</v>
      </c>
      <c r="G21" s="46">
        <f>E21+F21</f>
        <v>179925</v>
      </c>
      <c r="H21" s="47">
        <v>0</v>
      </c>
      <c r="I21" s="47">
        <v>0</v>
      </c>
      <c r="J21" s="47">
        <f>H21+I21</f>
        <v>0</v>
      </c>
      <c r="K21" s="47">
        <f>H21-E21</f>
        <v>0</v>
      </c>
      <c r="L21" s="47">
        <f>I21-F21</f>
        <v>-179925</v>
      </c>
      <c r="M21" s="47">
        <f t="shared" ref="M21" si="1">K21+L21</f>
        <v>-179925</v>
      </c>
    </row>
    <row r="22" spans="1:13" s="1" customFormat="1" ht="26.25" customHeight="1" x14ac:dyDescent="0.25">
      <c r="A22" s="214"/>
      <c r="B22" s="215" t="s">
        <v>354</v>
      </c>
      <c r="C22" s="214" t="s">
        <v>35</v>
      </c>
      <c r="D22" s="212" t="s">
        <v>130</v>
      </c>
      <c r="E22" s="46">
        <v>0</v>
      </c>
      <c r="F22" s="46">
        <v>3136648</v>
      </c>
      <c r="G22" s="46">
        <f>E22+F22</f>
        <v>3136648</v>
      </c>
      <c r="H22" s="47">
        <v>0</v>
      </c>
      <c r="I22" s="47">
        <v>3136647</v>
      </c>
      <c r="J22" s="47">
        <f>H22+I22</f>
        <v>3136647</v>
      </c>
      <c r="K22" s="47">
        <f>H22-E22</f>
        <v>0</v>
      </c>
      <c r="L22" s="47">
        <f>I22-F22</f>
        <v>-1</v>
      </c>
      <c r="M22" s="47">
        <f t="shared" ref="M22" si="2">K22+L22</f>
        <v>-1</v>
      </c>
    </row>
    <row r="23" spans="1:13" x14ac:dyDescent="0.25">
      <c r="A23" s="87">
        <v>2</v>
      </c>
      <c r="B23" s="88" t="s">
        <v>118</v>
      </c>
      <c r="C23" s="88"/>
      <c r="D23" s="88"/>
      <c r="E23" s="26"/>
      <c r="F23" s="50"/>
      <c r="G23" s="50"/>
      <c r="H23" s="50"/>
      <c r="I23" s="50"/>
      <c r="J23" s="50"/>
      <c r="K23" s="50"/>
      <c r="L23" s="50"/>
      <c r="M23" s="50"/>
    </row>
    <row r="24" spans="1:13" ht="36.75" customHeight="1" x14ac:dyDescent="0.25">
      <c r="A24" s="88"/>
      <c r="B24" s="87" t="s">
        <v>355</v>
      </c>
      <c r="C24" s="88" t="s">
        <v>32</v>
      </c>
      <c r="D24" s="87" t="s">
        <v>356</v>
      </c>
      <c r="E24" s="26">
        <v>0</v>
      </c>
      <c r="F24" s="50">
        <v>1</v>
      </c>
      <c r="G24" s="50">
        <f>E24+F24</f>
        <v>1</v>
      </c>
      <c r="H24" s="50">
        <v>0</v>
      </c>
      <c r="I24" s="50">
        <v>0</v>
      </c>
      <c r="J24" s="50">
        <f>H24+I24</f>
        <v>0</v>
      </c>
      <c r="K24" s="47">
        <f>H24-E24</f>
        <v>0</v>
      </c>
      <c r="L24" s="47">
        <f>I24-F24</f>
        <v>-1</v>
      </c>
      <c r="M24" s="50">
        <f>K24+L24</f>
        <v>-1</v>
      </c>
    </row>
    <row r="25" spans="1:13" ht="36.75" customHeight="1" x14ac:dyDescent="0.25">
      <c r="A25" s="213"/>
      <c r="B25" s="212" t="s">
        <v>357</v>
      </c>
      <c r="C25" s="213" t="s">
        <v>32</v>
      </c>
      <c r="D25" s="212" t="s">
        <v>358</v>
      </c>
      <c r="E25" s="26">
        <v>0</v>
      </c>
      <c r="F25" s="50">
        <v>4</v>
      </c>
      <c r="G25" s="50">
        <f>E25+F25</f>
        <v>4</v>
      </c>
      <c r="H25" s="50">
        <v>0</v>
      </c>
      <c r="I25" s="50">
        <v>4</v>
      </c>
      <c r="J25" s="50">
        <f>H25+I25</f>
        <v>4</v>
      </c>
      <c r="K25" s="47">
        <f>H25-E25</f>
        <v>0</v>
      </c>
      <c r="L25" s="47">
        <f>I25-F25</f>
        <v>0</v>
      </c>
      <c r="M25" s="50">
        <f>K25+L25</f>
        <v>0</v>
      </c>
    </row>
    <row r="26" spans="1:13" x14ac:dyDescent="0.25">
      <c r="A26" s="88">
        <v>3</v>
      </c>
      <c r="B26" s="88" t="s">
        <v>119</v>
      </c>
      <c r="C26" s="88"/>
      <c r="D26" s="88"/>
      <c r="E26" s="26"/>
      <c r="F26" s="50"/>
      <c r="G26" s="50"/>
      <c r="H26" s="50"/>
      <c r="I26" s="50"/>
      <c r="J26" s="50"/>
      <c r="K26" s="50"/>
      <c r="L26" s="50"/>
      <c r="M26" s="50"/>
    </row>
    <row r="27" spans="1:13" ht="32.25" customHeight="1" x14ac:dyDescent="0.25">
      <c r="A27" s="88"/>
      <c r="B27" s="87" t="s">
        <v>359</v>
      </c>
      <c r="C27" s="86" t="s">
        <v>35</v>
      </c>
      <c r="D27" s="86" t="s">
        <v>103</v>
      </c>
      <c r="E27" s="46">
        <v>0</v>
      </c>
      <c r="F27" s="46">
        <v>179925</v>
      </c>
      <c r="G27" s="46">
        <f>E27+F27</f>
        <v>179925</v>
      </c>
      <c r="H27" s="47">
        <v>0</v>
      </c>
      <c r="I27" s="47">
        <v>0</v>
      </c>
      <c r="J27" s="47">
        <f>H27+I27</f>
        <v>0</v>
      </c>
      <c r="K27" s="47">
        <f>H27-E27</f>
        <v>0</v>
      </c>
      <c r="L27" s="47">
        <f>I27-F27</f>
        <v>-179925</v>
      </c>
      <c r="M27" s="47">
        <f t="shared" ref="M27" si="3">K27+L27</f>
        <v>-179925</v>
      </c>
    </row>
    <row r="28" spans="1:13" ht="32.25" customHeight="1" x14ac:dyDescent="0.25">
      <c r="A28" s="213"/>
      <c r="B28" s="212" t="s">
        <v>360</v>
      </c>
      <c r="C28" s="214" t="s">
        <v>35</v>
      </c>
      <c r="D28" s="214" t="s">
        <v>103</v>
      </c>
      <c r="E28" s="46">
        <v>0</v>
      </c>
      <c r="F28" s="46">
        <v>784162</v>
      </c>
      <c r="G28" s="46">
        <f>E28+F28</f>
        <v>784162</v>
      </c>
      <c r="H28" s="47">
        <v>0</v>
      </c>
      <c r="I28" s="47">
        <v>784162</v>
      </c>
      <c r="J28" s="47">
        <f>H28+I28</f>
        <v>784162</v>
      </c>
      <c r="K28" s="47">
        <f>H28-E28</f>
        <v>0</v>
      </c>
      <c r="L28" s="47">
        <f>I28-F28</f>
        <v>0</v>
      </c>
      <c r="M28" s="47">
        <f t="shared" ref="M28" si="4">K28+L28</f>
        <v>0</v>
      </c>
    </row>
    <row r="29" spans="1:13" x14ac:dyDescent="0.25">
      <c r="A29" s="88">
        <v>4</v>
      </c>
      <c r="B29" s="88" t="s">
        <v>116</v>
      </c>
      <c r="C29" s="88"/>
      <c r="D29" s="88"/>
      <c r="E29" s="26"/>
      <c r="F29" s="50"/>
      <c r="G29" s="50"/>
      <c r="H29" s="50"/>
      <c r="I29" s="50"/>
      <c r="J29" s="50"/>
      <c r="K29" s="50"/>
      <c r="L29" s="50"/>
      <c r="M29" s="50"/>
    </row>
    <row r="30" spans="1:13" ht="39.75" customHeight="1" x14ac:dyDescent="0.25">
      <c r="A30" s="88"/>
      <c r="B30" s="87" t="s">
        <v>361</v>
      </c>
      <c r="C30" s="88" t="s">
        <v>137</v>
      </c>
      <c r="D30" s="86" t="s">
        <v>103</v>
      </c>
      <c r="E30" s="26">
        <v>0</v>
      </c>
      <c r="F30" s="50">
        <v>100</v>
      </c>
      <c r="G30" s="50">
        <f>E30+F30</f>
        <v>100</v>
      </c>
      <c r="H30" s="50">
        <v>0</v>
      </c>
      <c r="I30" s="50">
        <v>0</v>
      </c>
      <c r="J30" s="50">
        <f>H30+I30</f>
        <v>0</v>
      </c>
      <c r="K30" s="47">
        <f>H30-E30</f>
        <v>0</v>
      </c>
      <c r="L30" s="47">
        <f>I30-F30</f>
        <v>-100</v>
      </c>
      <c r="M30" s="50">
        <f>K30+L30</f>
        <v>-100</v>
      </c>
    </row>
    <row r="31" spans="1:13" ht="39.75" customHeight="1" x14ac:dyDescent="0.25">
      <c r="A31" s="18"/>
      <c r="B31" s="213" t="s">
        <v>362</v>
      </c>
      <c r="C31" s="213" t="s">
        <v>137</v>
      </c>
      <c r="D31" s="214" t="s">
        <v>103</v>
      </c>
      <c r="E31" s="26">
        <v>0</v>
      </c>
      <c r="F31" s="50">
        <v>100</v>
      </c>
      <c r="G31" s="50">
        <f>E31+F31</f>
        <v>100</v>
      </c>
      <c r="H31" s="50">
        <v>0</v>
      </c>
      <c r="I31" s="50">
        <v>100</v>
      </c>
      <c r="J31" s="50">
        <f>H31+I31</f>
        <v>100</v>
      </c>
      <c r="K31" s="47">
        <f>H31-E31</f>
        <v>0</v>
      </c>
      <c r="L31" s="47">
        <f>I31-F31</f>
        <v>0</v>
      </c>
      <c r="M31" s="50">
        <f>K31+L31</f>
        <v>0</v>
      </c>
    </row>
    <row r="33" spans="1:12" s="129" customFormat="1" x14ac:dyDescent="0.25">
      <c r="A33" s="49" t="s">
        <v>182</v>
      </c>
      <c r="H33" s="128"/>
      <c r="I33" s="128"/>
      <c r="K33" s="223" t="s">
        <v>183</v>
      </c>
      <c r="L33" s="223"/>
    </row>
    <row r="34" spans="1:12" x14ac:dyDescent="0.25">
      <c r="H34" s="298" t="s">
        <v>13</v>
      </c>
      <c r="I34" s="298"/>
      <c r="K34" s="322" t="s">
        <v>14</v>
      </c>
      <c r="L34" s="322"/>
    </row>
  </sheetData>
  <mergeCells count="20">
    <mergeCell ref="D10:H10"/>
    <mergeCell ref="B18:M18"/>
    <mergeCell ref="E13:M13"/>
    <mergeCell ref="B16:B17"/>
    <mergeCell ref="C16:C17"/>
    <mergeCell ref="D16:D17"/>
    <mergeCell ref="E16:G16"/>
    <mergeCell ref="H16:J16"/>
    <mergeCell ref="K16:M16"/>
    <mergeCell ref="D3:H3"/>
    <mergeCell ref="D4:H4"/>
    <mergeCell ref="D5:H5"/>
    <mergeCell ref="D7:H7"/>
    <mergeCell ref="D8:H8"/>
    <mergeCell ref="K33:L33"/>
    <mergeCell ref="H34:I34"/>
    <mergeCell ref="K34:L34"/>
    <mergeCell ref="A12:B12"/>
    <mergeCell ref="E12:M12"/>
    <mergeCell ref="A16:A17"/>
  </mergeCells>
  <pageMargins left="0.70866141732283472" right="0.70866141732283472" top="1.1417322834645669" bottom="0.35433070866141736" header="0.31496062992125984" footer="0.31496062992125984"/>
  <pageSetup paperSize="9" scale="54" fitToWidth="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56"/>
  <sheetViews>
    <sheetView zoomScale="73" zoomScaleNormal="73" workbookViewId="0">
      <selection sqref="A1:XFD1048576"/>
    </sheetView>
  </sheetViews>
  <sheetFormatPr defaultColWidth="9.109375" defaultRowHeight="14.4" x14ac:dyDescent="0.25"/>
  <cols>
    <col min="1" max="1" width="9.109375" style="15"/>
    <col min="2" max="2" width="44.44140625" style="15" customWidth="1"/>
    <col min="3" max="3" width="11.6640625" style="15" customWidth="1"/>
    <col min="4" max="4" width="46.88671875" style="15" customWidth="1"/>
    <col min="5" max="5" width="12.33203125" style="15" customWidth="1"/>
    <col min="6" max="6" width="12" style="15" customWidth="1"/>
    <col min="7" max="7" width="14.33203125" style="15" customWidth="1"/>
    <col min="8" max="8" width="12.5546875" style="15" customWidth="1"/>
    <col min="9" max="9" width="11.88671875" style="15" customWidth="1"/>
    <col min="10" max="10" width="15.6640625" style="15" customWidth="1"/>
    <col min="11" max="11" width="12.6640625" style="15" customWidth="1"/>
    <col min="12" max="13" width="13" style="15" customWidth="1"/>
    <col min="14" max="16384" width="9.109375" style="15"/>
  </cols>
  <sheetData>
    <row r="3" spans="1:13" ht="13.8" x14ac:dyDescent="0.25">
      <c r="D3" s="302" t="s">
        <v>0</v>
      </c>
      <c r="E3" s="302"/>
      <c r="F3" s="302"/>
      <c r="G3" s="302"/>
      <c r="H3" s="302"/>
      <c r="I3" s="19"/>
    </row>
    <row r="4" spans="1:13" ht="13.8" x14ac:dyDescent="0.25">
      <c r="C4" s="41"/>
      <c r="D4" s="302" t="s">
        <v>15</v>
      </c>
      <c r="E4" s="302"/>
      <c r="F4" s="302"/>
      <c r="G4" s="302"/>
      <c r="H4" s="302"/>
    </row>
    <row r="5" spans="1:13" ht="13.8" x14ac:dyDescent="0.25">
      <c r="D5" s="302" t="s">
        <v>16</v>
      </c>
      <c r="E5" s="302"/>
      <c r="F5" s="302"/>
      <c r="G5" s="302"/>
      <c r="H5" s="302"/>
      <c r="I5" s="211"/>
      <c r="J5" s="211"/>
    </row>
    <row r="7" spans="1:13" ht="13.8" x14ac:dyDescent="0.25">
      <c r="D7" s="303" t="s">
        <v>98</v>
      </c>
      <c r="E7" s="303"/>
      <c r="F7" s="303"/>
      <c r="G7" s="303"/>
      <c r="H7" s="303"/>
      <c r="I7" s="21"/>
      <c r="J7" s="21"/>
      <c r="K7" s="21"/>
      <c r="L7" s="21"/>
    </row>
    <row r="8" spans="1:13" ht="13.8" x14ac:dyDescent="0.25">
      <c r="D8" s="298" t="s">
        <v>3</v>
      </c>
      <c r="E8" s="298"/>
      <c r="F8" s="298"/>
      <c r="G8" s="298"/>
      <c r="H8" s="298"/>
      <c r="I8" s="21"/>
      <c r="J8" s="21"/>
      <c r="K8" s="21"/>
      <c r="L8" s="21"/>
    </row>
    <row r="10" spans="1:13" ht="13.8" x14ac:dyDescent="0.25">
      <c r="D10" s="302" t="s">
        <v>179</v>
      </c>
      <c r="E10" s="302"/>
      <c r="F10" s="302"/>
      <c r="G10" s="302"/>
      <c r="H10" s="302"/>
    </row>
    <row r="11" spans="1:13" ht="13.8" x14ac:dyDescent="0.25">
      <c r="H11" s="211"/>
    </row>
    <row r="12" spans="1:13" ht="30.75" customHeight="1" x14ac:dyDescent="0.25">
      <c r="A12" s="296" t="s">
        <v>363</v>
      </c>
      <c r="B12" s="296"/>
      <c r="C12" s="42"/>
      <c r="D12" s="21"/>
      <c r="E12" s="297" t="s">
        <v>364</v>
      </c>
      <c r="F12" s="297"/>
      <c r="G12" s="297"/>
      <c r="H12" s="297"/>
      <c r="I12" s="297"/>
      <c r="J12" s="297"/>
      <c r="K12" s="297"/>
      <c r="L12" s="297"/>
      <c r="M12" s="297"/>
    </row>
    <row r="13" spans="1:13" ht="13.8" x14ac:dyDescent="0.25">
      <c r="A13" s="21" t="s">
        <v>17</v>
      </c>
      <c r="B13" s="21"/>
      <c r="C13" s="21"/>
      <c r="D13" s="21"/>
      <c r="E13" s="298" t="s">
        <v>18</v>
      </c>
      <c r="F13" s="298"/>
      <c r="G13" s="298"/>
      <c r="H13" s="298"/>
      <c r="I13" s="298"/>
      <c r="J13" s="298"/>
      <c r="K13" s="298"/>
      <c r="L13" s="298"/>
      <c r="M13" s="298"/>
    </row>
    <row r="14" spans="1:13" ht="13.8" x14ac:dyDescent="0.25">
      <c r="H14" s="211"/>
    </row>
    <row r="16" spans="1:13" ht="36" customHeight="1" x14ac:dyDescent="0.25">
      <c r="A16" s="299" t="s">
        <v>19</v>
      </c>
      <c r="B16" s="300" t="s">
        <v>20</v>
      </c>
      <c r="C16" s="299" t="s">
        <v>21</v>
      </c>
      <c r="D16" s="299" t="s">
        <v>22</v>
      </c>
      <c r="E16" s="301" t="s">
        <v>26</v>
      </c>
      <c r="F16" s="301"/>
      <c r="G16" s="301"/>
      <c r="H16" s="300" t="s">
        <v>27</v>
      </c>
      <c r="I16" s="300"/>
      <c r="J16" s="300"/>
      <c r="K16" s="300" t="s">
        <v>28</v>
      </c>
      <c r="L16" s="300"/>
      <c r="M16" s="300"/>
    </row>
    <row r="17" spans="1:13" ht="27.6" x14ac:dyDescent="0.25">
      <c r="A17" s="299"/>
      <c r="B17" s="300"/>
      <c r="C17" s="299"/>
      <c r="D17" s="299"/>
      <c r="E17" s="212" t="s">
        <v>23</v>
      </c>
      <c r="F17" s="212" t="s">
        <v>24</v>
      </c>
      <c r="G17" s="212" t="s">
        <v>25</v>
      </c>
      <c r="H17" s="212" t="s">
        <v>23</v>
      </c>
      <c r="I17" s="212" t="s">
        <v>24</v>
      </c>
      <c r="J17" s="212" t="s">
        <v>25</v>
      </c>
      <c r="K17" s="212" t="s">
        <v>23</v>
      </c>
      <c r="L17" s="212" t="s">
        <v>24</v>
      </c>
      <c r="M17" s="212" t="s">
        <v>25</v>
      </c>
    </row>
    <row r="18" spans="1:13" ht="33" customHeight="1" x14ac:dyDescent="0.25">
      <c r="A18" s="18"/>
      <c r="B18" s="319" t="s">
        <v>365</v>
      </c>
      <c r="C18" s="292"/>
      <c r="D18" s="292"/>
      <c r="E18" s="292"/>
      <c r="F18" s="292"/>
      <c r="G18" s="292"/>
      <c r="H18" s="292"/>
      <c r="I18" s="292"/>
      <c r="J18" s="292"/>
      <c r="K18" s="292"/>
      <c r="L18" s="292"/>
      <c r="M18" s="293"/>
    </row>
    <row r="19" spans="1:13" ht="13.8" x14ac:dyDescent="0.25">
      <c r="A19" s="213">
        <v>1</v>
      </c>
      <c r="B19" s="213" t="s">
        <v>117</v>
      </c>
      <c r="C19" s="213"/>
      <c r="D19" s="213"/>
      <c r="E19" s="26"/>
      <c r="F19" s="26"/>
      <c r="G19" s="26"/>
      <c r="H19" s="26"/>
      <c r="I19" s="26"/>
      <c r="J19" s="26"/>
      <c r="K19" s="26"/>
      <c r="L19" s="26"/>
      <c r="M19" s="26"/>
    </row>
    <row r="20" spans="1:13" s="1" customFormat="1" ht="26.25" customHeight="1" x14ac:dyDescent="0.25">
      <c r="A20" s="214"/>
      <c r="B20" s="215" t="s">
        <v>52</v>
      </c>
      <c r="C20" s="214" t="s">
        <v>35</v>
      </c>
      <c r="D20" s="212" t="s">
        <v>100</v>
      </c>
      <c r="E20" s="46">
        <v>499936</v>
      </c>
      <c r="F20" s="46">
        <v>0</v>
      </c>
      <c r="G20" s="46">
        <f>E20+F20</f>
        <v>499936</v>
      </c>
      <c r="H20" s="47">
        <v>36930</v>
      </c>
      <c r="I20" s="47">
        <v>225654</v>
      </c>
      <c r="J20" s="47">
        <f>H20+I20</f>
        <v>262584</v>
      </c>
      <c r="K20" s="47">
        <f>H20-E20</f>
        <v>-463006</v>
      </c>
      <c r="L20" s="47">
        <f>I20-F20</f>
        <v>225654</v>
      </c>
      <c r="M20" s="47">
        <f t="shared" ref="M20" si="0">K20+L20</f>
        <v>-237352</v>
      </c>
    </row>
    <row r="21" spans="1:13" ht="13.8" x14ac:dyDescent="0.25">
      <c r="A21" s="212">
        <v>2</v>
      </c>
      <c r="B21" s="213" t="s">
        <v>118</v>
      </c>
      <c r="C21" s="213"/>
      <c r="D21" s="213"/>
      <c r="E21" s="26"/>
      <c r="F21" s="50"/>
      <c r="G21" s="50"/>
      <c r="H21" s="50"/>
      <c r="I21" s="50"/>
      <c r="J21" s="50"/>
      <c r="K21" s="50"/>
      <c r="L21" s="50"/>
      <c r="M21" s="50"/>
    </row>
    <row r="22" spans="1:13" ht="36.75" customHeight="1" x14ac:dyDescent="0.25">
      <c r="A22" s="213"/>
      <c r="B22" s="212" t="s">
        <v>366</v>
      </c>
      <c r="C22" s="213" t="s">
        <v>32</v>
      </c>
      <c r="D22" s="212" t="s">
        <v>367</v>
      </c>
      <c r="E22" s="26">
        <v>2</v>
      </c>
      <c r="F22" s="50">
        <v>0</v>
      </c>
      <c r="G22" s="50">
        <f>E22+F22</f>
        <v>2</v>
      </c>
      <c r="H22" s="50">
        <v>2</v>
      </c>
      <c r="I22" s="50">
        <v>0</v>
      </c>
      <c r="J22" s="50">
        <f>H22+I22</f>
        <v>2</v>
      </c>
      <c r="K22" s="47">
        <f>H22-E22</f>
        <v>0</v>
      </c>
      <c r="L22" s="47">
        <f>I22-F22</f>
        <v>0</v>
      </c>
      <c r="M22" s="50">
        <f>K22+L22</f>
        <v>0</v>
      </c>
    </row>
    <row r="23" spans="1:13" ht="36.75" customHeight="1" x14ac:dyDescent="0.25">
      <c r="A23" s="213"/>
      <c r="B23" s="212" t="s">
        <v>368</v>
      </c>
      <c r="C23" s="213" t="s">
        <v>32</v>
      </c>
      <c r="D23" s="212" t="s">
        <v>131</v>
      </c>
      <c r="E23" s="26">
        <v>3017</v>
      </c>
      <c r="F23" s="50">
        <v>0</v>
      </c>
      <c r="G23" s="50">
        <f>E23+F23</f>
        <v>3017</v>
      </c>
      <c r="H23" s="50">
        <v>4519</v>
      </c>
      <c r="I23" s="50">
        <v>0</v>
      </c>
      <c r="J23" s="50">
        <f>H23+I23</f>
        <v>4519</v>
      </c>
      <c r="K23" s="47">
        <f>H23-E23</f>
        <v>1502</v>
      </c>
      <c r="L23" s="47">
        <f>I23-F23</f>
        <v>0</v>
      </c>
      <c r="M23" s="50">
        <f>K23+L23</f>
        <v>1502</v>
      </c>
    </row>
    <row r="24" spans="1:13" ht="13.8" x14ac:dyDescent="0.25">
      <c r="A24" s="213">
        <v>3</v>
      </c>
      <c r="B24" s="213" t="s">
        <v>119</v>
      </c>
      <c r="C24" s="213"/>
      <c r="D24" s="213"/>
      <c r="E24" s="26"/>
      <c r="F24" s="50"/>
      <c r="G24" s="50"/>
      <c r="H24" s="50"/>
      <c r="I24" s="50"/>
      <c r="J24" s="50"/>
      <c r="K24" s="50"/>
      <c r="L24" s="50"/>
      <c r="M24" s="50"/>
    </row>
    <row r="25" spans="1:13" ht="32.25" customHeight="1" x14ac:dyDescent="0.25">
      <c r="A25" s="213"/>
      <c r="B25" s="212" t="s">
        <v>369</v>
      </c>
      <c r="C25" s="214" t="s">
        <v>35</v>
      </c>
      <c r="D25" s="214" t="s">
        <v>103</v>
      </c>
      <c r="E25" s="46">
        <v>249968</v>
      </c>
      <c r="F25" s="46">
        <v>0</v>
      </c>
      <c r="G25" s="46">
        <f>E25+F25</f>
        <v>249968</v>
      </c>
      <c r="H25" s="47">
        <v>18465</v>
      </c>
      <c r="I25" s="47">
        <v>112827</v>
      </c>
      <c r="J25" s="47">
        <f>H25+I25</f>
        <v>131292</v>
      </c>
      <c r="K25" s="47">
        <f>H25-E25</f>
        <v>-231503</v>
      </c>
      <c r="L25" s="47">
        <f>I25-F25</f>
        <v>112827</v>
      </c>
      <c r="M25" s="47">
        <f t="shared" ref="M25:M26" si="1">K25+L25</f>
        <v>-118676</v>
      </c>
    </row>
    <row r="26" spans="1:13" ht="32.25" customHeight="1" x14ac:dyDescent="0.25">
      <c r="A26" s="213"/>
      <c r="B26" s="212" t="s">
        <v>370</v>
      </c>
      <c r="C26" s="214" t="s">
        <v>35</v>
      </c>
      <c r="D26" s="214" t="s">
        <v>103</v>
      </c>
      <c r="E26" s="46">
        <v>166</v>
      </c>
      <c r="F26" s="46">
        <v>0</v>
      </c>
      <c r="G26" s="46">
        <f>E26+F26</f>
        <v>166</v>
      </c>
      <c r="H26" s="47">
        <v>8</v>
      </c>
      <c r="I26" s="47">
        <v>50</v>
      </c>
      <c r="J26" s="47">
        <f>H26+I26</f>
        <v>58</v>
      </c>
      <c r="K26" s="47">
        <f>H26-E26</f>
        <v>-158</v>
      </c>
      <c r="L26" s="47">
        <f>I26-F26</f>
        <v>50</v>
      </c>
      <c r="M26" s="47">
        <f t="shared" si="1"/>
        <v>-108</v>
      </c>
    </row>
    <row r="27" spans="1:13" ht="13.8" x14ac:dyDescent="0.25"/>
    <row r="28" spans="1:13" s="129" customFormat="1" ht="13.8" x14ac:dyDescent="0.25">
      <c r="A28" s="49" t="s">
        <v>182</v>
      </c>
      <c r="H28" s="216"/>
      <c r="I28" s="216"/>
      <c r="K28" s="223" t="s">
        <v>183</v>
      </c>
      <c r="L28" s="223"/>
    </row>
    <row r="29" spans="1:13" ht="13.8" x14ac:dyDescent="0.25">
      <c r="H29" s="298" t="s">
        <v>13</v>
      </c>
      <c r="I29" s="298"/>
      <c r="K29" s="322" t="s">
        <v>14</v>
      </c>
      <c r="L29" s="322"/>
    </row>
    <row r="30" spans="1:13" ht="13.8" x14ac:dyDescent="0.25"/>
    <row r="31" spans="1:13" ht="13.8" x14ac:dyDescent="0.25"/>
    <row r="32" spans="1:13" ht="13.8" x14ac:dyDescent="0.25"/>
    <row r="33" ht="13.8" x14ac:dyDescent="0.25"/>
    <row r="34" ht="13.8" x14ac:dyDescent="0.25"/>
    <row r="35" ht="13.8" x14ac:dyDescent="0.25"/>
    <row r="36" ht="13.8" x14ac:dyDescent="0.25"/>
    <row r="37" ht="13.8" x14ac:dyDescent="0.25"/>
    <row r="38" ht="13.8" x14ac:dyDescent="0.25"/>
    <row r="39" ht="13.8" x14ac:dyDescent="0.25"/>
    <row r="40" ht="13.8" x14ac:dyDescent="0.25"/>
    <row r="41" ht="13.8" x14ac:dyDescent="0.25"/>
    <row r="42" ht="13.8" x14ac:dyDescent="0.25"/>
    <row r="43" ht="13.8" x14ac:dyDescent="0.25"/>
    <row r="44" ht="13.8" x14ac:dyDescent="0.25"/>
    <row r="45" ht="13.8" x14ac:dyDescent="0.25"/>
    <row r="46" ht="13.8" x14ac:dyDescent="0.25"/>
    <row r="47" ht="13.8" x14ac:dyDescent="0.25"/>
    <row r="48" ht="13.8" x14ac:dyDescent="0.25"/>
    <row r="49" ht="13.8" x14ac:dyDescent="0.25"/>
    <row r="50" ht="13.8" x14ac:dyDescent="0.25"/>
    <row r="51" ht="13.8" x14ac:dyDescent="0.25"/>
    <row r="52" ht="13.8" x14ac:dyDescent="0.25"/>
    <row r="53" ht="13.8" x14ac:dyDescent="0.25"/>
    <row r="55" ht="13.8" x14ac:dyDescent="0.25"/>
    <row r="56" ht="13.8" x14ac:dyDescent="0.25"/>
  </sheetData>
  <mergeCells count="20">
    <mergeCell ref="B18:M18"/>
    <mergeCell ref="K28:L28"/>
    <mergeCell ref="H29:I29"/>
    <mergeCell ref="K29:L29"/>
    <mergeCell ref="A12:B12"/>
    <mergeCell ref="E12:M12"/>
    <mergeCell ref="E13:M13"/>
    <mergeCell ref="A16:A17"/>
    <mergeCell ref="B16:B17"/>
    <mergeCell ref="C16:C17"/>
    <mergeCell ref="D16:D17"/>
    <mergeCell ref="E16:G16"/>
    <mergeCell ref="H16:J16"/>
    <mergeCell ref="K16:M16"/>
    <mergeCell ref="D3:H3"/>
    <mergeCell ref="D4:H4"/>
    <mergeCell ref="D5:H5"/>
    <mergeCell ref="D7:H7"/>
    <mergeCell ref="D8:H8"/>
    <mergeCell ref="D10:H10"/>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M72"/>
  <sheetViews>
    <sheetView topLeftCell="A28" zoomScale="65" zoomScaleNormal="65" workbookViewId="0">
      <selection activeCell="G38" sqref="G38"/>
    </sheetView>
  </sheetViews>
  <sheetFormatPr defaultColWidth="9.109375" defaultRowHeight="14.4" x14ac:dyDescent="0.25"/>
  <cols>
    <col min="1" max="1" width="9.109375" style="15"/>
    <col min="2" max="2" width="44.44140625" style="15" customWidth="1"/>
    <col min="3" max="3" width="11.6640625" style="15" customWidth="1"/>
    <col min="4" max="4" width="46.88671875" style="15" customWidth="1"/>
    <col min="5" max="5" width="12.33203125" style="15" customWidth="1"/>
    <col min="6" max="6" width="12" style="15" customWidth="1"/>
    <col min="7" max="7" width="14.33203125" style="15" customWidth="1"/>
    <col min="8" max="8" width="12.5546875" style="15" customWidth="1"/>
    <col min="9" max="9" width="11.88671875" style="15" customWidth="1"/>
    <col min="10" max="10" width="15.6640625" style="15" customWidth="1"/>
    <col min="11" max="11" width="12.6640625" style="15" customWidth="1"/>
    <col min="12" max="13" width="13" style="15" customWidth="1"/>
    <col min="14" max="16384" width="9.109375" style="15"/>
  </cols>
  <sheetData>
    <row r="3" spans="1:13" ht="13.8" x14ac:dyDescent="0.25">
      <c r="D3" s="302" t="s">
        <v>0</v>
      </c>
      <c r="E3" s="302"/>
      <c r="F3" s="302"/>
      <c r="G3" s="302"/>
      <c r="H3" s="302"/>
      <c r="I3" s="19"/>
    </row>
    <row r="4" spans="1:13" ht="13.8" x14ac:dyDescent="0.25">
      <c r="C4" s="41"/>
      <c r="D4" s="302" t="s">
        <v>15</v>
      </c>
      <c r="E4" s="302"/>
      <c r="F4" s="302"/>
      <c r="G4" s="302"/>
      <c r="H4" s="302"/>
    </row>
    <row r="5" spans="1:13" ht="13.8" x14ac:dyDescent="0.25">
      <c r="D5" s="302" t="s">
        <v>16</v>
      </c>
      <c r="E5" s="302"/>
      <c r="F5" s="302"/>
      <c r="G5" s="302"/>
      <c r="H5" s="302"/>
      <c r="I5" s="211"/>
      <c r="J5" s="211"/>
    </row>
    <row r="7" spans="1:13" ht="13.8" x14ac:dyDescent="0.25">
      <c r="D7" s="303" t="s">
        <v>98</v>
      </c>
      <c r="E7" s="303"/>
      <c r="F7" s="303"/>
      <c r="G7" s="303"/>
      <c r="H7" s="303"/>
      <c r="I7" s="21"/>
      <c r="J7" s="21"/>
      <c r="K7" s="21"/>
      <c r="L7" s="21"/>
    </row>
    <row r="8" spans="1:13" ht="13.8" x14ac:dyDescent="0.25">
      <c r="D8" s="298" t="s">
        <v>3</v>
      </c>
      <c r="E8" s="298"/>
      <c r="F8" s="298"/>
      <c r="G8" s="298"/>
      <c r="H8" s="298"/>
      <c r="I8" s="21"/>
      <c r="J8" s="21"/>
      <c r="K8" s="21"/>
      <c r="L8" s="21"/>
    </row>
    <row r="10" spans="1:13" ht="13.8" x14ac:dyDescent="0.25">
      <c r="D10" s="302" t="s">
        <v>179</v>
      </c>
      <c r="E10" s="302"/>
      <c r="F10" s="302"/>
      <c r="G10" s="302"/>
      <c r="H10" s="302"/>
    </row>
    <row r="11" spans="1:13" ht="13.8" x14ac:dyDescent="0.25">
      <c r="H11" s="211"/>
    </row>
    <row r="12" spans="1:13" ht="30.75" customHeight="1" x14ac:dyDescent="0.25">
      <c r="A12" s="296" t="s">
        <v>371</v>
      </c>
      <c r="B12" s="296"/>
      <c r="C12" s="42"/>
      <c r="D12" s="21"/>
      <c r="E12" s="297" t="s">
        <v>372</v>
      </c>
      <c r="F12" s="297"/>
      <c r="G12" s="297"/>
      <c r="H12" s="297"/>
      <c r="I12" s="297"/>
      <c r="J12" s="297"/>
      <c r="K12" s="297"/>
      <c r="L12" s="297"/>
      <c r="M12" s="297"/>
    </row>
    <row r="13" spans="1:13" ht="13.8" x14ac:dyDescent="0.25">
      <c r="A13" s="21" t="s">
        <v>17</v>
      </c>
      <c r="B13" s="21"/>
      <c r="C13" s="21"/>
      <c r="D13" s="21"/>
      <c r="E13" s="298" t="s">
        <v>18</v>
      </c>
      <c r="F13" s="298"/>
      <c r="G13" s="298"/>
      <c r="H13" s="298"/>
      <c r="I13" s="298"/>
      <c r="J13" s="298"/>
      <c r="K13" s="298"/>
      <c r="L13" s="298"/>
      <c r="M13" s="298"/>
    </row>
    <row r="14" spans="1:13" ht="13.8" x14ac:dyDescent="0.25">
      <c r="H14" s="211"/>
    </row>
    <row r="16" spans="1:13" ht="36" customHeight="1" x14ac:dyDescent="0.25">
      <c r="A16" s="299" t="s">
        <v>19</v>
      </c>
      <c r="B16" s="300" t="s">
        <v>20</v>
      </c>
      <c r="C16" s="299" t="s">
        <v>21</v>
      </c>
      <c r="D16" s="299" t="s">
        <v>22</v>
      </c>
      <c r="E16" s="301" t="s">
        <v>26</v>
      </c>
      <c r="F16" s="301"/>
      <c r="G16" s="301"/>
      <c r="H16" s="300" t="s">
        <v>27</v>
      </c>
      <c r="I16" s="300"/>
      <c r="J16" s="300"/>
      <c r="K16" s="300" t="s">
        <v>28</v>
      </c>
      <c r="L16" s="300"/>
      <c r="M16" s="300"/>
    </row>
    <row r="17" spans="1:13" ht="27.6" x14ac:dyDescent="0.25">
      <c r="A17" s="299"/>
      <c r="B17" s="300"/>
      <c r="C17" s="299"/>
      <c r="D17" s="299"/>
      <c r="E17" s="212" t="s">
        <v>23</v>
      </c>
      <c r="F17" s="212" t="s">
        <v>24</v>
      </c>
      <c r="G17" s="212" t="s">
        <v>25</v>
      </c>
      <c r="H17" s="212" t="s">
        <v>23</v>
      </c>
      <c r="I17" s="212" t="s">
        <v>24</v>
      </c>
      <c r="J17" s="212" t="s">
        <v>25</v>
      </c>
      <c r="K17" s="212" t="s">
        <v>23</v>
      </c>
      <c r="L17" s="212" t="s">
        <v>24</v>
      </c>
      <c r="M17" s="212" t="s">
        <v>25</v>
      </c>
    </row>
    <row r="18" spans="1:13" ht="33" customHeight="1" x14ac:dyDescent="0.25">
      <c r="A18" s="18"/>
      <c r="B18" s="319" t="s">
        <v>373</v>
      </c>
      <c r="C18" s="292"/>
      <c r="D18" s="292"/>
      <c r="E18" s="292"/>
      <c r="F18" s="292"/>
      <c r="G18" s="292"/>
      <c r="H18" s="292"/>
      <c r="I18" s="292"/>
      <c r="J18" s="292"/>
      <c r="K18" s="292"/>
      <c r="L18" s="292"/>
      <c r="M18" s="293"/>
    </row>
    <row r="19" spans="1:13" ht="13.8" x14ac:dyDescent="0.25">
      <c r="A19" s="213">
        <v>1</v>
      </c>
      <c r="B19" s="213" t="s">
        <v>117</v>
      </c>
      <c r="C19" s="213"/>
      <c r="D19" s="213"/>
      <c r="E19" s="26"/>
      <c r="F19" s="26"/>
      <c r="G19" s="26"/>
      <c r="H19" s="26"/>
      <c r="I19" s="26"/>
      <c r="J19" s="26"/>
      <c r="K19" s="26"/>
      <c r="L19" s="26"/>
      <c r="M19" s="26"/>
    </row>
    <row r="20" spans="1:13" s="1" customFormat="1" ht="26.25" customHeight="1" x14ac:dyDescent="0.25">
      <c r="A20" s="214"/>
      <c r="B20" s="215" t="s">
        <v>52</v>
      </c>
      <c r="C20" s="214" t="s">
        <v>35</v>
      </c>
      <c r="D20" s="212" t="s">
        <v>100</v>
      </c>
      <c r="E20" s="46">
        <v>180000</v>
      </c>
      <c r="F20" s="46">
        <v>2735906</v>
      </c>
      <c r="G20" s="46">
        <f>E20+F20</f>
        <v>2915906</v>
      </c>
      <c r="H20" s="47">
        <v>175491</v>
      </c>
      <c r="I20" s="46">
        <v>2735906</v>
      </c>
      <c r="J20" s="47">
        <f>H20+I20</f>
        <v>2911397</v>
      </c>
      <c r="K20" s="47">
        <f>H20-E20</f>
        <v>-4509</v>
      </c>
      <c r="L20" s="47">
        <f>I20-F20</f>
        <v>0</v>
      </c>
      <c r="M20" s="47">
        <f t="shared" ref="M20" si="0">K20+L20</f>
        <v>-4509</v>
      </c>
    </row>
    <row r="21" spans="1:13" s="1" customFormat="1" ht="26.25" customHeight="1" x14ac:dyDescent="0.25">
      <c r="A21" s="214"/>
      <c r="B21" s="215" t="s">
        <v>374</v>
      </c>
      <c r="C21" s="214" t="s">
        <v>35</v>
      </c>
      <c r="D21" s="212" t="s">
        <v>130</v>
      </c>
      <c r="E21" s="46">
        <v>0</v>
      </c>
      <c r="F21" s="46">
        <v>46962</v>
      </c>
      <c r="G21" s="46">
        <f t="shared" ref="G21:G23" si="1">E21+F21</f>
        <v>46962</v>
      </c>
      <c r="H21" s="47">
        <v>0</v>
      </c>
      <c r="I21" s="47">
        <v>46962</v>
      </c>
      <c r="J21" s="47">
        <f t="shared" ref="J21:J23" si="2">H21+I21</f>
        <v>46962</v>
      </c>
      <c r="K21" s="47">
        <f t="shared" ref="K21:K23" si="3">H21-E21</f>
        <v>0</v>
      </c>
      <c r="L21" s="47">
        <f t="shared" ref="L21:L23" si="4">I21-F21</f>
        <v>0</v>
      </c>
      <c r="M21" s="47">
        <f t="shared" ref="M21:M23" si="5">K21+L21</f>
        <v>0</v>
      </c>
    </row>
    <row r="22" spans="1:13" s="1" customFormat="1" ht="26.25" customHeight="1" x14ac:dyDescent="0.25">
      <c r="A22" s="214"/>
      <c r="B22" s="215" t="s">
        <v>375</v>
      </c>
      <c r="C22" s="214" t="s">
        <v>35</v>
      </c>
      <c r="D22" s="212" t="s">
        <v>130</v>
      </c>
      <c r="E22" s="46">
        <v>0</v>
      </c>
      <c r="F22" s="46">
        <v>2688944</v>
      </c>
      <c r="G22" s="46">
        <f t="shared" si="1"/>
        <v>2688944</v>
      </c>
      <c r="H22" s="47">
        <v>0</v>
      </c>
      <c r="I22" s="47">
        <v>2688944</v>
      </c>
      <c r="J22" s="47">
        <f t="shared" si="2"/>
        <v>2688944</v>
      </c>
      <c r="K22" s="47">
        <f t="shared" si="3"/>
        <v>0</v>
      </c>
      <c r="L22" s="47">
        <f t="shared" si="4"/>
        <v>0</v>
      </c>
      <c r="M22" s="47">
        <f t="shared" si="5"/>
        <v>0</v>
      </c>
    </row>
    <row r="23" spans="1:13" s="1" customFormat="1" ht="26.25" customHeight="1" x14ac:dyDescent="0.25">
      <c r="A23" s="214"/>
      <c r="B23" s="215" t="s">
        <v>376</v>
      </c>
      <c r="C23" s="214" t="s">
        <v>35</v>
      </c>
      <c r="D23" s="212" t="s">
        <v>130</v>
      </c>
      <c r="E23" s="46">
        <v>180000</v>
      </c>
      <c r="F23" s="46">
        <v>0</v>
      </c>
      <c r="G23" s="46">
        <f t="shared" si="1"/>
        <v>180000</v>
      </c>
      <c r="H23" s="47">
        <v>175491</v>
      </c>
      <c r="I23" s="47">
        <v>0</v>
      </c>
      <c r="J23" s="47">
        <f t="shared" si="2"/>
        <v>175491</v>
      </c>
      <c r="K23" s="47">
        <f t="shared" si="3"/>
        <v>-4509</v>
      </c>
      <c r="L23" s="47">
        <f t="shared" si="4"/>
        <v>0</v>
      </c>
      <c r="M23" s="47">
        <f t="shared" si="5"/>
        <v>-4509</v>
      </c>
    </row>
    <row r="24" spans="1:13" ht="13.8" x14ac:dyDescent="0.25">
      <c r="A24" s="212">
        <v>2</v>
      </c>
      <c r="B24" s="213" t="s">
        <v>118</v>
      </c>
      <c r="C24" s="213"/>
      <c r="D24" s="213"/>
      <c r="E24" s="26"/>
      <c r="F24" s="50"/>
      <c r="G24" s="50"/>
      <c r="H24" s="50"/>
      <c r="I24" s="50"/>
      <c r="J24" s="50"/>
      <c r="K24" s="50"/>
      <c r="L24" s="50"/>
      <c r="M24" s="50"/>
    </row>
    <row r="25" spans="1:13" ht="36.75" customHeight="1" x14ac:dyDescent="0.25">
      <c r="A25" s="213"/>
      <c r="B25" s="212" t="s">
        <v>377</v>
      </c>
      <c r="C25" s="213" t="s">
        <v>38</v>
      </c>
      <c r="D25" s="212"/>
      <c r="E25" s="26">
        <v>0</v>
      </c>
      <c r="F25" s="50">
        <v>756</v>
      </c>
      <c r="G25" s="50">
        <f>E25+F25</f>
        <v>756</v>
      </c>
      <c r="H25" s="26">
        <v>0</v>
      </c>
      <c r="I25" s="50">
        <v>756</v>
      </c>
      <c r="J25" s="50">
        <f>H25+I25</f>
        <v>756</v>
      </c>
      <c r="K25" s="47">
        <f>H25-E25</f>
        <v>0</v>
      </c>
      <c r="L25" s="47">
        <f>I25-F25</f>
        <v>0</v>
      </c>
      <c r="M25" s="50">
        <f>K25+L25</f>
        <v>0</v>
      </c>
    </row>
    <row r="26" spans="1:13" ht="36.75" customHeight="1" x14ac:dyDescent="0.25">
      <c r="A26" s="213"/>
      <c r="B26" s="215" t="s">
        <v>374</v>
      </c>
      <c r="C26" s="213" t="s">
        <v>38</v>
      </c>
      <c r="D26" s="212" t="s">
        <v>111</v>
      </c>
      <c r="E26" s="26">
        <v>0</v>
      </c>
      <c r="F26" s="50">
        <v>100</v>
      </c>
      <c r="G26" s="50">
        <f>E26+F26</f>
        <v>100</v>
      </c>
      <c r="H26" s="50">
        <v>0</v>
      </c>
      <c r="I26" s="50">
        <v>100</v>
      </c>
      <c r="J26" s="50">
        <f>H26+I26</f>
        <v>100</v>
      </c>
      <c r="K26" s="47">
        <f>H26-E26</f>
        <v>0</v>
      </c>
      <c r="L26" s="47">
        <f>I26-F26</f>
        <v>0</v>
      </c>
      <c r="M26" s="50">
        <f>K26+L26</f>
        <v>0</v>
      </c>
    </row>
    <row r="27" spans="1:13" ht="36.75" customHeight="1" x14ac:dyDescent="0.25">
      <c r="A27" s="213"/>
      <c r="B27" s="215" t="s">
        <v>375</v>
      </c>
      <c r="C27" s="213" t="s">
        <v>38</v>
      </c>
      <c r="D27" s="212" t="s">
        <v>111</v>
      </c>
      <c r="E27" s="26">
        <v>0</v>
      </c>
      <c r="F27" s="50">
        <v>656</v>
      </c>
      <c r="G27" s="50">
        <f>E27+F27</f>
        <v>656</v>
      </c>
      <c r="H27" s="50">
        <v>0</v>
      </c>
      <c r="I27" s="50">
        <v>656</v>
      </c>
      <c r="J27" s="50">
        <f>H27+I27</f>
        <v>656</v>
      </c>
      <c r="K27" s="47">
        <f>H27-E27</f>
        <v>0</v>
      </c>
      <c r="L27" s="47">
        <f>I27-F27</f>
        <v>0</v>
      </c>
      <c r="M27" s="50">
        <f>K27+L27</f>
        <v>0</v>
      </c>
    </row>
    <row r="28" spans="1:13" ht="63.6" customHeight="1" x14ac:dyDescent="0.25">
      <c r="A28" s="213"/>
      <c r="B28" s="212" t="s">
        <v>378</v>
      </c>
      <c r="C28" s="213" t="s">
        <v>38</v>
      </c>
      <c r="D28" s="212" t="s">
        <v>111</v>
      </c>
      <c r="E28" s="26">
        <v>9</v>
      </c>
      <c r="F28" s="50">
        <v>0</v>
      </c>
      <c r="G28" s="50">
        <f>E28+F28</f>
        <v>9</v>
      </c>
      <c r="H28" s="50">
        <v>9</v>
      </c>
      <c r="I28" s="50">
        <v>0</v>
      </c>
      <c r="J28" s="50">
        <f>H28+I28</f>
        <v>9</v>
      </c>
      <c r="K28" s="47">
        <f>H28-E28</f>
        <v>0</v>
      </c>
      <c r="L28" s="47">
        <f>I28-F28</f>
        <v>0</v>
      </c>
      <c r="M28" s="50">
        <f>K28+L28</f>
        <v>0</v>
      </c>
    </row>
    <row r="29" spans="1:13" ht="13.8" x14ac:dyDescent="0.25">
      <c r="A29" s="213">
        <v>3</v>
      </c>
      <c r="B29" s="213" t="s">
        <v>119</v>
      </c>
      <c r="C29" s="213"/>
      <c r="D29" s="213"/>
      <c r="E29" s="26"/>
      <c r="F29" s="50"/>
      <c r="G29" s="50"/>
      <c r="H29" s="50"/>
      <c r="I29" s="50"/>
      <c r="J29" s="50"/>
      <c r="K29" s="50"/>
      <c r="L29" s="50"/>
      <c r="M29" s="50"/>
    </row>
    <row r="30" spans="1:13" ht="32.25" customHeight="1" x14ac:dyDescent="0.25">
      <c r="A30" s="213"/>
      <c r="B30" s="212" t="s">
        <v>379</v>
      </c>
      <c r="C30" s="214" t="s">
        <v>35</v>
      </c>
      <c r="D30" s="214"/>
      <c r="E30" s="46">
        <v>0</v>
      </c>
      <c r="F30" s="46">
        <v>4569</v>
      </c>
      <c r="G30" s="46">
        <f>E30+F30</f>
        <v>4569</v>
      </c>
      <c r="H30" s="47">
        <v>0</v>
      </c>
      <c r="I30" s="47">
        <v>4569</v>
      </c>
      <c r="J30" s="47">
        <f>H30+I30</f>
        <v>4569</v>
      </c>
      <c r="K30" s="47">
        <f>H30-E30</f>
        <v>0</v>
      </c>
      <c r="L30" s="47">
        <f>I30-F30</f>
        <v>0</v>
      </c>
      <c r="M30" s="47">
        <f t="shared" ref="M30:M37" si="6">K30+L30</f>
        <v>0</v>
      </c>
    </row>
    <row r="31" spans="1:13" ht="32.25" customHeight="1" x14ac:dyDescent="0.25">
      <c r="A31" s="213"/>
      <c r="B31" s="215" t="s">
        <v>374</v>
      </c>
      <c r="C31" s="214" t="s">
        <v>35</v>
      </c>
      <c r="D31" s="214" t="s">
        <v>103</v>
      </c>
      <c r="E31" s="46">
        <v>0</v>
      </c>
      <c r="F31" s="46">
        <v>4099</v>
      </c>
      <c r="G31" s="46">
        <f>E31+F31</f>
        <v>4099</v>
      </c>
      <c r="H31" s="47">
        <v>0</v>
      </c>
      <c r="I31" s="47">
        <v>4099</v>
      </c>
      <c r="J31" s="47">
        <f>H31+I31</f>
        <v>4099</v>
      </c>
      <c r="K31" s="47">
        <f>H31-E31</f>
        <v>0</v>
      </c>
      <c r="L31" s="47">
        <f>I31-F31</f>
        <v>0</v>
      </c>
      <c r="M31" s="47">
        <f t="shared" si="6"/>
        <v>0</v>
      </c>
    </row>
    <row r="32" spans="1:13" ht="32.25" customHeight="1" x14ac:dyDescent="0.25">
      <c r="A32" s="213"/>
      <c r="B32" s="215" t="s">
        <v>375</v>
      </c>
      <c r="C32" s="214" t="s">
        <v>35</v>
      </c>
      <c r="D32" s="214" t="s">
        <v>103</v>
      </c>
      <c r="E32" s="46">
        <v>0</v>
      </c>
      <c r="F32" s="46">
        <v>470</v>
      </c>
      <c r="G32" s="46">
        <f>E32+F32</f>
        <v>470</v>
      </c>
      <c r="H32" s="47">
        <v>0</v>
      </c>
      <c r="I32" s="47">
        <v>470</v>
      </c>
      <c r="J32" s="47">
        <f>H32+I32</f>
        <v>470</v>
      </c>
      <c r="K32" s="47">
        <f>H32-E32</f>
        <v>0</v>
      </c>
      <c r="L32" s="47">
        <f>I32-F32</f>
        <v>0</v>
      </c>
      <c r="M32" s="47">
        <f t="shared" si="6"/>
        <v>0</v>
      </c>
    </row>
    <row r="33" spans="1:13" ht="81.599999999999994" customHeight="1" x14ac:dyDescent="0.25">
      <c r="A33" s="213"/>
      <c r="B33" s="212" t="s">
        <v>380</v>
      </c>
      <c r="C33" s="214" t="s">
        <v>35</v>
      </c>
      <c r="D33" s="214" t="s">
        <v>103</v>
      </c>
      <c r="E33" s="46">
        <v>20000</v>
      </c>
      <c r="F33" s="46">
        <v>0</v>
      </c>
      <c r="G33" s="46">
        <f>E33+F33</f>
        <v>20000</v>
      </c>
      <c r="H33" s="47">
        <v>19499</v>
      </c>
      <c r="I33" s="47">
        <v>0</v>
      </c>
      <c r="J33" s="47">
        <f>H33+I33</f>
        <v>19499</v>
      </c>
      <c r="K33" s="47">
        <f>H33-E33</f>
        <v>-501</v>
      </c>
      <c r="L33" s="47">
        <f>I33-F33</f>
        <v>0</v>
      </c>
      <c r="M33" s="47">
        <f t="shared" si="6"/>
        <v>-501</v>
      </c>
    </row>
    <row r="34" spans="1:13" ht="32.25" customHeight="1" x14ac:dyDescent="0.25">
      <c r="A34" s="213">
        <v>4</v>
      </c>
      <c r="B34" s="212" t="s">
        <v>116</v>
      </c>
      <c r="C34" s="214"/>
      <c r="D34" s="214"/>
      <c r="E34" s="46"/>
      <c r="F34" s="46"/>
      <c r="G34" s="46"/>
      <c r="H34" s="47"/>
      <c r="I34" s="47"/>
      <c r="J34" s="47"/>
      <c r="K34" s="47"/>
      <c r="L34" s="47"/>
      <c r="M34" s="47"/>
    </row>
    <row r="35" spans="1:13" ht="32.25" customHeight="1" x14ac:dyDescent="0.25">
      <c r="A35" s="213"/>
      <c r="B35" s="212" t="s">
        <v>381</v>
      </c>
      <c r="C35" s="214" t="s">
        <v>137</v>
      </c>
      <c r="D35" s="214" t="s">
        <v>103</v>
      </c>
      <c r="E35" s="46">
        <v>0</v>
      </c>
      <c r="F35" s="46">
        <v>1.7</v>
      </c>
      <c r="G35" s="46">
        <f>E35+F35</f>
        <v>1.7</v>
      </c>
      <c r="H35" s="47">
        <v>0</v>
      </c>
      <c r="I35" s="47">
        <v>1.7</v>
      </c>
      <c r="J35" s="47">
        <f>H35+I35</f>
        <v>1.7</v>
      </c>
      <c r="K35" s="47">
        <f>H35-E35</f>
        <v>0</v>
      </c>
      <c r="L35" s="47">
        <f>I35-F35</f>
        <v>0</v>
      </c>
      <c r="M35" s="47">
        <f t="shared" ref="M35:M36" si="7">K35+L35</f>
        <v>0</v>
      </c>
    </row>
    <row r="36" spans="1:13" ht="32.25" customHeight="1" x14ac:dyDescent="0.25">
      <c r="A36" s="213"/>
      <c r="B36" s="212" t="s">
        <v>382</v>
      </c>
      <c r="C36" s="214" t="s">
        <v>137</v>
      </c>
      <c r="D36" s="214" t="s">
        <v>103</v>
      </c>
      <c r="E36" s="46">
        <v>0</v>
      </c>
      <c r="F36" s="46">
        <v>98.3</v>
      </c>
      <c r="G36" s="46">
        <f>E36+F36</f>
        <v>98.3</v>
      </c>
      <c r="H36" s="47">
        <v>0</v>
      </c>
      <c r="I36" s="47">
        <v>98.3</v>
      </c>
      <c r="J36" s="47">
        <f>H36+I36</f>
        <v>98.3</v>
      </c>
      <c r="K36" s="47">
        <f>H36-E36</f>
        <v>0</v>
      </c>
      <c r="L36" s="47">
        <f>I36-F36</f>
        <v>0</v>
      </c>
      <c r="M36" s="47">
        <f t="shared" si="7"/>
        <v>0</v>
      </c>
    </row>
    <row r="37" spans="1:13" ht="32.25" customHeight="1" x14ac:dyDescent="0.25">
      <c r="A37" s="213"/>
      <c r="B37" s="212" t="s">
        <v>383</v>
      </c>
      <c r="C37" s="214" t="s">
        <v>137</v>
      </c>
      <c r="D37" s="214" t="s">
        <v>103</v>
      </c>
      <c r="E37" s="46">
        <v>100</v>
      </c>
      <c r="F37" s="46">
        <v>0</v>
      </c>
      <c r="G37" s="46">
        <f>E37+F37</f>
        <v>100</v>
      </c>
      <c r="H37" s="47">
        <v>97.5</v>
      </c>
      <c r="I37" s="47">
        <v>0</v>
      </c>
      <c r="J37" s="47">
        <f>H37+I37</f>
        <v>97.5</v>
      </c>
      <c r="K37" s="47">
        <f>H37-E37</f>
        <v>-2.5</v>
      </c>
      <c r="L37" s="47">
        <f>I37-F37</f>
        <v>0</v>
      </c>
      <c r="M37" s="47">
        <f t="shared" si="6"/>
        <v>-2.5</v>
      </c>
    </row>
    <row r="38" spans="1:13" ht="13.8" x14ac:dyDescent="0.25"/>
    <row r="39" spans="1:13" s="129" customFormat="1" ht="13.8" x14ac:dyDescent="0.25">
      <c r="A39" s="49" t="s">
        <v>182</v>
      </c>
      <c r="H39" s="216"/>
      <c r="I39" s="216"/>
      <c r="K39" s="223" t="s">
        <v>183</v>
      </c>
      <c r="L39" s="223"/>
    </row>
    <row r="40" spans="1:13" ht="13.8" x14ac:dyDescent="0.25">
      <c r="H40" s="298" t="s">
        <v>13</v>
      </c>
      <c r="I40" s="298"/>
      <c r="K40" s="322" t="s">
        <v>14</v>
      </c>
      <c r="L40" s="322"/>
    </row>
    <row r="41" spans="1:13" ht="13.8" x14ac:dyDescent="0.25"/>
    <row r="42" spans="1:13" ht="13.8" x14ac:dyDescent="0.25"/>
    <row r="43" spans="1:13" ht="13.8" x14ac:dyDescent="0.25"/>
    <row r="44" spans="1:13" ht="13.8" x14ac:dyDescent="0.25"/>
    <row r="45" spans="1:13" ht="13.8" x14ac:dyDescent="0.25"/>
    <row r="46" spans="1:13" ht="13.8" x14ac:dyDescent="0.25"/>
    <row r="47" spans="1:13" ht="13.8" x14ac:dyDescent="0.25"/>
    <row r="48" spans="1:13" ht="13.8" x14ac:dyDescent="0.25"/>
    <row r="49" ht="13.8" x14ac:dyDescent="0.25"/>
    <row r="50" ht="13.8" x14ac:dyDescent="0.25"/>
    <row r="51" ht="13.8" x14ac:dyDescent="0.25"/>
    <row r="52" ht="13.8" x14ac:dyDescent="0.25"/>
    <row r="53" ht="13.8" x14ac:dyDescent="0.25"/>
    <row r="54" ht="13.8" x14ac:dyDescent="0.25"/>
    <row r="55" ht="13.8" x14ac:dyDescent="0.25"/>
    <row r="56" ht="13.8" x14ac:dyDescent="0.25"/>
    <row r="57" ht="13.8" x14ac:dyDescent="0.25"/>
    <row r="58" ht="13.8" x14ac:dyDescent="0.25"/>
    <row r="59" ht="13.8" x14ac:dyDescent="0.25"/>
    <row r="60" ht="13.8" x14ac:dyDescent="0.25"/>
    <row r="61" ht="13.8" x14ac:dyDescent="0.25"/>
    <row r="62" ht="13.8" x14ac:dyDescent="0.25"/>
    <row r="63" ht="13.8" x14ac:dyDescent="0.25"/>
    <row r="64" ht="13.8" x14ac:dyDescent="0.25"/>
    <row r="66" ht="13.8" x14ac:dyDescent="0.25"/>
    <row r="67" ht="13.8" x14ac:dyDescent="0.25"/>
    <row r="68" ht="13.8" x14ac:dyDescent="0.25"/>
    <row r="69" ht="13.8" x14ac:dyDescent="0.25"/>
    <row r="70" ht="13.8" x14ac:dyDescent="0.25"/>
    <row r="71" ht="13.8" x14ac:dyDescent="0.25"/>
    <row r="72" ht="13.8" x14ac:dyDescent="0.25"/>
  </sheetData>
  <mergeCells count="20">
    <mergeCell ref="B18:M18"/>
    <mergeCell ref="K39:L39"/>
    <mergeCell ref="H40:I40"/>
    <mergeCell ref="K40:L40"/>
    <mergeCell ref="A12:B12"/>
    <mergeCell ref="E12:M12"/>
    <mergeCell ref="E13:M13"/>
    <mergeCell ref="A16:A17"/>
    <mergeCell ref="B16:B17"/>
    <mergeCell ref="C16:C17"/>
    <mergeCell ref="D16:D17"/>
    <mergeCell ref="E16:G16"/>
    <mergeCell ref="H16:J16"/>
    <mergeCell ref="K16:M16"/>
    <mergeCell ref="D3:H3"/>
    <mergeCell ref="D4:H4"/>
    <mergeCell ref="D5:H5"/>
    <mergeCell ref="D7:H7"/>
    <mergeCell ref="D8:H8"/>
    <mergeCell ref="D10:H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21</vt:i4>
      </vt:variant>
      <vt:variant>
        <vt:lpstr>Именованные диапазоны</vt:lpstr>
      </vt:variant>
      <vt:variant>
        <vt:i4>10</vt:i4>
      </vt:variant>
    </vt:vector>
  </HeadingPairs>
  <TitlesOfParts>
    <vt:vector size="31" baseType="lpstr">
      <vt:lpstr>форма 1</vt:lpstr>
      <vt:lpstr>0610160</vt:lpstr>
      <vt:lpstr>0611010</vt:lpstr>
      <vt:lpstr>0611021</vt:lpstr>
      <vt:lpstr>0611031</vt:lpstr>
      <vt:lpstr>0611061</vt:lpstr>
      <vt:lpstr>0611070</vt:lpstr>
      <vt:lpstr>0611120</vt:lpstr>
      <vt:lpstr>0611141</vt:lpstr>
      <vt:lpstr>0611142</vt:lpstr>
      <vt:lpstr>0611151</vt:lpstr>
      <vt:lpstr>0611152</vt:lpstr>
      <vt:lpstr>0611210</vt:lpstr>
      <vt:lpstr>0613133</vt:lpstr>
      <vt:lpstr>0615011</vt:lpstr>
      <vt:lpstr>0615012</vt:lpstr>
      <vt:lpstr>0615031</vt:lpstr>
      <vt:lpstr>0615062</vt:lpstr>
      <vt:lpstr>0617321</vt:lpstr>
      <vt:lpstr>0618110</vt:lpstr>
      <vt:lpstr>0613242</vt:lpstr>
      <vt:lpstr>'0611010'!Область_печати</vt:lpstr>
      <vt:lpstr>'0611021'!Область_печати</vt:lpstr>
      <vt:lpstr>'0611031'!Область_печати</vt:lpstr>
      <vt:lpstr>'0611061'!Область_печати</vt:lpstr>
      <vt:lpstr>'0611141'!Область_печати</vt:lpstr>
      <vt:lpstr>'0611142'!Область_печати</vt:lpstr>
      <vt:lpstr>'0611151'!Область_печати</vt:lpstr>
      <vt:lpstr>'0611210'!Область_печати</vt:lpstr>
      <vt:lpstr>'0613133'!Область_печати</vt:lpstr>
      <vt:lpstr>'форма 1'!Область_печати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2025-02-28T10:41:56Z</dcterms:modified>
</cp:coreProperties>
</file>