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заходи" sheetId="1" state="visible" r:id="rId2"/>
  </sheets>
  <definedNames>
    <definedName function="false" hidden="false" localSheetId="0" name="_xlnm.Print_Titles" vbProcedure="false">заходи!$10:$10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S365" authorId="0">
      <text>
        <r>
          <rPr>
            <sz val="11"/>
            <color rgb="FF000000"/>
            <rFont val="Calibri"/>
            <family val="2"/>
            <charset val="1"/>
          </rPr>
          <t xml:space="preserve">user24:
</t>
        </r>
        <r>
          <rPr>
            <sz val="9"/>
            <color rgb="FF000000"/>
            <rFont val="Tahoma"/>
            <family val="2"/>
            <charset val="204"/>
          </rPr>
          <t xml:space="preserve">ПКД в наявності, ЕЗ №10-0085-20 від 16.06.2020 року</t>
        </r>
      </text>
    </comment>
  </commentList>
</comments>
</file>

<file path=xl/sharedStrings.xml><?xml version="1.0" encoding="utf-8"?>
<sst xmlns="http://schemas.openxmlformats.org/spreadsheetml/2006/main" count="1974" uniqueCount="977">
  <si>
    <t xml:space="preserve">Інформація про стан виконання заходів
 щодо забезпечення виконання завдань Програми
в 1 кварталі 2021 року</t>
  </si>
  <si>
    <t xml:space="preserve">№ і назва завдання Стратегії розвитку Донецької області на період до 2020 року або стратегії розвитку міста (району, ОТГ)</t>
  </si>
  <si>
    <t xml:space="preserve">№
з/п</t>
  </si>
  <si>
    <t xml:space="preserve">Зміст заходу</t>
  </si>
  <si>
    <t xml:space="preserve">Термін
виконан-
ня </t>
  </si>
  <si>
    <t xml:space="preserve">Виконавець</t>
  </si>
  <si>
    <t xml:space="preserve">Витрати на реалізацію, тис.грн</t>
  </si>
  <si>
    <t xml:space="preserve">Результат виконання</t>
  </si>
  <si>
    <t xml:space="preserve">Всього</t>
  </si>
  <si>
    <t xml:space="preserve">у тому числі за рахунок коштів:</t>
  </si>
  <si>
    <t xml:space="preserve">державний бюджет</t>
  </si>
  <si>
    <t xml:space="preserve">місцевих бюджетів</t>
  </si>
  <si>
    <t xml:space="preserve">підприємств</t>
  </si>
  <si>
    <t xml:space="preserve">інших джерел</t>
  </si>
  <si>
    <t xml:space="preserve">найменування показника</t>
  </si>
  <si>
    <t xml:space="preserve">значення показника</t>
  </si>
  <si>
    <t xml:space="preserve">обласний бюджет</t>
  </si>
  <si>
    <t xml:space="preserve">районний, міський, селищний, сільський бюджет</t>
  </si>
  <si>
    <t xml:space="preserve">план</t>
  </si>
  <si>
    <t xml:space="preserve">факт</t>
  </si>
  <si>
    <t xml:space="preserve">Ціль 1. Оновлена, конкурентоспроможна економіка</t>
  </si>
  <si>
    <t xml:space="preserve">2.1. Агропромисловий комплекс </t>
  </si>
  <si>
    <t xml:space="preserve">3.3.1. Розвиток сільських територій з низькою щільністю населення</t>
  </si>
  <si>
    <t xml:space="preserve">Проведення інформаційно-роз'яснювальної роботи по створенню сільськогосподарських кооперативів, сімейних фермерських господарств, організація поїздок до кооперативних ферм</t>
  </si>
  <si>
    <t xml:space="preserve">Протягом року</t>
  </si>
  <si>
    <t xml:space="preserve">відділ   агропромислового розвитку, суб'єкти господарювання, міжнародні організації з надання МТД</t>
  </si>
  <si>
    <t xml:space="preserve">Кількість учасників, осіб</t>
  </si>
  <si>
    <t xml:space="preserve">Інші</t>
  </si>
  <si>
    <t xml:space="preserve">Модернізація хлібопекарської лінії - установка печі</t>
  </si>
  <si>
    <t xml:space="preserve">ТОВ “Чайка”</t>
  </si>
  <si>
    <t xml:space="preserve">Кількість обладнання, од.</t>
  </si>
  <si>
    <t xml:space="preserve">Розширення асортименту хлібобулочних виробів</t>
  </si>
  <si>
    <t xml:space="preserve">Збільшення обсягів виробництва продукції, тис. грн.</t>
  </si>
  <si>
    <t xml:space="preserve">2.2. Розвиток земельних відносин</t>
  </si>
  <si>
    <t xml:space="preserve">4.1.5. Збереження біологічного та ландшафтного різноманіття, родючості земель</t>
  </si>
  <si>
    <t xml:space="preserve">1.</t>
  </si>
  <si>
    <t xml:space="preserve">Встановлення і зміна меж адміністративно-територіальних одиниць</t>
  </si>
  <si>
    <t xml:space="preserve">Розробники документації із землеустрою</t>
  </si>
  <si>
    <t xml:space="preserve">Приведення існуючих меж району, населених пунктів у відповідність до фактичного стану, збільшення надходження коштів до бюджету від плати за землю м. Лиман</t>
  </si>
  <si>
    <t xml:space="preserve">Послуги з розроблення технічної документації з нормативної грошової оцінки земель населених пунктів</t>
  </si>
  <si>
    <t xml:space="preserve">Визначення якісних характеристик, економічної цінності та вартості земель, збільшення надходження коштів до бюджету від плати за землю м. Лиман, с. Старий Караван, с. Брусівка, с. Ставки, с. Щурове</t>
  </si>
  <si>
    <t xml:space="preserve">2.3. Розвиток зовнішньоекономічної діяльності, міжнародної і міжрегіональної співпраці</t>
  </si>
  <si>
    <t xml:space="preserve">Створення позитивного для інвесторів іміджу ОТГ,  посилення міжрегіональних і міжнародних зв’язків та залучення інвестиційних ресурсів</t>
  </si>
  <si>
    <t xml:space="preserve">Участь у міжнародних економічних форумах,  регіональних семінарах, зустрічах, конференціях, засіданнях та інших інформаційних заходах</t>
  </si>
  <si>
    <t xml:space="preserve">Структурні підрозділи виконавчого комітету міської ради</t>
  </si>
  <si>
    <t xml:space="preserve">-</t>
  </si>
  <si>
    <t xml:space="preserve">Кількість заходів/онлайн-заходів</t>
  </si>
  <si>
    <t xml:space="preserve"> 2 / 25</t>
  </si>
  <si>
    <t xml:space="preserve">Підписання документів міжнародного та міжрегіонального характеру (Договорів, Угод, Меморандумів, Протоколів)</t>
  </si>
  <si>
    <t xml:space="preserve">Кількість підписаних документів, одиниць</t>
  </si>
  <si>
    <t xml:space="preserve">3.</t>
  </si>
  <si>
    <t xml:space="preserve">Участь у міжнародних та міжрегіональних навчальних поїздках з обміну досвідом</t>
  </si>
  <si>
    <t xml:space="preserve">кількість заходів</t>
  </si>
  <si>
    <t xml:space="preserve">4.</t>
  </si>
  <si>
    <t xml:space="preserve">Залучення та участь в рамках міжнародної технічної допомоги</t>
  </si>
  <si>
    <t xml:space="preserve">Кількість грантових угод</t>
  </si>
  <si>
    <t xml:space="preserve">5.</t>
  </si>
  <si>
    <t xml:space="preserve">Участь в урочистих заходах з нагоди святкування Дня Європи.</t>
  </si>
  <si>
    <t xml:space="preserve">всього</t>
  </si>
  <si>
    <t xml:space="preserve">2.4. Інвестиційна діяльність та розвиток інфраструктури.</t>
  </si>
  <si>
    <t xml:space="preserve">Створення сприятливого бізнес-середовища  Створити позитивний для інвесторів імідж регіону, провести ребрендінг з метою посилення міжрегіональних і міжнародних зв’язків та залучення інвестиційних ресурсів</t>
  </si>
  <si>
    <t xml:space="preserve">Формування та оновлення портфелю інвестиційних проєктів і пропозицій</t>
  </si>
  <si>
    <t xml:space="preserve">Відділ інвестиційної діяльності виконавчого комітету міської ради</t>
  </si>
  <si>
    <t xml:space="preserve">Кількість інформаційних документів, одииць</t>
  </si>
  <si>
    <t xml:space="preserve">2.</t>
  </si>
  <si>
    <t xml:space="preserve">Тиражування інвестиційного паспорту ОТГ</t>
  </si>
  <si>
    <t xml:space="preserve">Кількість екземплярів</t>
  </si>
  <si>
    <t xml:space="preserve">Моніторинг пропозицій та конкурсів проєктів, спрямованих на місцевий економічний розвиток, сприяння участі у конкурсах інвестиційних проєктів</t>
  </si>
  <si>
    <t xml:space="preserve">Кількість інформаційних листів/поданих проєктів/виграних проєктів</t>
  </si>
  <si>
    <t xml:space="preserve">18 / 25 / 3</t>
  </si>
  <si>
    <t xml:space="preserve">Інформаційно-консультаційна підтримка суб'єктів господарювання, громадських організацій</t>
  </si>
  <si>
    <t xml:space="preserve">Кількість консультацій, одиниць</t>
  </si>
  <si>
    <t xml:space="preserve">Створення базового переліку сайтів донорів та тематичних інтернет-платформ.</t>
  </si>
  <si>
    <t xml:space="preserve">Кількість переліків, одиниць</t>
  </si>
  <si>
    <t xml:space="preserve">6.</t>
  </si>
  <si>
    <t xml:space="preserve">Організація навчальних заходів (стажування, навчальні поїздки, тренінги) та заходів з обміну досвідом (співпраця з іншими громадами в т.ч. інших країн,зустрічі у ділових колах,виставки, ярмарки,конференції, форуми) для виконавчих органів міської ради, громадських організацій, представників бізнесу з  метою впровадження ефективних економічних стратегій  та зміцнення технічних навичок</t>
  </si>
  <si>
    <t xml:space="preserve">Відділ інвестиційної діяльності та структурні підрозділи виконавчого комітету міської ради</t>
  </si>
  <si>
    <t xml:space="preserve">Кількість заходів, одиниць</t>
  </si>
  <si>
    <t xml:space="preserve">2.5. Маркетинг і інновації</t>
  </si>
  <si>
    <t xml:space="preserve">Підвищення спроможності місцевого самоврядування</t>
  </si>
  <si>
    <t xml:space="preserve">Розробка, виготовлення та розповсюдження промоційних матеріалів на різноманітних заходах ( у тому числі під час зустрічей делегацій з інших країн, ділових поїздок за кордон та в містах-побратимах) — відео, банери, виставкові стенди, сувенірна продукція </t>
  </si>
  <si>
    <t xml:space="preserve">Кількість промоційних матеріалів, виготовлено/розповсюджено, одиниць</t>
  </si>
  <si>
    <t xml:space="preserve">0/ 420</t>
  </si>
  <si>
    <t xml:space="preserve">Оновлення інформаційно-комунікаційної системи «Інвестиційний портал»</t>
  </si>
  <si>
    <t xml:space="preserve">Кількість публікацій, одиниць</t>
  </si>
  <si>
    <t xml:space="preserve">Розширення інтерактивного панорамного контента — колекція “Лиманщина”</t>
  </si>
  <si>
    <t xml:space="preserve">Кількість локацій, одиниць</t>
  </si>
  <si>
    <t xml:space="preserve"> 2.6. Розвиток інформаційного простору. Забезпечення доступу до неупереджених джерел інформації </t>
  </si>
  <si>
    <t xml:space="preserve">1.2.2. Формування позитивного іміджу регіону</t>
  </si>
  <si>
    <t xml:space="preserve">Сприяння  функціонуванню інтернет-центрів на базі Центральної бібліотечної системи </t>
  </si>
  <si>
    <r>
      <rPr>
        <sz val="11"/>
        <color rgb="FF000000"/>
        <rFont val="Times New Roman"/>
        <family val="1"/>
        <charset val="204"/>
      </rPr>
      <t xml:space="preserve">Відділ з питань </t>
    </r>
    <r>
      <rPr>
        <sz val="11"/>
        <rFont val="Times New Roman"/>
        <family val="1"/>
        <charset val="204"/>
      </rPr>
      <t xml:space="preserve">внутрішньої</t>
    </r>
    <r>
      <rPr>
        <sz val="11"/>
        <color rgb="FF000000"/>
        <rFont val="Times New Roman"/>
        <family val="1"/>
        <charset val="204"/>
      </rPr>
      <t xml:space="preserve"> політики виконавчого комітету міської ради, 
відділ культури та туризму міської ради
</t>
    </r>
  </si>
  <si>
    <t xml:space="preserve">Кількість осіб</t>
  </si>
  <si>
    <t xml:space="preserve">Стимулювання серед місцевих ЗМІ попиту на позитивні новини про різні аспекти життя Лиманської ОТГ  шляхом проведенню інформаційно-рекламних кампаній у ЗМІ і постійної роботи в соціальних мережах та на інтернет-форумах</t>
  </si>
  <si>
    <r>
      <rPr>
        <sz val="11"/>
        <color rgb="FF000000"/>
        <rFont val="Times New Roman"/>
        <family val="1"/>
        <charset val="204"/>
      </rPr>
      <t xml:space="preserve">Відділ з питань </t>
    </r>
    <r>
      <rPr>
        <sz val="11"/>
        <rFont val="Times New Roman"/>
        <family val="1"/>
        <charset val="204"/>
      </rPr>
      <t xml:space="preserve">внутрішньої</t>
    </r>
    <r>
      <rPr>
        <sz val="11"/>
        <color rgb="FF000000"/>
        <rFont val="Times New Roman"/>
        <family val="1"/>
        <charset val="204"/>
      </rPr>
      <t xml:space="preserve"> політики виконавчого комітету міської ради</t>
    </r>
  </si>
  <si>
    <t xml:space="preserve">Не потребує фінансування</t>
  </si>
  <si>
    <t xml:space="preserve">Кількість інформаційно-рекламних компаній, одиниць</t>
  </si>
  <si>
    <t xml:space="preserve">Інформування місцевих ЗМІ щодо проведення форумів, тренінгів, навчальних семінарів, а також зустрічей з обміну досвідом</t>
  </si>
  <si>
    <t xml:space="preserve">Кількість інформацій </t>
  </si>
  <si>
    <t xml:space="preserve">Розробка макетів постерів та інформаційних плакатів</t>
  </si>
  <si>
    <t xml:space="preserve">Кількість розроблених макетів, одиниць</t>
  </si>
  <si>
    <t xml:space="preserve">Впровадження та забезпечення функціонування програмного забезпечення BIS-SOFT: “Веб-портал”, "Електронний бюджет участі", «АІС енергосервіс», “Контакт сервіс” «Електронні петиції», «Інвестиційний портал», «Поіменне голосування»</t>
  </si>
  <si>
    <r>
      <rPr>
        <sz val="11"/>
        <color rgb="FF000000"/>
        <rFont val="Times New Roman"/>
        <family val="1"/>
        <charset val="204"/>
      </rPr>
      <t xml:space="preserve">Відділ з питань </t>
    </r>
    <r>
      <rPr>
        <sz val="11"/>
        <rFont val="Times New Roman"/>
        <family val="1"/>
        <charset val="204"/>
      </rPr>
      <t xml:space="preserve">внутрішньої</t>
    </r>
    <r>
      <rPr>
        <sz val="11"/>
        <color rgb="FF000000"/>
        <rFont val="Times New Roman"/>
        <family val="1"/>
        <charset val="204"/>
      </rPr>
      <t xml:space="preserve"> політики, інформаційних технологій виконавчого комітету міської ради</t>
    </r>
  </si>
  <si>
    <t xml:space="preserve">Збільшення відвідувань офіційного сайту міської ради (%)</t>
  </si>
  <si>
    <t xml:space="preserve">Анонсування заходів та подій в місцевих друкованих періодичних виданнях, на офіційному веб-сайті міської ради та її офіційній сторінці у “Facebook”</t>
  </si>
  <si>
    <t xml:space="preserve">Кількість 
Анонсів:
“Facebook”
Сайт</t>
  </si>
  <si>
    <t xml:space="preserve">Широке висвітлення заходів та подій в місцевих друкованих періодичних виданнях, на офіційному веб-сайті міської ради та її офіційній сторінці у “Facebook”</t>
  </si>
  <si>
    <t xml:space="preserve">Кількість  публікацій:
“Facebook”
Сайт</t>
  </si>
  <si>
    <t xml:space="preserve">Всього </t>
  </si>
  <si>
    <t xml:space="preserve">2.7. Розвиток підприємницького середовища</t>
  </si>
  <si>
    <t xml:space="preserve">1.1.3. Розвиток малого та середнього підприємництва, як драйверу структурних перетворень</t>
  </si>
  <si>
    <t xml:space="preserve">Реалізація заходів Програми розвитку малого і середнього підприємництва Лиманської об’єднаної територіальної громади на 2020 рік</t>
  </si>
  <si>
    <t xml:space="preserve">Виконавчий комітет міської ради</t>
  </si>
  <si>
    <t xml:space="preserve">Кількість оприлюднень інформації про вільні приміщення</t>
  </si>
  <si>
    <t xml:space="preserve">Кількість засідань всього, в тому числі:</t>
  </si>
  <si>
    <t xml:space="preserve">Семінарів</t>
  </si>
  <si>
    <t xml:space="preserve">Передача міжбюджетних трансфертів на суми співфінансування заходів щодо фінансової підтримки суб’єктів малого підприємництва</t>
  </si>
  <si>
    <t xml:space="preserve">Кількість проектів, які отримали фінансову підтримку, одиниць</t>
  </si>
  <si>
    <t xml:space="preserve">2.8. Ринок праці. Зайнятість населення</t>
  </si>
  <si>
    <t xml:space="preserve">1. Заходи розвитку</t>
  </si>
  <si>
    <t xml:space="preserve">1.1.1. Зменшення диспропорцій між попитом та пропозицією робочої сили</t>
  </si>
  <si>
    <t xml:space="preserve">1.1.</t>
  </si>
  <si>
    <t xml:space="preserve">Надання консультативно-методичної допомоги підприємствам, установам і організаціям у здійсненні професійного навчання кадрів на виробництві. Проведення анкетування підприємств з питання організації професійного навчання безробітних під замовлення роботодавців</t>
  </si>
  <si>
    <t xml:space="preserve">Міськцентр зайнятості, виконком міської ради, роботодавці</t>
  </si>
  <si>
    <t xml:space="preserve">Надано консультативно-методичної допомоги, кількість роботодавців</t>
  </si>
  <si>
    <t xml:space="preserve">1.2.</t>
  </si>
  <si>
    <t xml:space="preserve">Відстежувати процеси масового вивільнення працівників з підприємств, організацій, установ. Проводити з ними інформаційну роботу з питань законодавства про зайнятість, консультаційну роботу та заходи з профілактики настання страхових випадків, про послуги, які надає служба зайнятості</t>
  </si>
  <si>
    <t xml:space="preserve">Міськцентр зайнятості, роботодавці міста</t>
  </si>
  <si>
    <t xml:space="preserve">Рівень охоплення підприємств, установ, організацій об“єднаної громади, %</t>
  </si>
  <si>
    <t xml:space="preserve">1.3.</t>
  </si>
  <si>
    <t xml:space="preserve">Проводити інформаційно-роз’яснювальну роботу серед роботодавців з питань дотримання ними трудового законодавства щодо своєчасності виплати зарплати та у розмірі не нижче, ніж встановлений законодавством з урахуванням вимог Регіональної та Генеральної угод</t>
  </si>
  <si>
    <t xml:space="preserve">Кількість проведених заходів, од. </t>
  </si>
  <si>
    <t xml:space="preserve">3 інфораційні семінари, 3 скайп-конференції, 11 інформаційних семінари</t>
  </si>
  <si>
    <t xml:space="preserve">1.4.</t>
  </si>
  <si>
    <t xml:space="preserve">Видача ваучерів встановленим категоріям осіб для підтримання їх конкурентноспроможності на ринку праці</t>
  </si>
  <si>
    <t xml:space="preserve">Міськцентр зайнятості</t>
  </si>
  <si>
    <t xml:space="preserve">Кількість виданих ваучерів, од.</t>
  </si>
  <si>
    <t xml:space="preserve">2. Розширення сфери застосування праці, сприяння зайнятості населення</t>
  </si>
  <si>
    <t xml:space="preserve">2.1.</t>
  </si>
  <si>
    <t xml:space="preserve">Забезпечення системної інформаційно-консультаційної роботи з активізації та підтримки підприємницької ініціативи громадян шляхом проведення семінарів, тренінгів, круглих столів та інших тематичних заходів щодо можливостей організації і розширення власної справи</t>
  </si>
  <si>
    <t xml:space="preserve">2.2.</t>
  </si>
  <si>
    <t xml:space="preserve">Стимулювання розвитку підприємницької ініціативи клієнтів служби зайнятості шляхом  надання одноразової допомоги для організації підприємницької діяльності</t>
  </si>
  <si>
    <t xml:space="preserve">Відділи та служби міської ради, податкова інспекція, міський центр зайнятості</t>
  </si>
  <si>
    <t xml:space="preserve">Кількість отримувачів допомоги, осіб</t>
  </si>
  <si>
    <t xml:space="preserve">3. Сприяння зайнятості громадян, які мають додаткові гарантії у сприянні працевлаштуванню та учнівської молоді </t>
  </si>
  <si>
    <t xml:space="preserve">3.1.</t>
  </si>
  <si>
    <t xml:space="preserve">Сприяти створенню  нових робочих місць шляхом виплати компенсації роботодавцю  фактичних витрат в розмірі єдиного внеску на загальнообов’язкове державне соціальне страхування за відповідну особу</t>
  </si>
  <si>
    <t xml:space="preserve">Виконком міської  ради, роботодавці, Міськцентр зайнятості  </t>
  </si>
  <si>
    <t xml:space="preserve">Кількість отримувачів компенсації, осіб</t>
  </si>
  <si>
    <t xml:space="preserve">3.2.</t>
  </si>
  <si>
    <t xml:space="preserve">Забезпечити виконання заходів сприяння зайнятості внутрішньо переміщених осіб, а саме :</t>
  </si>
  <si>
    <t xml:space="preserve">надати компенсацію зареєстрованим безробітним з числа ВПО фактичних транспортних витрат на переїзд до іншої адміністративно-територіальної одиниці місця працевлаштування</t>
  </si>
  <si>
    <t xml:space="preserve">Кількість отримувачів компенсації з числа ВПО, осіб</t>
  </si>
  <si>
    <t xml:space="preserve">надати компенсацію  зареєстрованим безробітним з числа ВПО витрат для проходження попереднього медичного та наркологічного огляду відповідно до законодавства, якщо це необхідно для працевлаштування</t>
  </si>
  <si>
    <t xml:space="preserve">надати компенсацію витрат роботодавця на оплату праці за працевлаштування на умовах строкових трудових договорів  зареєстрованих безробітних з числа ВПО</t>
  </si>
  <si>
    <t xml:space="preserve">надавати компенсацію витрат роботодавця, який працевлаштовує зареєстрованих безробітних з числа ВПО, на перепідготовку та підвищення кваліфікації   таких осіб</t>
  </si>
  <si>
    <t xml:space="preserve">3.3.</t>
  </si>
  <si>
    <t xml:space="preserve">Проведення комплексної профорієнтаційної роботи щодо формування свідомого підходу до вибору професії з  учнями закладів загальної середньої освіти (ЗЗСО), батьками, працівниками закладів освіти (проведення бесід, класних годин, консультацій, соціологічних опитувань, відеоконференцій, круглих столів, професіографічних екскурсій, профорієнтаційних уроків (семінарів), ярмарків професій тощо)                                              </t>
  </si>
  <si>
    <t xml:space="preserve">3.4.</t>
  </si>
  <si>
    <t xml:space="preserve">Сприяти зайнятості осіб з інвалідністю  шляхом працевлаштування  на вільні та новостворені робочі місця </t>
  </si>
  <si>
    <t xml:space="preserve">Виконком, управління у справах сім’ї та молоді , роботодавці, Міськцентр зайнятості </t>
  </si>
  <si>
    <t xml:space="preserve">Кількість працевлаштованих осіб  з інвалідністю, осіб</t>
  </si>
  <si>
    <t xml:space="preserve">4. Надання соціальних послуг зареєстрованим  безробітним та  особам, які шукають роботу</t>
  </si>
  <si>
    <t xml:space="preserve">4.1.</t>
  </si>
  <si>
    <t xml:space="preserve">З метою підвищення соціального захисту громадян, забезпечити:</t>
  </si>
  <si>
    <t xml:space="preserve">Виконком міської ради, роботодавці, Міський центр зайнятості</t>
  </si>
  <si>
    <t xml:space="preserve">- працевлаштування за сприянням міського центру зайнятості на вільні та новостворені робочі місця</t>
  </si>
  <si>
    <t xml:space="preserve">Міський центр зайнятості</t>
  </si>
  <si>
    <t xml:space="preserve">Кількість працевлаштованих осіб    </t>
  </si>
  <si>
    <t xml:space="preserve">- професійну підготовку, перепідготовку або підвищення кваліфікації  зареєстрованих безробітних під замовлення роботодавців або для самозайнятості</t>
  </si>
  <si>
    <t xml:space="preserve">Кількість безробітних, які пройшли професійну підготовку, осіб</t>
  </si>
  <si>
    <t xml:space="preserve">- сприяння конкурентоспроможності осіб на ринку праці шляхом надання комплексу профорієнтаційних послуг з використанням інноваційних форм роботи</t>
  </si>
  <si>
    <t xml:space="preserve">Надано профорієнтаційних послуг, од.</t>
  </si>
  <si>
    <t xml:space="preserve">Портфоліо кар'єрного просувння - 11, відеорезюме 1</t>
  </si>
  <si>
    <t xml:space="preserve">- залучення до участі в  громадських та інших роботах тимчасового характеру </t>
  </si>
  <si>
    <t xml:space="preserve">Кількість осіб, які прийняли участь у громадських роботах, осіб</t>
  </si>
  <si>
    <t xml:space="preserve">4.2.</t>
  </si>
  <si>
    <t xml:space="preserve">Організувати проведення ярмарків вакансій  (у тому числі міні-ярмарок) з метою підвищення престижу робітничих професій, орієнтації молоді на отримання професій, що користуються попитом на ринку праці міста.</t>
  </si>
  <si>
    <t xml:space="preserve">Виконком міської ради, Міський центр зайнятості</t>
  </si>
  <si>
    <t xml:space="preserve">4.3.</t>
  </si>
  <si>
    <t xml:space="preserve">Забезпечувати прозорість діяльності служби зайнятості шляхом інформування громадськість через засоби масової інформації: про послуги служби зайнятості, які надаються  роботодавцям та населенню; про витрати на соціальні послуги та надання матеріального забезпечення незайнятому населенню за рахунок коштів Фонду загальнообов“язкового державного соціального страхування на випадок безробіття.</t>
  </si>
  <si>
    <t xml:space="preserve">Виконком міської ради,роботодавці, Міськцентр зайнятості, ЗМІ</t>
  </si>
  <si>
    <t xml:space="preserve">Кількість публікацій в засобах масової інформації, од.</t>
  </si>
  <si>
    <t xml:space="preserve">4.4.</t>
  </si>
  <si>
    <t xml:space="preserve">Забезпечити використання в роботі сервіс-центру онлайн працевлаштування з використанням  онлайнспівбесід, розповсюдженням відеорезюме та створенням банку відеовакансій</t>
  </si>
  <si>
    <t xml:space="preserve">1 відеорезюме, 6 онлайн-співбесід,  здійснено 16 трансляцій  відеовакансій</t>
  </si>
  <si>
    <t xml:space="preserve">5. Регулювання соціально-трудових відносин, зовнішньої трудової  міграції </t>
  </si>
  <si>
    <t xml:space="preserve">5.1.</t>
  </si>
  <si>
    <t xml:space="preserve">Проводити роботу щодо роз’яснення  діючого законодавства, що регулює питання соціально-трудових відносин та посередницьких послуг з працевлаштування громадян України за кордоном, шляхом обговорення та висвітлювання цих питань: на засіданнях круглих столів, диспутах, дискусіях;  в засобах масової інформації; на офіційних Інтернет-сайтах</t>
  </si>
  <si>
    <t xml:space="preserve">Виконком міської ради, УСЗН міської ради, Міськцентр зайнятості</t>
  </si>
  <si>
    <t xml:space="preserve">5.2.</t>
  </si>
  <si>
    <t xml:space="preserve">Забезпечувати здійснення соціального діалогу та функціонування тристоронньої соціально-економічної ради</t>
  </si>
  <si>
    <t xml:space="preserve">Виконком міської ради</t>
  </si>
  <si>
    <t xml:space="preserve">Кількість засідань соціально-економічної ради, од.</t>
  </si>
  <si>
    <t xml:space="preserve">5.3.</t>
  </si>
  <si>
    <t xml:space="preserve">Забезпечити укладання територіальної угоди та її виконання</t>
  </si>
  <si>
    <t xml:space="preserve">Кількість укладених угод, од.</t>
  </si>
  <si>
    <t xml:space="preserve">5.4.</t>
  </si>
  <si>
    <t xml:space="preserve">Забезпечити проведення попереджувальних заходів щодо виникнення колективних трудових спорів, страйків та акцій протесту під час ускладнень стану соціально-трудових відносин</t>
  </si>
  <si>
    <t xml:space="preserve">2.9. Розвиток ринку внутрішньої торгівлі та надання побутових послуг населенню. Захист прав споживачів</t>
  </si>
  <si>
    <t xml:space="preserve">Інше завдання: створення підприємницької інфраструктури</t>
  </si>
  <si>
    <t xml:space="preserve">Розширити торгову мережу за рахунок побудови нових та відновлення роботи законсервованих</t>
  </si>
  <si>
    <t xml:space="preserve">Суб’єкти господарювання</t>
  </si>
  <si>
    <t xml:space="preserve">Магазини, одиниць</t>
  </si>
  <si>
    <t xml:space="preserve">Торгова площа, м2</t>
  </si>
  <si>
    <t xml:space="preserve">Робочі місця, одиниць</t>
  </si>
  <si>
    <t xml:space="preserve">Дрібнороздрібкова мережа, одиниць</t>
  </si>
  <si>
    <t xml:space="preserve">Розширити мережу підприємств сфери послуг</t>
  </si>
  <si>
    <t xml:space="preserve">Підприємства, одиниць</t>
  </si>
  <si>
    <t xml:space="preserve">Проведення ярмаркових заходів</t>
  </si>
  <si>
    <t xml:space="preserve">Кількість ярмаркових заходів, одиниць </t>
  </si>
  <si>
    <t xml:space="preserve">Організація виїзної торгівлі продовольчими та промисловими товарами в сільській місцевості</t>
  </si>
  <si>
    <t xml:space="preserve">Кількість населених пунктів, одиниць</t>
  </si>
  <si>
    <t xml:space="preserve">Торгівлю організовано в 12 населених пунктах. В зв’язку із введенням карантину виїзна торгівля обмежена</t>
  </si>
  <si>
    <t xml:space="preserve">Продовження проведення оптоінтернету в сільській місцевості</t>
  </si>
  <si>
    <t xml:space="preserve">Продовжена магістральна лінія по с. Ярова та с. Олександрівка</t>
  </si>
  <si>
    <t xml:space="preserve">Інше завдання: соціальний захист ветеранів війни та інших пільгових категорій</t>
  </si>
  <si>
    <t xml:space="preserve">Проведення благодійних обідів</t>
  </si>
  <si>
    <t xml:space="preserve">Травень-вересень</t>
  </si>
  <si>
    <t xml:space="preserve">Кількість населення, осіб</t>
  </si>
  <si>
    <t xml:space="preserve">Забезпечити надання соціальних послуг ветеранам війни та громадянам пільгових категорій</t>
  </si>
  <si>
    <t xml:space="preserve">Інше завдання: кадрове забезпечення</t>
  </si>
  <si>
    <t xml:space="preserve">Сприяти підвищенню кваліфікації спеціалістів торгівлі, спеціалістів побутової сфери</t>
  </si>
  <si>
    <t xml:space="preserve">Інше завдання: захист прав громадян, як споживачів</t>
  </si>
  <si>
    <t xml:space="preserve">Проводити роботу з розгляду скарг і звернень. Сприяти споживачам щодо реалізації їх прав щодо захисту прав споживачів у випадках придбання товарів неналежної якості. Систематично проводити в засобах масової інформації публікації по підвищенню інформованості населення з питань захисту їх прав, як споживачів</t>
  </si>
  <si>
    <t xml:space="preserve">Відділ економічного розвитку і торгівлі виконавчого комітету міської ради</t>
  </si>
  <si>
    <t xml:space="preserve">Проведення аналізу звернень споживачів</t>
  </si>
  <si>
    <t xml:space="preserve">Підвищення рівня правової обізнаності та інформованості споживачів щодо їх законних прав - консультації</t>
  </si>
  <si>
    <t xml:space="preserve">Надано консультацій - 11, розглянуто 3 скаоги. Питання вирішено позитивно.</t>
  </si>
  <si>
    <t xml:space="preserve">Відсоток задоволених скарг від кількості розглянутих</t>
  </si>
  <si>
    <t xml:space="preserve">2.10. Транспортний комплекс</t>
  </si>
  <si>
    <t xml:space="preserve">1.3.1. Підвищення якості та доступності транспортно-логістичних послуг з урахуванням внутрішніх та міжрегіональних зв’язків </t>
  </si>
  <si>
    <t xml:space="preserve">Розробка паспортів автобусних маршрутів</t>
  </si>
  <si>
    <t xml:space="preserve">Виконавчий комітет Лиманської міської ради</t>
  </si>
  <si>
    <t xml:space="preserve">Виготовлено паспортів автобусних маршрутів, одиниць</t>
  </si>
  <si>
    <t xml:space="preserve">2.11. Освіта</t>
  </si>
  <si>
    <t xml:space="preserve">2.1.1. Підвищення якості та доступності дошкільної та базової середньої освіти</t>
  </si>
  <si>
    <t xml:space="preserve">Збереження мережі дошкільних навчальних закладів з логопедичними групами</t>
  </si>
  <si>
    <t xml:space="preserve">Управління освіти, молоді та спорту</t>
  </si>
  <si>
    <t xml:space="preserve">Кількість дітей з вадами мови, які відвідують дошкільні заклади</t>
  </si>
  <si>
    <t xml:space="preserve">Зберігання і доставка підручників для учнів загальноосвітніх навчальних закладів</t>
  </si>
  <si>
    <t xml:space="preserve">Кількість підручників, одиниць</t>
  </si>
  <si>
    <t xml:space="preserve">Забезпечення виплат за шкідливі умови та роботу з деззасобами</t>
  </si>
  <si>
    <t xml:space="preserve">Кількість ставок, яким виплачується доплата, одиниць</t>
  </si>
  <si>
    <t xml:space="preserve">Проходження навчання операторів газових котелень, кочегарів </t>
  </si>
  <si>
    <t xml:space="preserve">Кількість працівників, які пройдуть навчання</t>
  </si>
  <si>
    <t xml:space="preserve">Забезпечення працівників індивідуальними засобами захисту органів дихання</t>
  </si>
  <si>
    <t xml:space="preserve">Кількість працівників, які будуть забезпечені засобами захисту</t>
  </si>
  <si>
    <t xml:space="preserve">Проходження навчання з правил безпеки системи газопостачання </t>
  </si>
  <si>
    <t xml:space="preserve">Навчання на групу допуску з електробезпеки працівників</t>
  </si>
  <si>
    <t xml:space="preserve">Навчання посадових осіб закладів освіти з питань цивільного захисту </t>
  </si>
  <si>
    <t xml:space="preserve">Проведення атестації робочих місць</t>
  </si>
  <si>
    <t xml:space="preserve">Кількість закладів, по яким проводиться атестація</t>
  </si>
  <si>
    <t xml:space="preserve">Проходження навчання посадових осіб з пожежної безпеки</t>
  </si>
  <si>
    <t xml:space="preserve">Кількість працівників, які пройшли навчання</t>
  </si>
  <si>
    <t xml:space="preserve">Придбання первинних засобів пожежогасіння </t>
  </si>
  <si>
    <t xml:space="preserve">Кількість закладів, в які придбано засоби пожежогасіння, одиниць</t>
  </si>
  <si>
    <t xml:space="preserve">Інші заходи з виконання  протипожежної безпеки по закладах освіти</t>
  </si>
  <si>
    <t xml:space="preserve">Розробка ПКД на облаштування системи пожежної сигналізації, облаштування блиcкавкозахисту; перезарядка вогнегасників; встановлення дверей на сходах і клітинах, кількість заходів </t>
  </si>
  <si>
    <t xml:space="preserve">Придбання евакуаційних (аварійних) світильників та ліхтарів </t>
  </si>
  <si>
    <t xml:space="preserve">Кількість закладів, для яких  придбані світильники та ліхтарі</t>
  </si>
  <si>
    <t xml:space="preserve">Придбання пожежних знаків</t>
  </si>
  <si>
    <t xml:space="preserve">Кількість закладів, для яких  придбані знаки</t>
  </si>
  <si>
    <t xml:space="preserve">Оновлення матеріально-технічної бази на забезпечення якісної, сучасної та доступної загальної середньої освіти "Нова українська школа" (придбання сучасних меблів, дидактичних матеріалів, комп'ютерного обладнання) (очікується за рахунок субвенції із державного бюджету)</t>
  </si>
  <si>
    <t xml:space="preserve">Кількість учнів початкових класів</t>
  </si>
  <si>
    <t xml:space="preserve">Кількість початкових шкіл</t>
  </si>
  <si>
    <t xml:space="preserve">Кількість класів у початковій школі</t>
  </si>
  <si>
    <t xml:space="preserve">Заходи з виконання програми національно-патріотичного виховання дітей та молоді</t>
  </si>
  <si>
    <t xml:space="preserve">Кількість проведених заходів, одиниць</t>
  </si>
  <si>
    <t xml:space="preserve">Придбання творів українських письменників</t>
  </si>
  <si>
    <t xml:space="preserve">Кількість творів, одиниць</t>
  </si>
  <si>
    <t xml:space="preserve">Розроблення проекту землеустрою щодо відведення земельної ділянки</t>
  </si>
  <si>
    <t xml:space="preserve">Кількість проектів, одиниць</t>
  </si>
  <si>
    <t xml:space="preserve">Придбання механізмів для Зарічненської ЗОШ І-ІІІ ступенів </t>
  </si>
  <si>
    <t xml:space="preserve">Кількість придбаних механізмів, одиниць, одиниць</t>
  </si>
  <si>
    <t xml:space="preserve">Коригування та експертиза кошторисної частини проектної документації по об’єкту «Реконструкція харчоблоку загальноосвітньої школи І-ІІІ ступенів № 5, розташованої за адресою вул. Театральна, 5а» (коригування)  </t>
  </si>
  <si>
    <t xml:space="preserve">Кількість ПКД, одиниць</t>
  </si>
  <si>
    <t xml:space="preserve">2.1.2. Забезпечення освітніми послугами дітей з особливими освітніми потребами
</t>
  </si>
  <si>
    <t xml:space="preserve">Придбання обладнання для ресурсних кімнат та куточків усамітнення для інклюзивних класів закладів загальної середньої освіти</t>
  </si>
  <si>
    <t xml:space="preserve">Кількість обладнання, одиниць</t>
  </si>
  <si>
    <t xml:space="preserve">Придбання обладнання для ресурсних кімнат та куточків усамітнення для інклюзивних груп закладів дошкільної освіти</t>
  </si>
  <si>
    <t xml:space="preserve">Придбання обладнання та меблів для КУ ІРЦ</t>
  </si>
  <si>
    <t xml:space="preserve">Кількість одиниць обладнання та меблів, одиниць</t>
  </si>
  <si>
    <t xml:space="preserve">2.1.3. Створення умов для самореалізації молодих дівчат та хлопців</t>
  </si>
  <si>
    <t xml:space="preserve">Забезпечення безкоштовним гарячим харчуванням учнів 1-4 класів закладів загальної середньої освіти
</t>
  </si>
  <si>
    <t xml:space="preserve">Забезпечено учнів пільгової категорії, осіб</t>
  </si>
  <si>
    <t xml:space="preserve">Забезпечення безкоштовним гарячим харчуванням учнів пільгової категорії (учнів 5-11 класів з малозабезпечених сімей, дітей-сиріт та дітей позбавлених батьківського піклування,  учнів 1-4 класів з малозабезпечених сімей, дітей-інвалідів, учнів ЗЗСО, батьки яких є учасниками АТО)</t>
  </si>
  <si>
    <t xml:space="preserve">Забезпечення безкоштовним гарячим харчуванням 
учнів 1-4 класів з числа малозабезпечених сімей та учасників АТО загальноосвітніх навчальних закладів, які відвідують групи подовженого дня</t>
  </si>
  <si>
    <t xml:space="preserve">Забезпечення повноцінного збалансованого харчування дітям дошкільного віку в дошкільних закладах</t>
  </si>
  <si>
    <t xml:space="preserve">Кількість дітей, забезпечених харчуванням, осіб</t>
  </si>
  <si>
    <t xml:space="preserve">Забезпечення повноцінного збалансованого харчування дітям дошкільного віку в дошкільних відділеннях навчально-виховних комплексах</t>
  </si>
  <si>
    <t xml:space="preserve">Забезпечення харчуванням дітей в пришкільних таборах з денним перебуванням</t>
  </si>
  <si>
    <t xml:space="preserve">Кількість учнів, яких  забезпечено харчуванням в пришкільних таборах, осіб</t>
  </si>
  <si>
    <t xml:space="preserve">Забезпечення безкоштовним харчуванням учнів з числа внутрішньо переміщених осіб; учнів, які мають статус дитини, яка постраждала внаслідок воєнних дій і збройних конфліктів; учнів ВПО та які мають статус дитини, яка постраждала внаслідок воєнних дій і збройних конфліктів, які відвідують групи подовженого дня</t>
  </si>
  <si>
    <t xml:space="preserve">Кількість учнів пільгової категорії, осіб</t>
  </si>
  <si>
    <t xml:space="preserve">Забезпечення підвозу учнів до місця навчання в сільській місцевості</t>
  </si>
  <si>
    <t xml:space="preserve">Кількість учнів, які потребують підвозу </t>
  </si>
  <si>
    <t xml:space="preserve">Підвіз учнів  для здачи зовнішнього незалежного оцінювання та державної підсумкової атестації</t>
  </si>
  <si>
    <t xml:space="preserve">Кількість учнів, які потребують підвозу, осіб</t>
  </si>
  <si>
    <t xml:space="preserve">Підвіз учнів на спортивні змагання </t>
  </si>
  <si>
    <t xml:space="preserve">Компенсаційні виплати на пільговий проїзд педагогічним працівникам  закладів освіти на виконання програми "Організація перевезення педагогічних працівників закладів  загальної середньої освіти на території Лиманської об’єднаної територіальної громади (компенсаційні виплати за пільговий проїзд) на 2021 рік" </t>
  </si>
  <si>
    <t xml:space="preserve">Кількість вчителів, яким забезпечено підвіз, осіб</t>
  </si>
  <si>
    <t xml:space="preserve">Послуги  по підключенню до мережі Інтернет</t>
  </si>
  <si>
    <t xml:space="preserve">Кількість закладів, які підключені до мережі Інтернет</t>
  </si>
  <si>
    <t xml:space="preserve">Виплата стипендій обдарованим дітям </t>
  </si>
  <si>
    <t xml:space="preserve">Кількість учнів, яким виплачується стипендія</t>
  </si>
  <si>
    <t xml:space="preserve">Заходи по роботі з обдарованою молоддю, у тому числі
- проведення міського свята «Свято обдарованих дітей»
- обласні та всеукраїнські предметні олімпіади
- проведення конкурсів, виставок, фестивалів,  тощо
- конкурс обдарованих дітей дошкільного віку "Веселкова академія"
- інші конкурси соціальної спрямованості</t>
  </si>
  <si>
    <t xml:space="preserve">Кількість обдарованих дітей, осіб</t>
  </si>
  <si>
    <t xml:space="preserve">Заходи з реалізації програми "Розвиткок освіти Лиманщини"</t>
  </si>
  <si>
    <t xml:space="preserve">Кількість заходів</t>
  </si>
  <si>
    <t xml:space="preserve">Захід для дітей - сиріт “Свято 1 червня - День захисту дітей”</t>
  </si>
  <si>
    <t xml:space="preserve">Кількість учнів, яким забезпечено участь у заході, осіб</t>
  </si>
  <si>
    <t xml:space="preserve">Програма “Вчитель”. Нагородження працівників освіти до Дня працівників освіти. Нагородження протягом року вчителів відповідно до  результатів роботи</t>
  </si>
  <si>
    <t xml:space="preserve">Кількість педагогів, що планується до нагородження, осіб</t>
  </si>
  <si>
    <t xml:space="preserve">Матеріальна допомога на придбання шкільної та спортивної форми дітям - сиротам</t>
  </si>
  <si>
    <t xml:space="preserve">Кількість учнів, яким забезпечена матеріальна допомога, осіб</t>
  </si>
  <si>
    <t xml:space="preserve">Виплата допомоги дітям-сиротам, яким виповнилося 18 років</t>
  </si>
  <si>
    <t xml:space="preserve">Кількість учнів, яким буде забезпечена матеріальна допомога</t>
  </si>
  <si>
    <t xml:space="preserve">Стипендії Лиманського міського голови для обдарованої молоді</t>
  </si>
  <si>
    <t xml:space="preserve">Кількість стипендіатів, осіб</t>
  </si>
  <si>
    <t xml:space="preserve">Поточне утримання центра позашкільної роботи</t>
  </si>
  <si>
    <t xml:space="preserve">Кількість учнів/гуртків</t>
  </si>
  <si>
    <t xml:space="preserve">1084/74</t>
  </si>
  <si>
    <t xml:space="preserve">Медичний огляд працівників</t>
  </si>
  <si>
    <t xml:space="preserve">Кількість працюючих, які пройшли медогляд, осіб</t>
  </si>
  <si>
    <t xml:space="preserve">Підвищення кваліфікації педагогічних кадрів</t>
  </si>
  <si>
    <t xml:space="preserve">Кількість педагогів, які пройшли курси, осіб</t>
  </si>
  <si>
    <t xml:space="preserve">Ітого</t>
  </si>
  <si>
    <t xml:space="preserve">2.12. Підтримка сім'ї, дітей та молоді</t>
  </si>
  <si>
    <t xml:space="preserve">Інше завдання: сприяти пошуку та залученню фінансових та інших ресурсів з різних джерел, необхідних для надання соціальних послуг на рівні громади</t>
  </si>
  <si>
    <t xml:space="preserve">Організація спільних заходів з  міськими дитячими та молодіжними громадськими організаціями, молодіжними центрами, скаутськими клубами, осередками, Молодіжною радою Лиманської ОТГ </t>
  </si>
  <si>
    <t xml:space="preserve">Управління освіти, молоді та спорту Лиманської міської ради</t>
  </si>
  <si>
    <t xml:space="preserve">Кількість осіб, що було охоплено заходами, осіб</t>
  </si>
  <si>
    <t xml:space="preserve">Організація та участь молоді у заходах щодо реалізації молодіжної політики</t>
  </si>
  <si>
    <t xml:space="preserve">Проведення акцій:                           - до Дня боротьби зі СНІДом;      - Відповідальність починається з мене;                                                  - Від Серця до Серця;                    - Скажи тютюнопалінню, алкоголю та наркотикам "Ні"       - Благодійна лотерея Святого Миколая</t>
  </si>
  <si>
    <t xml:space="preserve">Кількість осіб, що прийняли участь в акціях, осіб</t>
  </si>
  <si>
    <t xml:space="preserve">Транспортні витрати на  перевезення міськими дитячими та молодіжними громадськими організаціями, молодіжними центрами, скаутськими клубами, осередками, Молодіжною радою Лиманської ОТГ, учнівської молодї та соціально-активної молоді для участі в обласних, Всеукраїнських, Міжнародних конкурсах, фестивалях, змаганнях, республіках, квестах, тренінгах та інших заходах, які належать до компетенції сектора</t>
  </si>
  <si>
    <t xml:space="preserve">Закупівля обладнання для молодіжних центрів та наметових таборів</t>
  </si>
  <si>
    <t xml:space="preserve">Кількість придбаного обладнання, одиниць</t>
  </si>
  <si>
    <t xml:space="preserve">Виготовлення та розміщення білбордів, банерів, соціальної реклами та інше для забезпечення належного рівня інформованості населення міста з питань, які належать до компетенції сектора</t>
  </si>
  <si>
    <t xml:space="preserve">Кількість населення, що охоплено рекламою, осіб</t>
  </si>
  <si>
    <r>
      <rPr>
        <b val="true"/>
        <sz val="10"/>
        <rFont val="Times New Roman"/>
        <family val="1"/>
        <charset val="204"/>
      </rPr>
      <t xml:space="preserve">2.13. Охорона здоров</t>
    </r>
    <r>
      <rPr>
        <b val="true"/>
        <sz val="10"/>
        <color rgb="FF000000"/>
        <rFont val="Times New Roman"/>
        <family val="1"/>
        <charset val="204"/>
      </rPr>
      <t xml:space="preserve">'</t>
    </r>
    <r>
      <rPr>
        <b val="true"/>
        <sz val="10"/>
        <rFont val="Times New Roman"/>
        <family val="1"/>
        <charset val="204"/>
      </rPr>
      <t xml:space="preserve">я</t>
    </r>
  </si>
  <si>
    <t xml:space="preserve">Підвищення  якості загальної доступності медичних послуг у містах та сільській місцевості</t>
  </si>
  <si>
    <t xml:space="preserve">Забезпечення придбання житла для лікаря-педіатра амбулаторії ЗПСМ м-ну "Південний" м. Лиман</t>
  </si>
  <si>
    <t xml:space="preserve">Кількість лікарів, які забезпечені житлом, осіб</t>
  </si>
  <si>
    <t xml:space="preserve">Коригування  проектно-кошторисної документації по об“єкту «Капітальний ремонт будівлі  інфекційного відділення за адресою  м. Лиман вул.Незалежності,64</t>
  </si>
  <si>
    <t xml:space="preserve">КНП "Лиманська ЦРЛ"</t>
  </si>
  <si>
    <t xml:space="preserve">Покращання матеріально-технічної бази лікувально-профілактичного закладу міста та району,підвищення рівня комфорту хворих та умови проці медичних працівників</t>
  </si>
  <si>
    <t xml:space="preserve">Придбання  медичного обладнання (комплекс рентгенівський мамографічний цифровий, система рентгенівська мобільна, 12-ти канальний електрокардіограф, кисневий концентратор, неонатальний комплекс для  фототерапії, автоматичний гематологічний аналізатор, аналізатор сечі, бактерецидний опромінювач)</t>
  </si>
  <si>
    <t xml:space="preserve">КНП "Лиманська ЦРЛ".,КНП "ЦПМСД" Лиманської міської ради  </t>
  </si>
  <si>
    <t xml:space="preserve">Придбано медичного обладнання, одиниць</t>
  </si>
  <si>
    <t xml:space="preserve">Придбання спеціалізованих  автомобілів "Медична допомога"</t>
  </si>
  <si>
    <t xml:space="preserve">Придбано автомобілів, одиниць</t>
  </si>
  <si>
    <t xml:space="preserve">Технічне обстеження частини будівлі Лиманської центральної  районної лікарні по вул.Незалежності,64 у м. Лиман Донецької області</t>
  </si>
  <si>
    <t xml:space="preserve">Проведено технічне обстеження, одиниць</t>
  </si>
  <si>
    <t xml:space="preserve">Впровадження  електронного документообігу в закладах охорони здоров'я (послуги з проектування мережі,придбання комплексної системи захисту інформації,мережевого обладнання для підключення до серверу департаменту охорони здоров'я")</t>
  </si>
  <si>
    <t xml:space="preserve">Впроваджено електронний документообіг в закладах охорони здоров'я, одиниць</t>
  </si>
  <si>
    <t xml:space="preserve">Забезпечення хворих на ВІЛ-інфекцію і СНІД  та профілактика ВІЛ-інфекції</t>
  </si>
  <si>
    <t xml:space="preserve">Придбання тест/систем, реактивів та систем відбору крові задля добровільного консультування і тестування на ВІЛ-інфекцію населення і вагітних, тестування із застосуванням методів ІФА (імуноферментного аналізу)</t>
  </si>
  <si>
    <t xml:space="preserve">Проведено обстеження населення, осіб</t>
  </si>
  <si>
    <t xml:space="preserve">Придбання лікарських засобів для лікування та обстеження опортуністичних захворювань у ВІЛ-інфікованих та хворих на  СНІД,та моніторінгу АРТ</t>
  </si>
  <si>
    <t xml:space="preserve">КНП "Лиманська ЦРЛ</t>
  </si>
  <si>
    <t xml:space="preserve">Придбання лікарських засобів: бесептол 480 -1000уп., антраль 50 уп.</t>
  </si>
  <si>
    <t xml:space="preserve">Забезпечення медичних працівників засобами індивідуального захисту, їх обов'язкове страхування</t>
  </si>
  <si>
    <t xml:space="preserve">Забезпечено засобами індивідуального захисту, осіб</t>
  </si>
  <si>
    <t xml:space="preserve">Забезпечення молочними сумішами дітей, народжених від ВІЛ-інфікованих матерів</t>
  </si>
  <si>
    <t xml:space="preserve">КНП "ЦПМСД" Лиманської міської ради</t>
  </si>
  <si>
    <t xml:space="preserve">Загальна кількість дітей забезпечених молочними сумішами, осіб</t>
  </si>
  <si>
    <t xml:space="preserve">Інше завдання: забезпечення хворих на туберкульоз та профілактика захворювання</t>
  </si>
  <si>
    <t xml:space="preserve">Виявлення хворих на туберкульоз,  шляхом проведення безоплатного рентгенологічного та бактеріоскопічного обстеження</t>
  </si>
  <si>
    <t xml:space="preserve">Проведено безоплатне обстеження, осіб</t>
  </si>
  <si>
    <t xml:space="preserve">Забезпечення продовольчими пакетами на амбулаторному лікуванні</t>
  </si>
  <si>
    <t xml:space="preserve">Кількість хворих, що були забезпечені продовольчими пакетами, осіб</t>
  </si>
  <si>
    <t xml:space="preserve">Своєчасне проведення туберкулінодіагностики у дітей 4 - 14 років</t>
  </si>
  <si>
    <t xml:space="preserve">Ккількість дітей, яким було встановлено пробу Манту, осіб</t>
  </si>
  <si>
    <t xml:space="preserve">Інше завдання: забезпечення хворих на вірусний гепатит С</t>
  </si>
  <si>
    <t xml:space="preserve">Оплата послуг, придбання предметів медичного призначення для обстеження на гепатит С, В</t>
  </si>
  <si>
    <t xml:space="preserve">Знижено темпи розповсюдження захворювання, своєчасне виявлення захворівших, осіб</t>
  </si>
  <si>
    <t xml:space="preserve">Гепатит типу В - 41 особа, С - 51 особа</t>
  </si>
  <si>
    <t xml:space="preserve">Інше завдання: забезпечення хворих на цукровий та нецукровий діабет</t>
  </si>
  <si>
    <t xml:space="preserve">Цукрознижуючими препаратами  та лікарськими засобами для нецукрововго діабету</t>
  </si>
  <si>
    <t xml:space="preserve">Кількість хворих, що отримали медикаменти, осіб</t>
  </si>
  <si>
    <t xml:space="preserve">Тест-смужками</t>
  </si>
  <si>
    <t xml:space="preserve">Кількість хворих, які отримали тест-смужки, осіб</t>
  </si>
  <si>
    <t xml:space="preserve">Забезпечення препаратами інсуліну</t>
  </si>
  <si>
    <t xml:space="preserve">Кількість хворих, що забезпечено інсуліном, осіб</t>
  </si>
  <si>
    <t xml:space="preserve">Забезпечення населення області медичними імунобіологічними препаратами проти вакцинокерованих інфекцій, зокрема сказу, правцю, ботулізму, туляремії тощо</t>
  </si>
  <si>
    <t xml:space="preserve">Закупівля анотоксинів та сироваток</t>
  </si>
  <si>
    <t xml:space="preserve">Закупівля медичних препаратів, одиниць</t>
  </si>
  <si>
    <t xml:space="preserve">Закупівля вакцин</t>
  </si>
  <si>
    <t xml:space="preserve">Кількість щеплених осіб</t>
  </si>
  <si>
    <t xml:space="preserve">Забеспечення хворих  з захворюваннями  сердцево-судинної системи та судинно-мозкових систем</t>
  </si>
  <si>
    <t xml:space="preserve">Лікарськими засобами для надання  невідкладної медичної допомоги в т.ч.фібринолітичними препаратами</t>
  </si>
  <si>
    <t xml:space="preserve">Кількість осіб, що забезпечені лікарськими засобами</t>
  </si>
  <si>
    <t xml:space="preserve">Забезпечення пільгової категорії населення</t>
  </si>
  <si>
    <t xml:space="preserve">Зубним протезуванням</t>
  </si>
  <si>
    <t xml:space="preserve">Медикаментами</t>
  </si>
  <si>
    <t xml:space="preserve">Кількість пільговиків, забезпечених медикаментами, осіб</t>
  </si>
  <si>
    <t xml:space="preserve">Медикаменти для надання паліативної допомоги</t>
  </si>
  <si>
    <t xml:space="preserve">Кількість пільговиків, забезпечених безоплатним та пільговим відпуском медикаментів</t>
  </si>
  <si>
    <t xml:space="preserve">Слуховими апаратами в т.ч.</t>
  </si>
  <si>
    <t xml:space="preserve">Кількість пільговиків, які забезпечені слуховими апаратами</t>
  </si>
  <si>
    <t xml:space="preserve">забеспечення дорослих</t>
  </si>
  <si>
    <t xml:space="preserve">Кількість дітей, які забеспечені слуховими апаратами</t>
  </si>
  <si>
    <t xml:space="preserve">забезпечення дітей</t>
  </si>
  <si>
    <t xml:space="preserve">Кількість дорослих, які забеспечені слуховими  апаратами</t>
  </si>
  <si>
    <t xml:space="preserve"> Кількість осіб:</t>
  </si>
  <si>
    <t xml:space="preserve">Засобами технічної  реабілітації</t>
  </si>
  <si>
    <t xml:space="preserve">Кількість пільговиків, які забезпечені засобами техничної реабілітації, осіб</t>
  </si>
  <si>
    <t xml:space="preserve">Дорослі - 42, діти -16</t>
  </si>
  <si>
    <t xml:space="preserve">Забезпечення ветеранів ВОВ та АТО та членів їх родин</t>
  </si>
  <si>
    <t xml:space="preserve">Надання якісної стаціонарної допомоги </t>
  </si>
  <si>
    <t xml:space="preserve">Кількість ветеранів, яким надана стаціонарна допомога, осіб</t>
  </si>
  <si>
    <t xml:space="preserve">Забеспечити первинним оглядом  чоловіків  призовного віку</t>
  </si>
  <si>
    <t xml:space="preserve">Надання якісного первинного огляду</t>
  </si>
  <si>
    <t xml:space="preserve">Кількість осіб, що обстежено</t>
  </si>
  <si>
    <t xml:space="preserve">Всоьго</t>
  </si>
  <si>
    <t xml:space="preserve">Забезпечення хворих на гемофілію факторами згортання крові для надання екстреної медичної допомоги</t>
  </si>
  <si>
    <t xml:space="preserve">Дорослих</t>
  </si>
  <si>
    <t xml:space="preserve">Кількість хворих, що забезпечено медикаментами, осіб</t>
  </si>
  <si>
    <t xml:space="preserve">Забезпечення жінок фертільного віку та вагітних </t>
  </si>
  <si>
    <t xml:space="preserve">Для профілактики геморогічного синдрому у новонароджених </t>
  </si>
  <si>
    <t xml:space="preserve">Придбання 50 ампул препарату </t>
  </si>
  <si>
    <t xml:space="preserve">Безоплатне проведення  добровільного медичного обстеження осіб на ТОРЧ-інфекцію</t>
  </si>
  <si>
    <t xml:space="preserve">Кількість осіб, яким проведено безоплатне обстеження</t>
  </si>
  <si>
    <t xml:space="preserve">Сучасними методами  пренатальної діагностики вродженої та спадкової паталогії вагітних грипи ризику 100% охопленням</t>
  </si>
  <si>
    <t xml:space="preserve">Кількість вагітних, яким проведено діагностику</t>
  </si>
  <si>
    <t xml:space="preserve">Придбання  для новонароджених та кисневозалежних в т.ч. для  недоношених:  </t>
  </si>
  <si>
    <t xml:space="preserve">Придбання: пуповинні затискачі,                канюлі назальні</t>
  </si>
  <si>
    <t xml:space="preserve">Придбання медикаментів для надання  невідкладної допомоги при  септичних ускладненнях  </t>
  </si>
  <si>
    <t xml:space="preserve">Придбано медикаментів, одиниць</t>
  </si>
  <si>
    <t xml:space="preserve">Забезпечення цитологічного обстеження жінок</t>
  </si>
  <si>
    <t xml:space="preserve">Кількість жінок, яких обстежено</t>
  </si>
  <si>
    <t xml:space="preserve">Інше завдання: забезпечення хворих на орфанні захворювання</t>
  </si>
  <si>
    <t xml:space="preserve">Лікарськими засобами дорослих хворих</t>
  </si>
  <si>
    <t xml:space="preserve">Кількість хворих дорослого віку, які забезпечені ЛЗ, осіб</t>
  </si>
  <si>
    <t xml:space="preserve">Лікарськими засобами дітей</t>
  </si>
  <si>
    <t xml:space="preserve">Кількість хворих дітей, які забезпечені ЛЗ, осіб</t>
  </si>
  <si>
    <t xml:space="preserve">Інше завдання: забезпечення дітей, хворих на фенілкетонурію</t>
  </si>
  <si>
    <t xml:space="preserve">Продуктами лікувального харчування</t>
  </si>
  <si>
    <t xml:space="preserve">Кількість дітей забезпечених продуктами лікувального харчування, осіб</t>
  </si>
  <si>
    <t xml:space="preserve">Інше завдання: забезпечення дітей перших двох років життя з малозабезпечених сімей </t>
  </si>
  <si>
    <t xml:space="preserve">Пільговим харчуванням</t>
  </si>
  <si>
    <t xml:space="preserve">Кількість дітей, забезпечених пільговим харчуванням, осіб</t>
  </si>
  <si>
    <t xml:space="preserve">Разом</t>
  </si>
  <si>
    <t xml:space="preserve">2.14. Фізичне виховання та спорт</t>
  </si>
  <si>
    <t xml:space="preserve">2.3.4. Залучення громадян до фізичної активності                           </t>
  </si>
  <si>
    <t xml:space="preserve">Проведення навчально-тренувальних зборів, змагань та участь у спортивно-масових заходах спортсменів Лиманщини</t>
  </si>
  <si>
    <t xml:space="preserve">Управління освіти, молоді та спорту Лиманської міської ради, Дитячо-юнацька спортивна школа м. Лиман, Лиманський центр фізичного здоров'я населення “Спорт для всіх”</t>
  </si>
  <si>
    <t xml:space="preserve"> 2.3.3. Підтримка спорту вищих досягнень, дитячо-юнацького і резервного спорту</t>
  </si>
  <si>
    <t xml:space="preserve">Стипендії  провідним спортсменам Лиманщини</t>
  </si>
  <si>
    <t xml:space="preserve">Лиманська міська рада, Управління освіти, молоді та спорту Лиманської міської ради</t>
  </si>
  <si>
    <t xml:space="preserve">Придбання спортивного обладнання та інвентарю (Дитячо-юнацька спортивна школа м. Лиман)</t>
  </si>
  <si>
    <t xml:space="preserve">Управління освіти, молоді та спорту Лиманської міської ради, Дитячо-юнацька спортивна школа м. Лиман</t>
  </si>
  <si>
    <t xml:space="preserve">Кількість придбаного обладнання, одиниць
</t>
  </si>
  <si>
    <t xml:space="preserve">Придбання спортивного обладнання та інвентарю</t>
  </si>
  <si>
    <t xml:space="preserve">Кількість придбаного спортивного обладнання, одиниць</t>
  </si>
  <si>
    <t xml:space="preserve">Утримання Дитячо-юнацької спортивної школи м. Лиман</t>
  </si>
  <si>
    <t xml:space="preserve">Кількість працюючих відділень з видів спорту, одиниць; кількість осіб, що займається спортом</t>
  </si>
  <si>
    <t xml:space="preserve">11; 333</t>
  </si>
  <si>
    <t xml:space="preserve">Утримання Лиманського центру фізичного здоров'я населення “Спорт для всіх”</t>
  </si>
  <si>
    <t xml:space="preserve">Кількість проведених заходів, одиниць; кількість осіб, які взяли участь у заходах</t>
  </si>
  <si>
    <t xml:space="preserve">1; 53</t>
  </si>
  <si>
    <t xml:space="preserve">2.15. Культура і туризм</t>
  </si>
  <si>
    <t xml:space="preserve">2.3.1. Підвищення доступності культурних послуг</t>
  </si>
  <si>
    <t xml:space="preserve">Організація та проведення культурно-масових заходів (фестивалі, концерти, свята, ювілеї, вечори, виставки тощо)</t>
  </si>
  <si>
    <t xml:space="preserve">Відділ культури і туризму Лиманської міської ради</t>
  </si>
  <si>
    <t xml:space="preserve">Кількість проведених культурно-масових заходів, одиниць</t>
  </si>
  <si>
    <t xml:space="preserve">Передплата періодичних видань</t>
  </si>
  <si>
    <t xml:space="preserve">Передплочено періодичних видань, одиниць</t>
  </si>
  <si>
    <t xml:space="preserve">Розвиток бібліотечної справи: поповнення, збереження фондів, інформатизація бібліотек, тощо</t>
  </si>
  <si>
    <t xml:space="preserve">Збільшено бібліотечний фонд, кількість</t>
  </si>
  <si>
    <t xml:space="preserve">Придбання протипожежних засобів та проведення протипожежних заходів</t>
  </si>
  <si>
    <t xml:space="preserve">Придбано засобів, кількість</t>
  </si>
  <si>
    <t xml:space="preserve">Придбання новорічної каркасної ялинки в зборі 14м. (іграшки, ілюмінація, маківка, пульт управління, огорожа)</t>
  </si>
  <si>
    <t xml:space="preserve">Відділ культури і туризму Лиманської міської ради Донецької області</t>
  </si>
  <si>
    <t xml:space="preserve">Придбання ялинки, одиниць</t>
  </si>
  <si>
    <t xml:space="preserve">Придбання набору для звукозапису для ЦКД м. Лиман</t>
  </si>
  <si>
    <t xml:space="preserve">Придбано набір для звукозапису, кількість</t>
  </si>
  <si>
    <t xml:space="preserve">7.</t>
  </si>
  <si>
    <t xml:space="preserve">Придбання проектору для СБК “Сучасник” смт. Дробишево</t>
  </si>
  <si>
    <t xml:space="preserve">Придбано проектор, одиниць</t>
  </si>
  <si>
    <t xml:space="preserve">8.</t>
  </si>
  <si>
    <t xml:space="preserve">Придбання багатофункціонального лазерного принтеру для СБК “Сучасник” смт. Дробишево</t>
  </si>
  <si>
    <t xml:space="preserve">Придбано принтер, одиниць</t>
  </si>
  <si>
    <t xml:space="preserve">9.</t>
  </si>
  <si>
    <t xml:space="preserve">Придбання ноутбуків з предустановленою операційною системою для будинку дозвілля села Діброва та МБК “Відродження” смт. Дробишево</t>
  </si>
  <si>
    <t xml:space="preserve">Придбано ноутбуків, одиниць</t>
  </si>
  <si>
    <t xml:space="preserve">2.3.2. Стимулювання ефективного та комплексного використання туристичного та курортно - рекреаційного потенціалу регіону</t>
  </si>
  <si>
    <t xml:space="preserve">Науково-дослідні послуги з виготовлення документації щодо взяття на державний облік археологічних об'єктів культурної спадщини</t>
  </si>
  <si>
    <t xml:space="preserve">Кількість пам'яток і об'єктів археології, одиниць</t>
  </si>
  <si>
    <t xml:space="preserve">Виготовлення рекламної продукції “Туристична Лиманщина”</t>
  </si>
  <si>
    <t xml:space="preserve">Виготовлено рекламної продукції, одиниць</t>
  </si>
  <si>
    <t xml:space="preserve">Організація промо-туру по території Лиманської ОТГ</t>
  </si>
  <si>
    <t xml:space="preserve">Організовано промо-тур</t>
  </si>
  <si>
    <t xml:space="preserve">Організація навчально-ознайомчого туру з питань розвитку туризму у Полтавську область</t>
  </si>
  <si>
    <t xml:space="preserve">Організовано навчально-ознайомчий тур</t>
  </si>
  <si>
    <t xml:space="preserve">Ціль 3. Ефективне управління та безпека в умовах зовнішніх і внутрішніх викликів</t>
  </si>
  <si>
    <t xml:space="preserve">2.16. Захист населення і територій від надзвичайних ситуацій</t>
  </si>
  <si>
    <t xml:space="preserve">Підвищувати рівень готовності відділів обласних і місцевих органів влади у сфері реагування на надзвичайні ситуації та розвивати їхню інфраструктуру з реагування на надзвичайні ситуації</t>
  </si>
  <si>
    <t xml:space="preserve">Організація проведення заходів для попередження та  ліквідації надзвичайних ситуацій і життєзабезпечення постраждалого населення</t>
  </si>
  <si>
    <t xml:space="preserve">Виконавчий комітет міської ради, відділ з питань ЦЗ</t>
  </si>
  <si>
    <t xml:space="preserve">Придбання паливо-мастильних матеріалів, літрів</t>
  </si>
  <si>
    <t xml:space="preserve">Підтримка безперебійного функціонування та експлуатаційне -технічне обслуговування засобів системи оповіщення населення про загрозу виникнення  надзвичайних ситуацій місцевого рівня</t>
  </si>
  <si>
    <t xml:space="preserve">Укладання договору з ПАТ «Укртелеком», одиниць</t>
  </si>
  <si>
    <t xml:space="preserve">Технічне  переобладнання засобів оповіщення населення про загрозу виникнення надзвичайних ситуацій</t>
  </si>
  <si>
    <t xml:space="preserve">Придбання транслюючих блоків, одиниць</t>
  </si>
  <si>
    <t xml:space="preserve">Розвиток та удосконалення системи підготовки фахівців керівного складу з питань цивільного захисту і населення до дій в умовах надзвичайної ситуації</t>
  </si>
  <si>
    <t xml:space="preserve">Виконавчий комітет міської ради, відділ з питань ЦЗ </t>
  </si>
  <si>
    <t xml:space="preserve">Кількість, осіб</t>
  </si>
  <si>
    <t xml:space="preserve">Виконання комплексних заходів щодо захисту об'єктів, що забезпечують нормальне функціювання систем життєдіяльності населення</t>
  </si>
  <si>
    <t xml:space="preserve">Придбання вогнегасників та протипожежних сумішей для захисту від пожеж, одиниць</t>
  </si>
  <si>
    <t xml:space="preserve">Підвищення обізнаності населення про поведінку при загрозі або під час виникнення надзвичайних ситуацій(випуск пам'яток, листівок для населення , проведення змагань, навчань з підготовки молоді, непрацюючого населення до дій у надзвичайних ситуаціях та інше).</t>
  </si>
  <si>
    <t xml:space="preserve">Виготовлення листівок, пам'яток, штук</t>
  </si>
  <si>
    <t xml:space="preserve">Забезпечення консультаційних пунктів з питань цивільного захисту інформаційно-довідковим матеріалом, оформлення відповідних стендів</t>
  </si>
  <si>
    <t xml:space="preserve">Виготовлення стендів, одиниць</t>
  </si>
  <si>
    <t xml:space="preserve">Забезпечувати засобами захисту органів дихання непрацюючого населення, яке проживає в містах, віднесених до груп з цивільної оборони, в зоні можливого хімічного забруднення (в умовах ООС) та в прогнозованій зоні хімічного забруднення (в умовах мирного стану)</t>
  </si>
  <si>
    <t xml:space="preserve">Накопичення засобів індивідуального захисту органів дихання для забезпечення непрацюючого населення</t>
  </si>
  <si>
    <t xml:space="preserve">Придбання засобів індивідуального захисту органів дихання, одиниць</t>
  </si>
  <si>
    <t xml:space="preserve">Приводити наявні захисні споруди цивільного захисту у готовність до використання за призначенням</t>
  </si>
  <si>
    <t xml:space="preserve">Проведення технічної інвентаризації захисних споруд цивільного захисту (цивільної оборони), в тому числі тих, що належать до комунальної власності міської ради</t>
  </si>
  <si>
    <t xml:space="preserve">Управління та відділи  міської ради  </t>
  </si>
  <si>
    <t xml:space="preserve">Виготовлення технічних паспортів об’єктів, одиниць</t>
  </si>
  <si>
    <t xml:space="preserve">Підвищувати обізнаність населення щодо поводження з вибухонебезпечними предметами</t>
  </si>
  <si>
    <t xml:space="preserve">Організація проведення заходів на випадок  виявлення та знищення вибухонебезпечних предметів часів Другої світової війни та АТО</t>
  </si>
  <si>
    <t xml:space="preserve">Інші (зазначити, які саме)</t>
  </si>
  <si>
    <t xml:space="preserve">Забезпечення фінансування аварійно -рятувальних служб  на водних об'єктах за обстеження пляжів комунальної власності та постійне аварійно — рятувальне обслуговування водних об'єктів</t>
  </si>
  <si>
    <t xml:space="preserve">Кількість послуг аварійно -рятувальних служб  на водних об'єктах, одиниць</t>
  </si>
  <si>
    <t xml:space="preserve">Придбання матеріально-технічних засобів для поповнення місцевого матеріально-технічного резерву Лиманської об’єднаної територіальної громади</t>
  </si>
  <si>
    <t xml:space="preserve">Придбання матеріально-технічних засобів для поповнення місцевого матеріально-технічного резерву</t>
  </si>
  <si>
    <t xml:space="preserve">2.17. Захист прав і свобод громадян</t>
  </si>
  <si>
    <t xml:space="preserve">3.1.2. Підвищення суспільної правосвідомості та попередження злочинності</t>
  </si>
  <si>
    <t xml:space="preserve">Протидія злочинності</t>
  </si>
  <si>
    <t xml:space="preserve">Лиманське ВП Слов’янського ВП ГУНП в Донецькій області</t>
  </si>
  <si>
    <t xml:space="preserve">Не потребує фнансування</t>
  </si>
  <si>
    <t xml:space="preserve">Виявлення, розкриття та попередження вчинених злочинів</t>
  </si>
  <si>
    <t xml:space="preserve">Постійно</t>
  </si>
  <si>
    <t xml:space="preserve">3.1.3. Забезпечення особистої безпеки жінок та чоловіків у публічному і приватному просторах</t>
  </si>
  <si>
    <t xml:space="preserve">Забезпечення публічної безпеки і порядку</t>
  </si>
  <si>
    <t xml:space="preserve">Патрулювання  та нагляд за дорожнім рухом</t>
  </si>
  <si>
    <t xml:space="preserve">2.18. Соціальний захист населення</t>
  </si>
  <si>
    <t xml:space="preserve">2.2.3. Посилення профілактичних заходів з упередження захворюваності населення </t>
  </si>
  <si>
    <t xml:space="preserve">забезпечення санаторно-курортним лікуванням:</t>
  </si>
  <si>
    <t xml:space="preserve">УСЗН </t>
  </si>
  <si>
    <t xml:space="preserve">осіб з інвалідністю</t>
  </si>
  <si>
    <t xml:space="preserve">Кількість осіб з інвалідністю, яким передбачено оздоровлення, осіб</t>
  </si>
  <si>
    <t xml:space="preserve">осіб, які постраждали внаслідок Чорнобильської катастрофи</t>
  </si>
  <si>
    <t xml:space="preserve">Кількість осіб, постраждалих внаслідок Чорнобильської катастрофи, яким передбачено оздоровлення, осіб</t>
  </si>
  <si>
    <t xml:space="preserve">Впровадження механізму часткового відшкодування вартості путівки до дитячих закладів оздоровлення Донецької області для дітей, що виховуються в сім“ях з дітьми та впровадження механізму повного відшкодування вартості путівки до дитячих закладів оздоровлення Дон.обл.для дітей ,які потребують особливої уваги та підтримки</t>
  </si>
  <si>
    <t xml:space="preserve">Кількість отримувачів відшкодування вартості путівки, осіб</t>
  </si>
  <si>
    <t xml:space="preserve">2.2.4. Поліпшення якості життя людей , що потребують особливої соціальної, медичної , психологічної та реабілітаційної допомоги </t>
  </si>
  <si>
    <t xml:space="preserve">Призначення та виплата допомоги дітям, батьки яких ухиляються від сплати аліментів</t>
  </si>
  <si>
    <t xml:space="preserve">Державна соціальна допомога сім"ям з дітьми, малозабезпеченим сім"ям,одиноким матерям</t>
  </si>
  <si>
    <t xml:space="preserve">Надання компенсацій та допомог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непрацюючій працездатній особі, яка доглядає за особою з інвалідністю І групи, а також за особою, яка досягла 80-річного віку</t>
  </si>
  <si>
    <t xml:space="preserve">Кількість отримувачів компенсацій та допомог, осіб</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</si>
  <si>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</si>
  <si>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Кількість  отримувачів послуг, осіб</t>
  </si>
  <si>
    <t xml:space="preserve">Призначення і виплати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батькам за принципом «гроші ходять за дитиною»</t>
  </si>
  <si>
    <t xml:space="preserve">Одноразова натуральна допомога "пакунок малюка"</t>
  </si>
  <si>
    <t xml:space="preserve">Надання послуги з догляду за дитиною до 3-х років "муніціпальна няня"</t>
  </si>
  <si>
    <t xml:space="preserve">Кількість осіб, які отримають послуги, осіб</t>
  </si>
  <si>
    <t xml:space="preserve">Призначення та виплата допомоги на дітей, які виховуються у багатодітних сім’ях, призначається  допомога на дітей на третю та наступну дитину до 6-річного віку</t>
  </si>
  <si>
    <t xml:space="preserve">Щомісячна грошова допомога, особам,які проживають разом з особою з  інвалідністю I,II групи внаслідок психічного розладу, потребують догляду за ними</t>
  </si>
  <si>
    <t xml:space="preserve">Виплата соціальних стипендій студентам (курсантам) вищих навчальних закладів</t>
  </si>
  <si>
    <t xml:space="preserve">Кількість отримувачів стипендій, осіб</t>
  </si>
  <si>
    <t xml:space="preserve">Надання послуг за призначеними субсидіями</t>
  </si>
  <si>
    <t xml:space="preserve">Кількість отримувачів субсидій, осіб</t>
  </si>
  <si>
    <t xml:space="preserve">Надання послуг на отримання пільг населенням на оплату ЖКП і придбання твердого палива та скрапленого газу</t>
  </si>
  <si>
    <t xml:space="preserve">Кількість отримувачів пільг, осіб</t>
  </si>
  <si>
    <t xml:space="preserve">Надання послуг на щомісячну виплату грошової компенсації витрат на автомобільне паливо з розрахунку 50 літрів високооктанового бензину на місяць, відповідно до діючих цін на паливо за наявності особистого транспортного засобу особам, які мають особливі трудові заслуги перед Батьківщиною</t>
  </si>
  <si>
    <t xml:space="preserve">Кількість отримувачів грошової компенсації, осіб</t>
  </si>
  <si>
    <t xml:space="preserve">Виплата компенсації вартості безоплатного або з 50% знижкою вартості проїзду один раз на рік до будь-якого пункту України і назад автомобільним, або повітряним, або залізничним, або водним транспортом особам, які постраждали внаслідок Чорнобильської катастрофи віднесених до 1 та 2 категорії</t>
  </si>
  <si>
    <t xml:space="preserve">Пільги окремим категоріям громадян з послуг зв’язку</t>
  </si>
  <si>
    <t xml:space="preserve">Компенсаційні виплати за пільгове перевезення окремих категорій громадян автомобільним транспортом</t>
  </si>
  <si>
    <t xml:space="preserve">Кількість пільговиків, осіб</t>
  </si>
  <si>
    <t xml:space="preserve">Компенсаційні виплати за пільгове перевезення окремих категорій громадян залізничним транспортом</t>
  </si>
  <si>
    <t xml:space="preserve">Видатки на відшкодування пільг, які надаються почесним громадянинам Лиманської ОТГ</t>
  </si>
  <si>
    <t xml:space="preserve">Допомога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</si>
  <si>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 xml:space="preserve">Забезпечення технічними та іншими засобами реабілітації осіб з інвалідністю</t>
  </si>
  <si>
    <t xml:space="preserve">Кількість засобів реабілітації, од.</t>
  </si>
  <si>
    <t xml:space="preserve">Надання матеріальної допомоги особам з інвалідністю  та малозабезпеченим особам</t>
  </si>
  <si>
    <t xml:space="preserve">Виплата матеріальної допомоги військовослужбовцям, звільненним з військової строкової служби</t>
  </si>
  <si>
    <t xml:space="preserve">Виплата компенсацій за невикористану санаторно-курортну путівку:</t>
  </si>
  <si>
    <t xml:space="preserve">особам з інвалідністю</t>
  </si>
  <si>
    <t xml:space="preserve">Кількість отримувачів компенсацій, осіб</t>
  </si>
  <si>
    <t xml:space="preserve">особам, які постраждали внаслідок Чорнобильської катастрофи</t>
  </si>
  <si>
    <t xml:space="preserve">Виплата компенсацій постраждалим внаслідок аварії  Чорнобильській АЕС відповідно до закону України   «Про статус і соціальних захист громадян постраждалих від ЧАЕС»</t>
  </si>
  <si>
    <t xml:space="preserve">Видатки на забезпечення дітей з інвалідністю і дітям віком  до трьох років, які належать до групи ризику щодо отримання інвалідності, реабілітаційних послуг</t>
  </si>
  <si>
    <t xml:space="preserve">Кількість наданих реабілітаційних послуг</t>
  </si>
  <si>
    <t xml:space="preserve">Щомісячні стипендії особам, яким виповнилось 100 і більше років</t>
  </si>
  <si>
    <t xml:space="preserve">Кількість отримувачів стипендій,  осіб</t>
  </si>
  <si>
    <t xml:space="preserve">Щорічна разова грошова допомога ветеранам війни до 5 травня</t>
  </si>
  <si>
    <t xml:space="preserve">Кількість отримувачів допомоги,  осіб</t>
  </si>
  <si>
    <t xml:space="preserve">Забезпечення безперебійної роботи програмного комплексу «Криптосервір»
</t>
  </si>
  <si>
    <t xml:space="preserve">Надання послуг з обслуговування  програмного комплексу, од.</t>
  </si>
  <si>
    <t xml:space="preserve">Забезпечення подарунками на проведення святкових заходів для дітей з інвалідністю, які проходять курс реабілітації у центрі</t>
  </si>
  <si>
    <t xml:space="preserve">Кількість отримувачів подарунків, осіб</t>
  </si>
  <si>
    <t xml:space="preserve">Забезпечення подарунками дітей з інвалідністю, які не відвідують дошкільні та шкільні учбові заклади</t>
  </si>
  <si>
    <t xml:space="preserve">Надання матеріальної допомоги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</si>
  <si>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 xml:space="preserve">Видатки на капітальний  ремонт  огорожі Територіального центру  м.Лиман, розташованого за адресою:  вул 1-го Травня, б.2, м.Лиман </t>
  </si>
  <si>
    <t xml:space="preserve">Виконанео робіт з ремонту огорожі, м2</t>
  </si>
  <si>
    <t xml:space="preserve">Видатки на капітальний ремонт внутрішніх приміщень пральні  з  облаштуванням  навісу для сушіння  білизни  та інших речей за адресою: вул. Лісна,б. 1а, с.Рубці  </t>
  </si>
  <si>
    <t xml:space="preserve">Виконано робіт з ремонту приміщень:   пральні, м2         навісу, м2</t>
  </si>
  <si>
    <t xml:space="preserve">Здійснення соціального патронажу осіб, звільнених з місць позбавлення волі, бездомних громадян та надання їм в разі потреби, одноразової грошової допомоги для оформлення паспорту</t>
  </si>
  <si>
    <t xml:space="preserve">Кількість осіб, звільнених з місць позбавлення волі та бездомних громадян</t>
  </si>
  <si>
    <t xml:space="preserve">Надання матеріальної допомоги особам з  інвалідністю, ветеранам війни  і праці, непрацездатним, малозабезпеченим громадянам, на підставі обстеження їх соціально- побутових умов проживання (в т.ч. надання матеріальної допомоги на поховання виконавцям волевиявлення померлих малозабезпечених осіб)</t>
  </si>
  <si>
    <t xml:space="preserve">Надання матеріальної допомоги на поховання виконавцям волевиявлення померлих малозабезпечених осіб</t>
  </si>
  <si>
    <t xml:space="preserve">Протягом року </t>
  </si>
  <si>
    <t xml:space="preserve">УСЗН</t>
  </si>
  <si>
    <t xml:space="preserve">Організаційне забезпечення діяльності тимчасової  комісії з питань погашення заборгованості (грошового забезпечення), пенсій, стипендій та інших соціальних виплат</t>
  </si>
  <si>
    <t xml:space="preserve">Кількість засідань комісії </t>
  </si>
  <si>
    <t xml:space="preserve">Забезпечення діяльності  комісій  з питань безпечної життєдіяльності населення</t>
  </si>
  <si>
    <t xml:space="preserve">Кількість проведених засідань комісій </t>
  </si>
  <si>
    <t xml:space="preserve">Забезпечення  діяльності робочих груп:    </t>
  </si>
  <si>
    <t xml:space="preserve">-  з питань легалізації трудових відносин та зайнятості населення;                  .        </t>
  </si>
  <si>
    <t xml:space="preserve">Кількість засідань робочої групи   </t>
  </si>
  <si>
    <t xml:space="preserve">-  міжвідомчої робочої групи  з питань забезпечення реалізації рішень, спрямованих на підвищення  рівня оплати праці  та дотримання норм законодавства в частині  мінімальної заробітної плати               </t>
  </si>
  <si>
    <t xml:space="preserve">Кількість засідань міжвідомчої робочої групи</t>
  </si>
  <si>
    <t xml:space="preserve">Проведення  повідомної реєстрації  колективних договорів, підприємств, установ та організацій  Лиманської ОТГ усіх форм власності</t>
  </si>
  <si>
    <t xml:space="preserve">Рівень охоплення  підприємств, установ та організацій Лиманської ОТГ колективно-договірною компанією</t>
  </si>
  <si>
    <t xml:space="preserve">Зареєстровано 6 колективних договорів та 6 змін і доповнень до них </t>
  </si>
  <si>
    <t xml:space="preserve">Здійснення систематичного висвітлення у засобах масової інформації та на Web сайті Лиманської міської ради інформації щодо стану справ по погашенню заборгованості із заробітної плати, стану колективно-договірної роботи, інформації домовленостей,  досягнутих під час проведення консультацій переговорів сторін соціального діалогу та оприлюднення інформації про стан виконання взятих на себе зобов"язань, тощо</t>
  </si>
  <si>
    <t xml:space="preserve">Кількість публікацій, од.</t>
  </si>
  <si>
    <t xml:space="preserve">Організація роботи комісії виконкому міської ради щодо надання пільг за  фактичним місцем проживання</t>
  </si>
  <si>
    <t xml:space="preserve">Кількість проведених засідань комісії, од.</t>
  </si>
  <si>
    <t xml:space="preserve">Забезпечення здійснення  соціального діалогу та функціонування тристоронньої соціально-економічної ради</t>
  </si>
  <si>
    <t xml:space="preserve">Кількість проведених засідань, од.</t>
  </si>
  <si>
    <t xml:space="preserve">Організація проведення семінарів, нарад, зустрічей, круглих столів, інших заходів з питань соціально-трудових відносин та її виконання</t>
  </si>
  <si>
    <r>
      <rPr>
        <sz val="10"/>
        <color rgb="FF000000"/>
        <rFont val="Times New Roman"/>
        <family val="1"/>
        <charset val="1"/>
      </rPr>
      <t xml:space="preserve">Проведено засідань </t>
    </r>
    <r>
      <rPr>
        <sz val="10"/>
        <color rgb="FF000000"/>
        <rFont val="Times New Roman"/>
        <family val="1"/>
        <charset val="204"/>
      </rPr>
      <t xml:space="preserve">тристоронньої соціально-економічної ради</t>
    </r>
  </si>
  <si>
    <t xml:space="preserve">Забезпечення проведення попереджувальних заходів (комісій по заборгованості із заробітної плати, моніторингу колективних звернень громадян з питань порушення законодавства про працю та охорону праці тощо) щодо виникнення колективних трудових спорів, страйків та акцій протесту під час ускладнень стану соціально-трудових  відносин</t>
  </si>
  <si>
    <t xml:space="preserve">Кількість проведених комісій, од.</t>
  </si>
  <si>
    <t xml:space="preserve">Запровадження механізму фінансування  ветеранських громадських організацій та  громадських об'єднань осіб з інвалідності у відповідності до ПКМУ від 14.02.2018 № 156 та від 03.03.2020 №166</t>
  </si>
  <si>
    <t xml:space="preserve">Кількість громадських організацій, які мають намір прийняти участь у конкурсі проектів щодо фінансової підтримки, од.</t>
  </si>
  <si>
    <t xml:space="preserve">Конкурс не проводився </t>
  </si>
  <si>
    <t xml:space="preserve">Пільгове медичне обслуговування осіб, які постраждали внаслідок Чорнобильської катастрофи</t>
  </si>
  <si>
    <t xml:space="preserve">Кількість отримувачів пільгового медичного обслуговування, осіб</t>
  </si>
  <si>
    <t xml:space="preserve">Видатки на поховання учасників бойових дій та осіб з інвалідністю внаслідок війни</t>
  </si>
  <si>
    <t xml:space="preserve">Кількість отримувачів, осіб</t>
  </si>
  <si>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t>
  </si>
  <si>
    <t xml:space="preserve">Виплата щомісячної допомоги учням закладів професійної (професійно-технічної) освіти, студентам (курсантам) закладів фахової передвищої освіти, закладів вищої освіти з числа дітей-сиріт та дітей, позбавлених батьківського піклування</t>
  </si>
  <si>
    <t xml:space="preserve">Кількість отримівачів допомоги, осіб</t>
  </si>
  <si>
    <t xml:space="preserve">Надання одноразової  грошової допомоги у зв`язку з роковинами Чорнобильської  катастрофи 1 категорії</t>
  </si>
  <si>
    <t xml:space="preserve">Надання пільг на оплату житлово-комунальних послуг особам з інвалідністю по зору 1 та 2 груп, а також дітям з інвалідністю по зору</t>
  </si>
  <si>
    <t xml:space="preserve">Всього:</t>
  </si>
  <si>
    <t xml:space="preserve">2.19. Захист прав дітей-сиріт та дітей, позбавлених батьківського піклування</t>
  </si>
  <si>
    <t xml:space="preserve">Інше завдання: забезпечення права, дітей-сиріт і дітей, позбавлених батьківського піклування, та осіб з їх числа на житло</t>
  </si>
  <si>
    <t xml:space="preserve">Придбання житла  для осіб з числа дітей-сиріт та дітей, позбавлених батьківського піклування на умовах співфінансування</t>
  </si>
  <si>
    <t xml:space="preserve">Надання житла особам з числа дітей-сиріт та дітей, позбавлених батьківського піклування, кількість</t>
  </si>
  <si>
    <t xml:space="preserve">Інше завдання: забезпечення права дітей-сиріт, дітей, позбавлених батьківського піклування, та осіб з їх числа, які виховуються в дитячих будинках сімейного типу на освіту в умовах карантину</t>
  </si>
  <si>
    <t xml:space="preserve">Придбання комп'ютерної техніки та меблів для дистанційного навчання дітей-сиріт, дітей, позбавлених батьківського піклування, та осіб з їх числа, які виховуються в дитячих будинках сімейного типу</t>
  </si>
  <si>
    <t xml:space="preserve">Служба у справах дітей міської ради</t>
  </si>
  <si>
    <t xml:space="preserve">Надання ноутбуків та комп'ютерних столів для вихованців дитячих будинків сімейного типу, одиниць</t>
  </si>
  <si>
    <t xml:space="preserve">Інше завдання: здійснення соціального захисту дітей, які опинилися в складних життєвих обставинах, сприяння забезпеченню права дитини на виховання в рідній сім'ї</t>
  </si>
  <si>
    <t xml:space="preserve">Проведення заходу до Дня захисту прав дітей</t>
  </si>
  <si>
    <t xml:space="preserve">01 червня</t>
  </si>
  <si>
    <t xml:space="preserve">Проведення святкового заходу для вихованців центру соціально-психологічної реабілітації дітей та надання  подарунків 
</t>
  </si>
  <si>
    <t xml:space="preserve">Проведення заходу до Дня усиновлення</t>
  </si>
  <si>
    <t xml:space="preserve">30 вересня</t>
  </si>
  <si>
    <t xml:space="preserve">Виготовлення інформаційно - рекламної продукції, спрямованої на популяризацію національного усиновлення, влаштування дітей - сиріт та дітей, позбавлених батьківського піклування, до сімейних форм виховання</t>
  </si>
  <si>
    <t xml:space="preserve">Інше завдання: забезпечення права дітей на виховання в сім'ї</t>
  </si>
  <si>
    <t xml:space="preserve">Ведення обліку дітей-сиріт та дітей, позбавлених батьківського піклування ЄІАС "Діти"</t>
  </si>
  <si>
    <t xml:space="preserve">Забезпечення безперебійної роботи ЄІАС "Діти", придбання антивірусної програми</t>
  </si>
  <si>
    <t xml:space="preserve">2.20. Житлове господарство та комунальна інфраструктура</t>
  </si>
  <si>
    <t xml:space="preserve">3.2.3 Поліпшення житлових умов населення</t>
  </si>
  <si>
    <t xml:space="preserve">Забезпечення якісного управління житловим фондом та поліпшення умов проживання мешканців</t>
  </si>
  <si>
    <t xml:space="preserve">1.1</t>
  </si>
  <si>
    <t xml:space="preserve">Капітальний ремонт житлового фонду</t>
  </si>
  <si>
    <t xml:space="preserve">1.1.1</t>
  </si>
  <si>
    <t xml:space="preserve">Капітальний ремонт покрівлі та оголовків ДВК житлового будинку №3 вул.Івана Лейко, м.Лиман</t>
  </si>
  <si>
    <t xml:space="preserve">КП "Лиманська СЄЗ"</t>
  </si>
  <si>
    <t xml:space="preserve">Кількість покрівель, м²</t>
  </si>
  <si>
    <t xml:space="preserve">1.1.2</t>
  </si>
  <si>
    <t xml:space="preserve">Капітальний ремонт пасажирських ліфтів в житлових будинках м.Лиман (провул.Бригадний, вул.Слов'янська, вул.Студентська, вул.К.Гасієва)</t>
  </si>
  <si>
    <t xml:space="preserve">Кількість ліфтів, од.</t>
  </si>
  <si>
    <t xml:space="preserve">1.2</t>
  </si>
  <si>
    <t xml:space="preserve">Поточний ремонт житлового фонду</t>
  </si>
  <si>
    <t xml:space="preserve">1.2.1</t>
  </si>
  <si>
    <t xml:space="preserve">Поточний ремонт під'їздів у житлових будинках-конкурс міні-проектів (50*50)</t>
  </si>
  <si>
    <t xml:space="preserve">Кількість будинків, одиниць</t>
  </si>
  <si>
    <t xml:space="preserve">1.2.2</t>
  </si>
  <si>
    <t xml:space="preserve">Придбання дверей та вікон для встановлення в квартирах комунальної власності за адресою: м.Лиман вул.К.Гасієва 10/16, вул.К.Гасієва 18/3, вул.Студентська 1/77, вул.І.Лейко 1А/10.</t>
  </si>
  <si>
    <t xml:space="preserve">Кількість квартир, одиниць</t>
  </si>
  <si>
    <t xml:space="preserve">Всього житлове господарство</t>
  </si>
  <si>
    <t xml:space="preserve">Підтримка житлового фонду при створені та функціонуванні об'єднаннь співвласників багатоквартирних будинків</t>
  </si>
  <si>
    <t xml:space="preserve">2.1</t>
  </si>
  <si>
    <t xml:space="preserve">Місцева Програма підтримки ОСББ</t>
  </si>
  <si>
    <t xml:space="preserve">Кількість реалізованих Програм, одиниць</t>
  </si>
  <si>
    <t xml:space="preserve">4.3.1. Забезпечення справедливої траснформації вугільної галузі та підвищення ефективності управління традиційними електричними ресурсами</t>
  </si>
  <si>
    <t xml:space="preserve">Забезпечення реалізації заходів з капітального ремонту та реконструкції теплового господарства</t>
  </si>
  <si>
    <t xml:space="preserve">3.1</t>
  </si>
  <si>
    <t xml:space="preserve">Технічне переоснащення котелень із заміною газопальників на котельному обладнанні</t>
  </si>
  <si>
    <t xml:space="preserve">ОКП "Донецьктеплокомуненерго"</t>
  </si>
  <si>
    <t xml:space="preserve">Кількість котелень, одиниць</t>
  </si>
  <si>
    <t xml:space="preserve">3.2</t>
  </si>
  <si>
    <t xml:space="preserve">Оснащення приладами обліку теплової енергії житлових будинків м.Лиман та коригування ПКД</t>
  </si>
  <si>
    <t xml:space="preserve">ОКП "Донецьктеплокомуненерго", КП “Лиманська СЕЗ”</t>
  </si>
  <si>
    <t xml:space="preserve">3.3</t>
  </si>
  <si>
    <t xml:space="preserve">Послуги з розробки енергоефективної схеми оптимізації системи теплопостачання міста Лиман</t>
  </si>
  <si>
    <t xml:space="preserve">Кількість, одиниць</t>
  </si>
  <si>
    <t xml:space="preserve">3.2.2. Надання сервісних послуг з водопостачання та водовідведення</t>
  </si>
  <si>
    <t xml:space="preserve">Забезпечення реалізації заходів з капітального ремонту та реконструкції водопровідно-каналізаційного господарства</t>
  </si>
  <si>
    <t xml:space="preserve">4.1</t>
  </si>
  <si>
    <t xml:space="preserve">Встановлення нової водонапірної башти у с.Ставки м.Лиман</t>
  </si>
  <si>
    <t xml:space="preserve">згідно результатів проведення тендера</t>
  </si>
  <si>
    <t xml:space="preserve">Кількість башт, одиниць</t>
  </si>
  <si>
    <t xml:space="preserve">4.2</t>
  </si>
  <si>
    <t xml:space="preserve">Оснащення приладами комерційних лічильників водопостачання житлових будинків м.Лиман та коригування ПКД</t>
  </si>
  <si>
    <t xml:space="preserve">КП "Компанія "Вода Донбасу" Лиманське ВУВКГ, згідно результатів проведення тендера</t>
  </si>
  <si>
    <t xml:space="preserve">Кількість приладів, одиниць</t>
  </si>
  <si>
    <t xml:space="preserve">4.3</t>
  </si>
  <si>
    <t xml:space="preserve">Оплата спожитої електроенергії водяними свердловинами, що знаходяться в господарчому веденні</t>
  </si>
  <si>
    <t xml:space="preserve">Сплачено за електроенергію, кВт</t>
  </si>
  <si>
    <t xml:space="preserve">4.4</t>
  </si>
  <si>
    <t xml:space="preserve">Утримання мереж водопостачання та каналізації Лиманської ОТГ</t>
  </si>
  <si>
    <t xml:space="preserve">Виконавчий комітет Лиманської міської ради, КП "Лиманська СЄЗ", КП "Компанія "Вода Донбасу" Лиманське ВУВКГ</t>
  </si>
  <si>
    <t xml:space="preserve"> Кількість мереж, км</t>
  </si>
  <si>
    <t xml:space="preserve">4.5</t>
  </si>
  <si>
    <t xml:space="preserve">Поточний ремонт насосних агрегатів</t>
  </si>
  <si>
    <t xml:space="preserve">Кількість насосних агрегатів, одиниць</t>
  </si>
  <si>
    <t xml:space="preserve">4.6</t>
  </si>
  <si>
    <t xml:space="preserve">Отримання дозволу на спеціальне водокористування, розробка зон санітарної охорони водозабору у с.Нове</t>
  </si>
  <si>
    <t xml:space="preserve">Кількість послуг, одиниць</t>
  </si>
  <si>
    <t xml:space="preserve">4.7</t>
  </si>
  <si>
    <t xml:space="preserve">Оплата послуг викачки каналізаційної ями на території с.Лозове</t>
  </si>
  <si>
    <r>
      <rPr>
        <sz val="10"/>
        <rFont val="Times New Roman"/>
        <family val="1"/>
        <charset val="204"/>
      </rPr>
      <t xml:space="preserve">Кількість, м</t>
    </r>
    <r>
      <rPr>
        <sz val="9"/>
        <rFont val="Calibri"/>
        <family val="2"/>
        <charset val="204"/>
      </rPr>
      <t xml:space="preserve">³</t>
    </r>
  </si>
  <si>
    <t xml:space="preserve">4.8</t>
  </si>
  <si>
    <t xml:space="preserve">Придбання машини для прочистки трубопроводів каналізації</t>
  </si>
  <si>
    <t xml:space="preserve">КП "Компанія "Вода Донбасу" Лиманське ВУВКГ</t>
  </si>
  <si>
    <t xml:space="preserve">4.9</t>
  </si>
  <si>
    <t xml:space="preserve">Складання технічної документації із землеустрою та коригування обмінного файлу щодо земельної ділянки в селищі Нове</t>
  </si>
  <si>
    <t xml:space="preserve">Благоустрій територій населених пунктів</t>
  </si>
  <si>
    <t xml:space="preserve">Утримання та ремонт дорожньо-мостового господарства (комунального значення)</t>
  </si>
  <si>
    <t xml:space="preserve">5.1.1</t>
  </si>
  <si>
    <t xml:space="preserve">Поточний ремонт доріг по місту, селам та селищам, грейдерування та поточний ремонт тротуарів</t>
  </si>
  <si>
    <t xml:space="preserve">КП "Лиманський Зеленбуд"</t>
  </si>
  <si>
    <t xml:space="preserve">Здійснено поточний ремонт доріг, м²</t>
  </si>
  <si>
    <t xml:space="preserve">5.1.2</t>
  </si>
  <si>
    <t xml:space="preserve">Капітальний ремонт доріг комунальної власності Лиманської об'єднаної територіальної громади (вул.Свободи (ІІ черга) м.Лиман)</t>
  </si>
  <si>
    <t xml:space="preserve">Здійснено капітальний ремонт дороги, м²</t>
  </si>
  <si>
    <t xml:space="preserve">5.1.3</t>
  </si>
  <si>
    <t xml:space="preserve">Капітальний ремонт тротуарів комунальної власності Лиманської об'єднаної територіальної громади (вул.Пушкіна м.Лиман)</t>
  </si>
  <si>
    <t xml:space="preserve">Здійснено капітальний ремонт тротуарів, м²</t>
  </si>
  <si>
    <t xml:space="preserve">5.1.4</t>
  </si>
  <si>
    <t xml:space="preserve">Придбання дорожніх знаків</t>
  </si>
  <si>
    <t xml:space="preserve">Кількість дорожніх знаків,  одиниць</t>
  </si>
  <si>
    <t xml:space="preserve">5.1.5</t>
  </si>
  <si>
    <t xml:space="preserve">Оплата за інвентаризацію та виготовлення технічних паспортів доріг комунальної власності Лиманської об’єднаної територіальної громади</t>
  </si>
  <si>
    <t xml:space="preserve">Кількість паспортів доріг,  одиниць</t>
  </si>
  <si>
    <t xml:space="preserve">5.1.6</t>
  </si>
  <si>
    <t xml:space="preserve">Розмітка проїзної частини автомобільних доріг та послуги з розмітки</t>
  </si>
  <si>
    <r>
      <rPr>
        <sz val="10"/>
        <rFont val="Times New Roman"/>
        <family val="1"/>
        <charset val="204"/>
      </rPr>
      <t xml:space="preserve">Здійснено розмітку доріг км, м</t>
    </r>
    <r>
      <rPr>
        <sz val="9"/>
        <rFont val="Calibri"/>
        <family val="2"/>
        <charset val="204"/>
      </rPr>
      <t xml:space="preserve">²</t>
    </r>
  </si>
  <si>
    <t xml:space="preserve">5.1.7</t>
  </si>
  <si>
    <t xml:space="preserve">Розробка проектно-кошторисної документації та коригування існуючих ПКД капітальних ремонтів тротуарів міста Лиман (вул. Пушкіна, Петропавлівська, озеро Ломоносівське)</t>
  </si>
  <si>
    <t xml:space="preserve">5.1.8</t>
  </si>
  <si>
    <t xml:space="preserve">Витрати на зимове утримання доріг комунальної власності</t>
  </si>
  <si>
    <t xml:space="preserve">Кількість, штатні одиниці</t>
  </si>
  <si>
    <t xml:space="preserve">5.1.9</t>
  </si>
  <si>
    <t xml:space="preserve">Придбання протиожеледного матеріалу для утримання в зимовий період</t>
  </si>
  <si>
    <t xml:space="preserve">Кількість, тон</t>
  </si>
  <si>
    <t xml:space="preserve">5.1.10</t>
  </si>
  <si>
    <t xml:space="preserve">Придбання солі для утримання доріг у зимовий період</t>
  </si>
  <si>
    <t xml:space="preserve">5.1.11</t>
  </si>
  <si>
    <t xml:space="preserve">Придбання та встановлення зупинок громадського користування на території Лиманської ОТГ</t>
  </si>
  <si>
    <t xml:space="preserve">Утримання, ремонт та будівництво об’єктів зовнішнього освітлення</t>
  </si>
  <si>
    <t xml:space="preserve">5.2.1</t>
  </si>
  <si>
    <t xml:space="preserve">Оплата за зовнішнє освітлення в т.ч.:</t>
  </si>
  <si>
    <t xml:space="preserve">5.2.1.1</t>
  </si>
  <si>
    <t xml:space="preserve">Оплата за освітлення вулиць м. Лиман</t>
  </si>
  <si>
    <t xml:space="preserve">5.2.1.2</t>
  </si>
  <si>
    <t xml:space="preserve">Оплата за освітлення сіл та селищ Лиманської ОТГ</t>
  </si>
  <si>
    <t xml:space="preserve">5.2.2</t>
  </si>
  <si>
    <t xml:space="preserve">Утримання зовнішнього освітлення м. Лиман</t>
  </si>
  <si>
    <t xml:space="preserve">Кількість мереж, км</t>
  </si>
  <si>
    <t xml:space="preserve">5.2.3</t>
  </si>
  <si>
    <t xml:space="preserve">Утримання зовнішнього освітлення сіл та селищ Лиманської ОТГ </t>
  </si>
  <si>
    <t xml:space="preserve">5.2.4</t>
  </si>
  <si>
    <t xml:space="preserve">Капітальний ремонт лінії зовнішнього освітлення смт. Ямпіль,  смт.Зарічне, с.Торське Лиманського району, Донецької області</t>
  </si>
  <si>
    <t xml:space="preserve">Кількість відремонтованих ліній, км</t>
  </si>
  <si>
    <t xml:space="preserve">5.2.5</t>
  </si>
  <si>
    <t xml:space="preserve">Послуга з установки приладу обліку електроенергії, стандартне приєднання електроустановок до електричних мереж оператора системи розподілу</t>
  </si>
  <si>
    <t xml:space="preserve">5.2.6</t>
  </si>
  <si>
    <t xml:space="preserve">Поточний ремонт мереж зовнішнього освітлення за адресами: с.Ставки, м.Лиман (пров.Гоголя, вул.Запорізька, Залізнична) Донецької області</t>
  </si>
  <si>
    <t xml:space="preserve">Утримання зелених насаджень загального користування</t>
  </si>
  <si>
    <t xml:space="preserve">5.3.1</t>
  </si>
  <si>
    <t xml:space="preserve">Придбання дерев для озеленення території Лиманської ОТГ</t>
  </si>
  <si>
    <t xml:space="preserve">Кількість дерев,  одиниць</t>
  </si>
  <si>
    <t xml:space="preserve">5.3.2</t>
  </si>
  <si>
    <t xml:space="preserve">Придбання квіткових рослин, насіння трави для озеленення території Лиманської ОТГ</t>
  </si>
  <si>
    <t xml:space="preserve"> Кількість квіткових рослин, одиниць</t>
  </si>
  <si>
    <t xml:space="preserve">5.3.3</t>
  </si>
  <si>
    <t xml:space="preserve">Придбання бензопил, комплектуючого та видатного матеріалу до газонокосарок, гілкорізу, мотокос</t>
  </si>
  <si>
    <t xml:space="preserve">Кількість обладнання, комплектів</t>
  </si>
  <si>
    <t xml:space="preserve">8 бензопил</t>
  </si>
  <si>
    <t xml:space="preserve">5.3.4</t>
  </si>
  <si>
    <t xml:space="preserve">Витрати на воду для поливу зелених насаджень</t>
  </si>
  <si>
    <t xml:space="preserve">5.3.5</t>
  </si>
  <si>
    <t xml:space="preserve">Витрати на придбання спецінвентарю для утримання зелених насаджень</t>
  </si>
  <si>
    <t xml:space="preserve">5.3.6</t>
  </si>
  <si>
    <t xml:space="preserve">Витрати на оплату ПММ транспорту, який виконує роботи пов'язані з утриманням об'єктів та елементів благоустрою зелених насаджень</t>
  </si>
  <si>
    <t xml:space="preserve">Кількість, л</t>
  </si>
  <si>
    <t xml:space="preserve">4500 ДП</t>
  </si>
  <si>
    <t xml:space="preserve">5.3.7</t>
  </si>
  <si>
    <t xml:space="preserve">Витрати на оплату запчастин транспорту, який виконує роботи пов'язані з утриманням об'єктів та елементів благоустрою зелених насаджень загального користування</t>
  </si>
  <si>
    <t xml:space="preserve">5.3.8</t>
  </si>
  <si>
    <t xml:space="preserve">Витрати на оплату заробітної плати робітників, які виконують роботи з утримання об'єктів та елементів благоустрою</t>
  </si>
  <si>
    <t xml:space="preserve">59/6</t>
  </si>
  <si>
    <t xml:space="preserve">Утримання та благоустрій місць поховань, поховання безрідних та фінансування робіт з інвентаризації земельних ділянок під кладовища</t>
  </si>
  <si>
    <t xml:space="preserve">5.4.1</t>
  </si>
  <si>
    <t xml:space="preserve">Витрати на оплату заробітної плати робітників, які виконують роботи з утримання та благоустрою місць поховання</t>
  </si>
  <si>
    <t xml:space="preserve">15/2</t>
  </si>
  <si>
    <t xml:space="preserve">5.4.2</t>
  </si>
  <si>
    <t xml:space="preserve">Придбання матеріалів для поточного ремонту пам'ятників</t>
  </si>
  <si>
    <t xml:space="preserve">Кількість пам'ятників,  одиниць</t>
  </si>
  <si>
    <t xml:space="preserve">5.4.3</t>
  </si>
  <si>
    <t xml:space="preserve">Придбання продукції ритуального призначення для поховання безрідних громадян</t>
  </si>
  <si>
    <t xml:space="preserve">Кількість поховань</t>
  </si>
  <si>
    <t xml:space="preserve">5.4.4</t>
  </si>
  <si>
    <t xml:space="preserve">Придбання вінків для вшанування пам'яті</t>
  </si>
  <si>
    <t xml:space="preserve">Придбано вінків,  одиниць</t>
  </si>
  <si>
    <t xml:space="preserve">5.4.5</t>
  </si>
  <si>
    <t xml:space="preserve">Витрати на оплату ПММ транспорту, який виконує роботи пов'язані з утриманням об'єктів та елементів благоустрою місць поховання</t>
  </si>
  <si>
    <t xml:space="preserve">5.4.6</t>
  </si>
  <si>
    <t xml:space="preserve">Ремонт огорожі на кладовищах с.Колодязі, с.Терни</t>
  </si>
  <si>
    <t xml:space="preserve">Кількість, п/м</t>
  </si>
  <si>
    <t xml:space="preserve">0</t>
  </si>
  <si>
    <t xml:space="preserve">5.5.</t>
  </si>
  <si>
    <t xml:space="preserve">Санітарне очищення, придбання обладнання та ліквідація стихійних звалищ</t>
  </si>
  <si>
    <t xml:space="preserve">5.5.1</t>
  </si>
  <si>
    <t xml:space="preserve">Проведення обстеження та проведення бактеріологічних аналізів дна озер та міських пляжів</t>
  </si>
  <si>
    <t xml:space="preserve">Кількість, м²</t>
  </si>
  <si>
    <t xml:space="preserve">5.5.2</t>
  </si>
  <si>
    <t xml:space="preserve">Витрати на оплату заробітної плати робітників, які виконують роботи з санітарного очищення об'єктів та елементів благоустрою</t>
  </si>
  <si>
    <t xml:space="preserve">59/45</t>
  </si>
  <si>
    <t xml:space="preserve">5.5.3</t>
  </si>
  <si>
    <t xml:space="preserve">Витрати на придбання матеріалів, спецодягу, спецінвентарю</t>
  </si>
  <si>
    <t xml:space="preserve">5.5.4</t>
  </si>
  <si>
    <t xml:space="preserve">Витрати на оплату ПММ транспорту, який виконує роботи пов'язані з санітарним очищенням об'єктів та елементів благоустрою</t>
  </si>
  <si>
    <t xml:space="preserve">5.5.5</t>
  </si>
  <si>
    <t xml:space="preserve">Витрати на оплату адміністративних, матеріальних, виробничих послуг, які пов'язані з утриманням об'єктів та елементів благоустрою</t>
  </si>
  <si>
    <t xml:space="preserve">5.6.</t>
  </si>
  <si>
    <t xml:space="preserve">Утримання, ремонт та будівництво дитячих і спортивних майданчиків</t>
  </si>
  <si>
    <t xml:space="preserve">5.6.1</t>
  </si>
  <si>
    <t xml:space="preserve">Придбання фарби та матеріалів для поточного ремонту об'єктів благоустрою</t>
  </si>
  <si>
    <t xml:space="preserve">Благоустрій майданчиків, одиниць</t>
  </si>
  <si>
    <t xml:space="preserve">5.6.2</t>
  </si>
  <si>
    <t xml:space="preserve">Придбання, доставка та встановлення елементів дитячих майданчиків на території Лиманської ОТГ</t>
  </si>
  <si>
    <t xml:space="preserve">Придбано елементів для ігрових майданчиків</t>
  </si>
  <si>
    <t xml:space="preserve">5.6.3</t>
  </si>
  <si>
    <t xml:space="preserve">Придбання павільйону та декору до павільйону "Огонек" </t>
  </si>
  <si>
    <t xml:space="preserve">Кількість павільонів та елементів</t>
  </si>
  <si>
    <t xml:space="preserve">5.7.</t>
  </si>
  <si>
    <t xml:space="preserve">Інші заходи з благоустрою, які не підпадають під пункти наведені вище</t>
  </si>
  <si>
    <t xml:space="preserve">5.7.1</t>
  </si>
  <si>
    <t xml:space="preserve">Придбання та утримання камер відеоспостереження, розташованих на території Лиманської ОТГ</t>
  </si>
  <si>
    <t xml:space="preserve">Придбано камер, од. Утримується камер, од.</t>
  </si>
  <si>
    <t xml:space="preserve">5.7.2</t>
  </si>
  <si>
    <t xml:space="preserve">Придбання матеріалів для поточного ремонту зупинок громадського транспорту</t>
  </si>
  <si>
    <t xml:space="preserve">Кількість зупинок,  одиниць</t>
  </si>
  <si>
    <t xml:space="preserve">5.7.3</t>
  </si>
  <si>
    <t xml:space="preserve">Послуги з відлову безпритульних тварин</t>
  </si>
  <si>
    <t xml:space="preserve">Кількість тварин</t>
  </si>
  <si>
    <t xml:space="preserve">5.7.4</t>
  </si>
  <si>
    <t xml:space="preserve"> Придбання постерів та матеріалів для розміщення</t>
  </si>
  <si>
    <t xml:space="preserve">Придбано постерів, одиниць</t>
  </si>
  <si>
    <t xml:space="preserve">5.7.5</t>
  </si>
  <si>
    <t xml:space="preserve">Придбання піску на об'єкти благоустрою</t>
  </si>
  <si>
    <t xml:space="preserve">5.7.6</t>
  </si>
  <si>
    <t xml:space="preserve">Витрати на оплату ПММ транспорту, який виконує роботи пов'язані з утриманням об'єктів та елементів благоустрою</t>
  </si>
  <si>
    <t xml:space="preserve">5.7.7</t>
  </si>
  <si>
    <t xml:space="preserve">59/3</t>
  </si>
  <si>
    <t xml:space="preserve">5.7.8</t>
  </si>
  <si>
    <t xml:space="preserve">Витрати на оплату запчастин транспорту, який виконує роботи пов'язані з утриманням об'єктів та елементів благоустрою</t>
  </si>
  <si>
    <t xml:space="preserve">5.7.9</t>
  </si>
  <si>
    <t xml:space="preserve">Придбання спеціалізованої техніки для КП «Лиманський «Зеленбуд»», а саме придбання автогрейдера XCMG GR135 в комплектації</t>
  </si>
  <si>
    <t xml:space="preserve">5.7.10</t>
  </si>
  <si>
    <t xml:space="preserve">Придбання спеціалізованої техніки для КП «Компанія Вода Донбасу» Лиманського ВУВКГ, а саме придбання екскаватору - навантажувача</t>
  </si>
  <si>
    <t xml:space="preserve">5.7.11</t>
  </si>
  <si>
    <t xml:space="preserve">Придбання матеріалів для поточного ремонту покрівлі торгівельних рядів у смт.Новоселівка</t>
  </si>
  <si>
    <t xml:space="preserve">Кількість, шт, м/п</t>
  </si>
  <si>
    <t xml:space="preserve">Всього благоустрій</t>
  </si>
  <si>
    <t xml:space="preserve">6</t>
  </si>
  <si>
    <t xml:space="preserve">Відшкодування витрат на утримання об'єктів благоустрою</t>
  </si>
  <si>
    <t xml:space="preserve">6.1</t>
  </si>
  <si>
    <t xml:space="preserve">Витрати на утримання об'єктів благоустрою</t>
  </si>
  <si>
    <t xml:space="preserve">З/плата 35 шт. од., ДП-1239 л, тротуари - 29809 м², вивезено сміття - 708 м³, відстань - 60 км</t>
  </si>
  <si>
    <t xml:space="preserve">Всього по Програмі</t>
  </si>
  <si>
    <t xml:space="preserve">2.21. Житлове будівництво</t>
  </si>
  <si>
    <t xml:space="preserve">3.2.3. Поліпшення житлових умов населення з урахуванням  конкретних потреб
вразливих категорій населення
</t>
  </si>
  <si>
    <t xml:space="preserve">Будівництво індивідуальних житлових будинків за рахунок індивідуальних забудовників</t>
  </si>
  <si>
    <t xml:space="preserve">Індивідуальні забудовники</t>
  </si>
  <si>
    <t xml:space="preserve">Введено в експлуатацію житла (будівництво, реконструкція), м2</t>
  </si>
  <si>
    <t xml:space="preserve">2.22. Розвиток міст, районів та об’єднаних територіальних громад області</t>
  </si>
  <si>
    <t xml:space="preserve">3.2.1. Підвищення якості та доступності адміністративних та соціальних послуг</t>
  </si>
  <si>
    <t xml:space="preserve">Надання якісних адміністративних послуг населенню</t>
  </si>
  <si>
    <t xml:space="preserve">Відділ надання адміністративних послуг виконавчого комітету міської ради</t>
  </si>
  <si>
    <t xml:space="preserve">Кількість видів послуг, одиниць</t>
  </si>
  <si>
    <t xml:space="preserve">Спрощення процедур надання та отримання адміністративних послуг, забезпечення їх доступності</t>
  </si>
  <si>
    <t xml:space="preserve">Підвищення кваліфікації адміністраторів ЦНАП</t>
  </si>
  <si>
    <t xml:space="preserve">Кількість адміністраторів, які пройшли навчання, осіб</t>
  </si>
  <si>
    <t xml:space="preserve">Підвищення кваліфікації службовців ОМС, участь у семінарах, нарадах, тренінгах, форумах, корпоративні подорожі</t>
  </si>
  <si>
    <t xml:space="preserve">Кількість осіб, які пройшли навчання</t>
  </si>
  <si>
    <t xml:space="preserve">2.23. Заходи, пов’язані з наслідками проведення ООС, АТО на території області. Підтримка внутрішньо переміщених осіб</t>
  </si>
  <si>
    <t xml:space="preserve">2.2.4. Поліпшення якості життя людей, що потребують особливої соціальної, медичної, психологічної та реабілітаційної допомоги </t>
  </si>
  <si>
    <t xml:space="preserve">Одноразова виплата постраждалим учасникам  АТО  та ООС і  членам сімей загиблих учасників АТО та ООС</t>
  </si>
  <si>
    <t xml:space="preserve">Кількість отримувачів одноразової виплати, осіб</t>
  </si>
  <si>
    <t xml:space="preserve">Щомісячна виплата в розмірі одного прожиткового мінімуму особам з інвалідністю внаслідок війни з числа учасників АТО та ООС, сім'ям загиблих (померлих) та зниклих безвісті учасників АТО  та ООС</t>
  </si>
  <si>
    <t xml:space="preserve">Кількість отримувачів щомісячних виплат, осіб</t>
  </si>
  <si>
    <t xml:space="preserve">Відшкодування 50 % сплати за ЖКП та придбання твердого палива родинам загиблих учасників АТО та ООС</t>
  </si>
  <si>
    <t xml:space="preserve">Кількість отримувачів відшкодування, осіб </t>
  </si>
  <si>
    <t xml:space="preserve">Забезпечення учасників АТО та ООС  санаторно-курортним лікуванням</t>
  </si>
  <si>
    <t xml:space="preserve">Кількість отримувачів санаторно-курортних путівок, осіб</t>
  </si>
  <si>
    <t xml:space="preserve">Професійна адаптація  учасників АТО та ООС</t>
  </si>
  <si>
    <t xml:space="preserve">Кількість отримувачів послуг, осіб</t>
  </si>
  <si>
    <t xml:space="preserve">Психологічна реабілітація учасників АТО та ООС</t>
  </si>
  <si>
    <t xml:space="preserve">Виплати грошової компенсації вартості проїзду учасників Революції Гідності та учасників АТО та ООС до реабілітаційних установ для проходження психологічної реабілітації та назад</t>
  </si>
  <si>
    <t xml:space="preserve">Надання одноразової матеріальної допомоги особам з інвалідністю внаслідок війни з числа учасників антитерористичної операції та членам сімей загиблих учасників АТО</t>
  </si>
  <si>
    <t xml:space="preserve">2.24. Впровадження заходів територіального планування</t>
  </si>
  <si>
    <t xml:space="preserve">Інше завдання: надавати допомогу та підтримку процесу об’єднання місцевих громад шляхом сприяння процесу узгодження між громадами, а також інституційному та організаційному зміцненню</t>
  </si>
  <si>
    <t xml:space="preserve">Експертиза містобудівної документації - «Схема планування території району (в межах Лиманської об’єднаної територіальної громади)</t>
  </si>
  <si>
    <t xml:space="preserve">Відділ містобудування та архітектури виконавчого комітету Лиманської міської ради</t>
  </si>
  <si>
    <t xml:space="preserve">Проведено експертиз, одиниць</t>
  </si>
  <si>
    <t xml:space="preserve">Експертиза містобудівної документації - «Внесення змін до генерального плану м. Лиман Донецької області з розробленням плану зонування та детальних планів окремих територій»</t>
  </si>
  <si>
    <t xml:space="preserve">2.25. Розвиток громадянського суспільства</t>
  </si>
  <si>
    <t xml:space="preserve">Проведення тренінгів, круглих столів, конференцій та інших заходів з представниками ІГС </t>
  </si>
  <si>
    <r>
      <rPr>
        <sz val="11"/>
        <color rgb="FF000000"/>
        <rFont val="Times New Roman"/>
        <family val="1"/>
        <charset val="204"/>
      </rPr>
      <t xml:space="preserve">Відділ з питань </t>
    </r>
    <r>
      <rPr>
        <sz val="11"/>
        <rFont val="Times New Roman"/>
        <family val="1"/>
        <charset val="204"/>
      </rPr>
      <t xml:space="preserve">внутрішньої</t>
    </r>
    <r>
      <rPr>
        <sz val="11"/>
        <color rgb="FF000000"/>
        <rFont val="Times New Roman"/>
        <family val="1"/>
        <charset val="204"/>
      </rPr>
      <t xml:space="preserve"> політики виконавчого комітету міської ради, відділ культури і туризму міської ради</t>
    </r>
  </si>
  <si>
    <t xml:space="preserve">Розробка інформаційних матеріалів щодо створення та діяльності громадських об’єднань </t>
  </si>
  <si>
    <t xml:space="preserve">Кількість розроблених інформаційних матеріалів </t>
  </si>
  <si>
    <r>
      <rPr>
        <sz val="10"/>
        <rFont val="Times New Roman"/>
        <family val="1"/>
        <charset val="1"/>
      </rPr>
      <t xml:space="preserve">Проведення Консультацій з громадськістю </t>
    </r>
    <r>
      <rPr>
        <sz val="10"/>
        <rFont val="Times New Roman"/>
        <family val="1"/>
        <charset val="204"/>
      </rPr>
      <t xml:space="preserve">згідно Плану Проведення консультацій з громадськістю </t>
    </r>
  </si>
  <si>
    <t xml:space="preserve">Наради, круглі столи тощо </t>
  </si>
  <si>
    <r>
      <rPr>
        <sz val="10"/>
        <color rgb="FF000000"/>
        <rFont val="Times New Roman"/>
        <family val="1"/>
        <charset val="1"/>
      </rPr>
      <t xml:space="preserve">Сприяння діяльності Р</t>
    </r>
    <r>
      <rPr>
        <sz val="10"/>
        <color rgb="FF00000A"/>
        <rFont val="Times New Roman"/>
        <family val="1"/>
        <charset val="1"/>
      </rPr>
      <t xml:space="preserve">ади старост смт, сіл і селищ Лиманської ОТГ та голів комітетів мікрорайонів м. Лиман</t>
    </r>
  </si>
  <si>
    <t xml:space="preserve">Кількість засідань</t>
  </si>
  <si>
    <t xml:space="preserve">Сприяння використанню  інструментів місцевої демократії, згідно Статуту Лиманської ОТГ: Положення "Про громадські слухання на території Лиманської міської ОТГ", Положення "Про консультації з громадськістю Лиманської міської ОТГ», Положення "Про місцеві ініціативи на території Лиманської міської ОТГ", Положення "Про електронні петиції", "Порядок сприяння проведенню громадської експертизи дяльності органів та посадових осіб місцевого самоврядування Лиманської міської ОТГ", "Порядок інформування про діяльність комунальних підприємств Лиманської міської ОТГ»,  Положення про звітування Лиманського міського голови, виконавчих органів, постійних комісій та депутатів Лиманської міської ради</t>
  </si>
  <si>
    <t xml:space="preserve">- Кількість звітувань.
- Кількість громадських слухань.
- Кількість консультацій з громадськістю.
- Кількість електронних петицій                     - Кількість громадських експертиз  </t>
  </si>
  <si>
    <t xml:space="preserve">Кількість звітувань виконавчих органів - 7 </t>
  </si>
  <si>
    <t xml:space="preserve">Реалізація місцева цільова програма "Громадський бюджет Лиманської об’єднаної територіальної громади на  2021 рік" </t>
  </si>
  <si>
    <t xml:space="preserve">Кількість проєктів</t>
  </si>
  <si>
    <t xml:space="preserve">Ціль 4. Екологічна безпека та збалансоване природокористування</t>
  </si>
  <si>
    <t xml:space="preserve">2.26. Охорона навколишнього природного середовища</t>
  </si>
  <si>
    <t xml:space="preserve">Завдання 4.1.5. Збереження біологічного
та ландшафтного різноманіття, родючості
земель Стратегії розвитку Донецької області на період до 2027 року</t>
  </si>
  <si>
    <t xml:space="preserve">Розроблення документації із землеустрою для територій та об’єктів природно-заповідного фонду, а саме розроблення (оновлення) документації із землеустрою ландшафтного заказника місцевого значення “Ямполівський”</t>
  </si>
  <si>
    <t xml:space="preserve">протягом року</t>
  </si>
  <si>
    <t xml:space="preserve">Лиманська ОТГ, Виконавчий комітет Лиманської міської ради</t>
  </si>
  <si>
    <t xml:space="preserve">Кількість розробленої (оновленої) документації із землеустрою, од.</t>
  </si>
  <si>
    <t xml:space="preserve">Проведення спеціальних заходів, спрямованих на запобігання знищенню чи пошкодженню природних комплексів територій та об'єктів природно-заповідного фонду, а саме встановлення єдиних державних знаків та аншлагів природно-заповідного фонду на території ландшафтного заказника місцевого значення “Ямполівський”</t>
  </si>
  <si>
    <t xml:space="preserve">Кількість встановлених знаків, од.
Кількість встановлених аншлагів, од.</t>
  </si>
  <si>
    <t xml:space="preserve">Проведення спеціальних    заходів, спрямованих на 
запобігання знищенню чи пошкодженню природних комплексів територій 
та об'єктів природно-заповідного фонду, зокрема розробка місцевої схеми формування екологічної мережі Лиманської ОТГ Донецької області</t>
  </si>
  <si>
    <t xml:space="preserve">Кількість розроблених схем, од.</t>
  </si>
  <si>
    <t xml:space="preserve">Завдання 4.2.1. Удосконалення системи
збору та перероблення твердих побутових
відходів Стратегії розвитку Донецької області на період до 2027 року</t>
  </si>
  <si>
    <t xml:space="preserve">Придбання обладнання для збору відходів, а саме придбання контейнерів</t>
  </si>
  <si>
    <t xml:space="preserve">Лиманська ОТГ, КП "Лиманський "Зеленбуд"</t>
  </si>
  <si>
    <t xml:space="preserve">Кількість придбаних контейнерів для збору ТПВ об'ємом 1,1 м3 кожний, од.</t>
  </si>
  <si>
    <t xml:space="preserve">Завдання 4.1.2. Підвищення екологічної
свідомості населення
Стратегії розвитку Донецької області на період до 2027 року</t>
  </si>
  <si>
    <t xml:space="preserve">Видання поліграфічної продукції з екологічної тематики,  створення бібліотек,  відеотек, фонотек тощо</t>
  </si>
  <si>
    <t xml:space="preserve">Лиманська ОТГ,
Виконавчий комітет Лиманської міської ради</t>
  </si>
  <si>
    <t xml:space="preserve">Кількість виданої поліграфічної продукції, од.</t>
  </si>
  <si>
    <t xml:space="preserve">Завдання 4.1.1. Удосконалення публічного екологічного управління та моніторингу Стратегії розвитку Донецької області на період до 2027 року</t>
  </si>
  <si>
    <t xml:space="preserve">Функціонування державної системи моніторингу навколишнього природного середовища</t>
  </si>
  <si>
    <t xml:space="preserve">Кількість проведених досліджень, од.</t>
  </si>
  <si>
    <t xml:space="preserve">7</t>
  </si>
  <si>
    <t xml:space="preserve">Послуги з публікації повідомлення про оприлюднення заяви та визначення обсягів СЕО. Публікація повідомлення про оприлюднення проекту ДДП</t>
  </si>
  <si>
    <t xml:space="preserve">2.27. Енергозабезпечення та енергоефективність</t>
  </si>
  <si>
    <t xml:space="preserve">4.3.1. Забезпечення справедливої трансформації вугільної галузі  та підвищення ефективності управління традиційними енергетичними ресурсами</t>
  </si>
  <si>
    <t xml:space="preserve">Придбання енергозберігаючих ламп</t>
  </si>
  <si>
    <t xml:space="preserve">Відділ культури і туризму</t>
  </si>
  <si>
    <t xml:space="preserve">Закупівля енергозберігаючих ламп, од. </t>
  </si>
  <si>
    <t xml:space="preserve">Забезпечення ефективного безперебійного енергопостачання</t>
  </si>
  <si>
    <t xml:space="preserve">Заміна електроламп 500 Вт (14 шт) наружного освітлення на економічні лампи ГНАТ та фонарь 1 АКУ-12-150-001, ВНС №1, ВНС№2, ВНС №3 </t>
  </si>
  <si>
    <t xml:space="preserve">Лиманське ВУВКГ</t>
  </si>
  <si>
    <t xml:space="preserve">Заміна насосного агрегату Д320 з електричним двигуном 55 кВт на станцію Lovara потужністю 3х18,5 кВт, ВНС №2</t>
  </si>
  <si>
    <t xml:space="preserve">Замінено насосних агрегатів, од. </t>
  </si>
  <si>
    <t xml:space="preserve">Заміна вікон у машиному залі ВНС №1 на металопластикові</t>
  </si>
  <si>
    <t xml:space="preserve">Замінено вікон, од.    </t>
  </si>
  <si>
    <t xml:space="preserve">2.28. Субвенція з місцевого бюджету державному бюджету на виконання програм соціально-економічного розвитку регіонів</t>
  </si>
  <si>
    <t xml:space="preserve">Сприяти   забезпеченню   пожежно-   та   аварійно-рятувальних  підрозділів  необхідною спецтехнікою
та обладнанням, своєчасному їх переоснащенню, забезпеченню  нормативної  кількості пожежно-рятувальних
підрозділів у населених пунктах області
</t>
  </si>
  <si>
    <t xml:space="preserve">Реалізація Програми успішного  гасіння пожеж та проведення пожежно-рятувальних робіт на території Лиманської об“єднаної територіальної громади на 2021 рік</t>
  </si>
  <si>
    <t xml:space="preserve">Придбання паливно-мастильних, будівельних матеріалів та конструкцій</t>
  </si>
  <si>
    <t xml:space="preserve">Виконавчий комітет міської ради, ДПРЗ-21 ГУ ДСНС України в Донецькій області</t>
  </si>
  <si>
    <t xml:space="preserve">Кількість паливно-мастильних матеріалів, л</t>
  </si>
</sst>
</file>

<file path=xl/styles.xml><?xml version="1.0" encoding="utf-8"?>
<styleSheet xmlns="http://schemas.openxmlformats.org/spreadsheetml/2006/main">
  <numFmts count="18">
    <numFmt numFmtId="164" formatCode="General"/>
    <numFmt numFmtId="165" formatCode="#,##0.0"/>
    <numFmt numFmtId="166" formatCode="0.0"/>
    <numFmt numFmtId="167" formatCode="0.000"/>
    <numFmt numFmtId="168" formatCode="dd/mmm"/>
    <numFmt numFmtId="169" formatCode="0"/>
    <numFmt numFmtId="170" formatCode="@"/>
    <numFmt numFmtId="171" formatCode="0.0%"/>
    <numFmt numFmtId="172" formatCode="0.00"/>
    <numFmt numFmtId="173" formatCode="#,##0"/>
    <numFmt numFmtId="174" formatCode="0%"/>
    <numFmt numFmtId="175" formatCode="#,##0.00"/>
    <numFmt numFmtId="176" formatCode="#,##0.000"/>
    <numFmt numFmtId="177" formatCode="0.0;[RED]\-0.0"/>
    <numFmt numFmtId="178" formatCode="0.00;[RED]\-0.00"/>
    <numFmt numFmtId="179" formatCode="0.00;[RED]0.00"/>
    <numFmt numFmtId="180" formatCode="0.000;[RED]\-0.000"/>
    <numFmt numFmtId="181" formatCode="* #,##0.00&quot;    &quot;;\-* #,##0.00&quot;    &quot;;* \-#&quot;    &quot;;@\ "/>
  </numFmts>
  <fonts count="35">
    <font>
      <sz val="11"/>
      <color rgb="FF000000"/>
      <name val="Calibri"/>
      <family val="2"/>
      <charset val="1"/>
    </font>
    <font>
      <sz val="10"/>
      <name val="Arial"/>
      <family val="0"/>
      <charset val="204"/>
    </font>
    <font>
      <sz val="10"/>
      <name val="Arial"/>
      <family val="0"/>
      <charset val="204"/>
    </font>
    <font>
      <sz val="10"/>
      <name val="Arial"/>
      <family val="0"/>
      <charset val="204"/>
    </font>
    <font>
      <sz val="11"/>
      <name val="Times New Roman"/>
      <family val="1"/>
      <charset val="204"/>
    </font>
    <font>
      <b val="true"/>
      <sz val="11"/>
      <name val="Times New Roman"/>
      <family val="1"/>
      <charset val="204"/>
    </font>
    <font>
      <sz val="11"/>
      <color rgb="FF000000"/>
      <name val="Times New Roman"/>
      <family val="1"/>
      <charset val="204"/>
    </font>
    <font>
      <b val="true"/>
      <i val="true"/>
      <sz val="10"/>
      <name val="Times New Roman"/>
      <family val="1"/>
      <charset val="1"/>
    </font>
    <font>
      <b val="true"/>
      <sz val="10"/>
      <name val="Times New Roman"/>
      <family val="1"/>
      <charset val="1"/>
    </font>
    <font>
      <sz val="10"/>
      <name val="Times New Roman"/>
      <family val="1"/>
      <charset val="1"/>
    </font>
    <font>
      <sz val="10"/>
      <name val="Times New Roman"/>
      <family val="1"/>
      <charset val="204"/>
    </font>
    <font>
      <b val="true"/>
      <sz val="10"/>
      <name val="Times New Roman"/>
      <family val="1"/>
      <charset val="204"/>
    </font>
    <font>
      <b val="true"/>
      <i val="true"/>
      <sz val="10"/>
      <name val="Times New Roman"/>
      <family val="1"/>
      <charset val="204"/>
    </font>
    <font>
      <b val="true"/>
      <sz val="10"/>
      <color rgb="FF000000"/>
      <name val="Times New Roman"/>
      <family val="1"/>
      <charset val="1"/>
    </font>
    <font>
      <sz val="10"/>
      <color rgb="FF000000"/>
      <name val="Times New Roman"/>
      <family val="1"/>
      <charset val="1"/>
    </font>
    <font>
      <b val="true"/>
      <sz val="10"/>
      <color rgb="FF000000"/>
      <name val="Times New Roman"/>
      <family val="1"/>
      <charset val="204"/>
    </font>
    <font>
      <sz val="10"/>
      <color rgb="FF000000"/>
      <name val="Times New Roman"/>
      <family val="1"/>
      <charset val="204"/>
    </font>
    <font>
      <b val="true"/>
      <sz val="11"/>
      <color rgb="FF000000"/>
      <name val="Times New Roman"/>
      <family val="1"/>
      <charset val="204"/>
    </font>
    <font>
      <sz val="10"/>
      <name val="Calibri"/>
      <family val="2"/>
      <charset val="204"/>
    </font>
    <font>
      <b val="true"/>
      <sz val="10"/>
      <color rgb="FFFF0066"/>
      <name val="Times New Roman"/>
      <family val="1"/>
      <charset val="204"/>
    </font>
    <font>
      <sz val="10"/>
      <color rgb="FFFF0000"/>
      <name val="Times New Roman"/>
      <family val="1"/>
      <charset val="1"/>
    </font>
    <font>
      <sz val="11"/>
      <name val="Calibri"/>
      <family val="2"/>
      <charset val="1"/>
    </font>
    <font>
      <i val="true"/>
      <sz val="10"/>
      <color rgb="FF000000"/>
      <name val="Times New Roman"/>
      <family val="1"/>
      <charset val="204"/>
    </font>
    <font>
      <i val="true"/>
      <sz val="10"/>
      <name val="Times New Roman"/>
      <family val="1"/>
      <charset val="204"/>
    </font>
    <font>
      <b val="true"/>
      <sz val="10"/>
      <color rgb="FFFF3333"/>
      <name val="Times New Roman"/>
      <family val="1"/>
      <charset val="204"/>
    </font>
    <font>
      <sz val="8"/>
      <name val="Times New Roman"/>
      <family val="1"/>
      <charset val="204"/>
    </font>
    <font>
      <sz val="10"/>
      <color rgb="FFFF0000"/>
      <name val="Times New Roman"/>
      <family val="1"/>
      <charset val="204"/>
    </font>
    <font>
      <sz val="10"/>
      <color rgb="FF000000"/>
      <name val="Calibri"/>
      <family val="2"/>
      <charset val="1"/>
    </font>
    <font>
      <sz val="10"/>
      <color rgb="FFFF0000"/>
      <name val="Arial"/>
      <family val="2"/>
      <charset val="204"/>
    </font>
    <font>
      <sz val="9"/>
      <name val="Calibri"/>
      <family val="2"/>
      <charset val="204"/>
    </font>
    <font>
      <sz val="11"/>
      <name val="Times New Roman"/>
      <family val="1"/>
      <charset val="1"/>
    </font>
    <font>
      <sz val="10"/>
      <color rgb="FF00000A"/>
      <name val="Times New Roman"/>
      <family val="1"/>
      <charset val="1"/>
    </font>
    <font>
      <b val="true"/>
      <i val="true"/>
      <sz val="10"/>
      <color rgb="FF000000"/>
      <name val="Times New Roman"/>
      <family val="1"/>
      <charset val="1"/>
    </font>
    <font>
      <sz val="11"/>
      <color rgb="FF000000"/>
      <name val="Times New Roman"/>
      <family val="1"/>
      <charset val="1"/>
    </font>
    <font>
      <sz val="9"/>
      <color rgb="FF000000"/>
      <name val="Tahoma"/>
      <family val="2"/>
      <charset val="204"/>
    </font>
  </fonts>
  <fills count="5">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rgb="FFFFFF66"/>
        <bgColor rgb="FFFFFF00"/>
      </patternFill>
    </fill>
  </fills>
  <borders count="28">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hair"/>
      <right style="hair"/>
      <top style="hair"/>
      <bottom style="hair"/>
      <diagonal/>
    </border>
    <border diagonalUp="false" diagonalDown="false">
      <left style="thin"/>
      <right style="thin"/>
      <top/>
      <bottom/>
      <diagonal/>
    </border>
    <border diagonalUp="false" diagonalDown="false">
      <left style="thin"/>
      <right style="thin"/>
      <top style="thin"/>
      <bottom/>
      <diagonal/>
    </border>
    <border diagonalUp="false" diagonalDown="false">
      <left/>
      <right/>
      <top/>
      <bottom style="hair"/>
      <diagonal/>
    </border>
    <border diagonalUp="false" diagonalDown="false">
      <left style="hair"/>
      <right style="thin"/>
      <top style="thin"/>
      <bottom/>
      <diagonal/>
    </border>
    <border diagonalUp="false" diagonalDown="false">
      <left/>
      <right/>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top style="thin"/>
      <bottom/>
      <diagonal/>
    </border>
    <border diagonalUp="false" diagonalDown="false">
      <left style="hair"/>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top/>
      <bottom/>
      <diagonal/>
    </border>
    <border diagonalUp="false" diagonalDown="false">
      <left style="thin"/>
      <right/>
      <top/>
      <bottom style="thin"/>
      <diagonal/>
    </border>
    <border diagonalUp="false" diagonalDown="false">
      <left style="hair"/>
      <right style="thin"/>
      <top style="hair"/>
      <bottom style="thin"/>
      <diagonal/>
    </border>
    <border diagonalUp="false" diagonalDown="false">
      <left/>
      <right style="hair"/>
      <top style="hair"/>
      <bottom style="hair"/>
      <diagonal/>
    </border>
    <border diagonalUp="false" diagonalDown="false">
      <left style="medium"/>
      <right/>
      <top/>
      <bottom/>
      <diagonal/>
    </border>
    <border diagonalUp="false" diagonalDown="false">
      <left style="hair"/>
      <right style="hair"/>
      <top style="hair"/>
      <bottom/>
      <diagonal/>
    </border>
    <border diagonalUp="false" diagonalDown="false">
      <left/>
      <right style="thin"/>
      <top/>
      <bottom style="thin"/>
      <diagonal/>
    </border>
    <border diagonalUp="false" diagonalDown="false">
      <left/>
      <right style="hair"/>
      <top style="hair"/>
      <bottom/>
      <diagonal/>
    </border>
    <border diagonalUp="false" diagonalDown="false">
      <left style="hair"/>
      <right style="hair"/>
      <top/>
      <bottom style="hair"/>
      <diagonal/>
    </border>
    <border diagonalUp="false" diagonalDown="false">
      <left style="hair"/>
      <right/>
      <top style="hair"/>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81" fontId="1"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1" fillId="0" borderId="0" applyFont="true" applyBorder="true" applyAlignment="true" applyProtection="true">
      <alignment horizontal="general" vertical="bottom" textRotation="0" wrapText="false" indent="0" shrinkToFit="false"/>
      <protection locked="true" hidden="false"/>
    </xf>
  </cellStyleXfs>
  <cellXfs count="42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top" textRotation="0" wrapText="true" indent="0" shrinkToFit="false"/>
      <protection locked="true" hidden="false"/>
    </xf>
    <xf numFmtId="164" fontId="4" fillId="0" borderId="0" xfId="0" applyFont="true" applyBorder="true" applyAlignment="true" applyProtection="false">
      <alignment horizontal="center" vertical="top" textRotation="0" wrapText="true" indent="0" shrinkToFit="false"/>
      <protection locked="true" hidden="false"/>
    </xf>
    <xf numFmtId="164" fontId="4" fillId="0" borderId="0" xfId="0" applyFont="true" applyBorder="false" applyAlignment="true" applyProtection="false">
      <alignment horizontal="center" vertical="top" textRotation="0" wrapText="true" indent="0" shrinkToFit="false"/>
      <protection locked="true" hidden="false"/>
    </xf>
    <xf numFmtId="165" fontId="4" fillId="0" borderId="0" xfId="0" applyFont="true" applyBorder="false" applyAlignment="true" applyProtection="false">
      <alignment horizontal="center"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5" fillId="0" borderId="1" xfId="0" applyFont="true" applyBorder="true" applyAlignment="true" applyProtection="false">
      <alignment horizontal="center" vertical="top" textRotation="0" wrapText="true" indent="0" shrinkToFit="false"/>
      <protection locked="true" hidden="false"/>
    </xf>
    <xf numFmtId="164" fontId="5" fillId="0" borderId="0" xfId="0" applyFont="true" applyBorder="fals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center" vertical="top"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5" fontId="4" fillId="0" borderId="2"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top" textRotation="0" wrapText="tru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8" fillId="2" borderId="2"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left" vertical="top" textRotation="0" wrapText="true" indent="0" shrinkToFit="false"/>
      <protection locked="true" hidden="false"/>
    </xf>
    <xf numFmtId="164" fontId="9" fillId="0" borderId="2" xfId="0" applyFont="true" applyBorder="true" applyAlignment="true" applyProtection="false">
      <alignment horizontal="center" vertical="top" textRotation="0" wrapText="false" indent="0" shrinkToFit="false"/>
      <protection locked="true" hidden="false"/>
    </xf>
    <xf numFmtId="164" fontId="9" fillId="0" borderId="2" xfId="0" applyFont="true" applyBorder="true" applyAlignment="true" applyProtection="false">
      <alignment horizontal="justify" vertical="top" textRotation="0" wrapText="true" indent="0" shrinkToFit="false"/>
      <protection locked="true" hidden="false"/>
    </xf>
    <xf numFmtId="164" fontId="9" fillId="0" borderId="2" xfId="0" applyFont="true" applyBorder="true" applyAlignment="true" applyProtection="false">
      <alignment horizontal="general" vertical="top" textRotation="0" wrapText="true" indent="0" shrinkToFit="false"/>
      <protection locked="true" hidden="false"/>
    </xf>
    <xf numFmtId="166" fontId="9" fillId="0" borderId="2" xfId="0" applyFont="true" applyBorder="true" applyAlignment="true" applyProtection="false">
      <alignment horizontal="center" vertical="top" textRotation="0" wrapText="false" indent="0" shrinkToFit="false"/>
      <protection locked="true" hidden="false"/>
    </xf>
    <xf numFmtId="166" fontId="10" fillId="0" borderId="2" xfId="0" applyFont="true" applyBorder="true" applyAlignment="true" applyProtection="false">
      <alignment horizontal="center" vertical="top"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center" vertical="top" textRotation="0" wrapText="true" indent="0" shrinkToFit="false"/>
      <protection locked="true" hidden="false"/>
    </xf>
    <xf numFmtId="164" fontId="9" fillId="3" borderId="2" xfId="0" applyFont="true" applyBorder="true" applyAlignment="true" applyProtection="false">
      <alignment horizontal="left" vertical="top" textRotation="0" wrapText="true" indent="0" shrinkToFit="false"/>
      <protection locked="true" hidden="false"/>
    </xf>
    <xf numFmtId="164" fontId="9" fillId="0" borderId="2" xfId="0" applyFont="true" applyBorder="true" applyAlignment="true" applyProtection="false">
      <alignment horizontal="center" vertical="top" textRotation="0" wrapText="true" indent="0" shrinkToFit="false"/>
      <protection locked="true" hidden="false"/>
    </xf>
    <xf numFmtId="166" fontId="9" fillId="3" borderId="2" xfId="0" applyFont="true" applyBorder="true" applyAlignment="true" applyProtection="false">
      <alignment horizontal="center" vertical="top" textRotation="0" wrapText="false" indent="0" shrinkToFit="false"/>
      <protection locked="true" hidden="false"/>
    </xf>
    <xf numFmtId="164" fontId="9" fillId="0" borderId="3" xfId="0" applyFont="true" applyBorder="true" applyAlignment="true" applyProtection="false">
      <alignment horizontal="left" vertical="top" textRotation="0" wrapText="true" indent="0" shrinkToFit="false"/>
      <protection locked="true" hidden="false"/>
    </xf>
    <xf numFmtId="164" fontId="8" fillId="0" borderId="2" xfId="0" applyFont="true" applyBorder="true" applyAlignment="true" applyProtection="false">
      <alignment horizontal="justify" vertical="top" textRotation="0" wrapText="true" indent="0" shrinkToFit="false"/>
      <protection locked="true" hidden="false"/>
    </xf>
    <xf numFmtId="166" fontId="8" fillId="0" borderId="2" xfId="0" applyFont="true" applyBorder="true" applyAlignment="true" applyProtection="false">
      <alignment horizontal="center" vertical="top" textRotation="0" wrapText="false" indent="0" shrinkToFit="false"/>
      <protection locked="true" hidden="false"/>
    </xf>
    <xf numFmtId="166" fontId="11" fillId="0" borderId="2" xfId="0" applyFont="true" applyBorder="true" applyAlignment="true" applyProtection="false">
      <alignment horizontal="center" vertical="top" textRotation="0" wrapText="true" indent="0" shrinkToFit="false"/>
      <protection locked="true" hidden="false"/>
    </xf>
    <xf numFmtId="166" fontId="11" fillId="0" borderId="2"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13" fillId="2" borderId="2" xfId="0" applyFont="true" applyBorder="true" applyAlignment="true" applyProtection="false">
      <alignment horizontal="center" vertical="center" textRotation="0" wrapText="false" indent="0" shrinkToFit="false"/>
      <protection locked="true" hidden="false"/>
    </xf>
    <xf numFmtId="164" fontId="14" fillId="3" borderId="2" xfId="0" applyFont="true" applyBorder="true" applyAlignment="true" applyProtection="false">
      <alignment horizontal="left" vertical="top" textRotation="0" wrapText="true" indent="0" shrinkToFit="false"/>
      <protection locked="true" hidden="false"/>
    </xf>
    <xf numFmtId="164" fontId="14" fillId="0" borderId="2" xfId="0" applyFont="true" applyBorder="true" applyAlignment="true" applyProtection="false">
      <alignment horizontal="center" vertical="top" textRotation="0" wrapText="false" indent="0" shrinkToFit="false"/>
      <protection locked="true" hidden="false"/>
    </xf>
    <xf numFmtId="164" fontId="14" fillId="0" borderId="2" xfId="0" applyFont="true" applyBorder="true" applyAlignment="true" applyProtection="false">
      <alignment horizontal="left" vertical="top" textRotation="0" wrapText="true" indent="0" shrinkToFit="false"/>
      <protection locked="true" hidden="false"/>
    </xf>
    <xf numFmtId="164" fontId="14" fillId="0" borderId="2" xfId="0" applyFont="true" applyBorder="true" applyAlignment="true" applyProtection="false">
      <alignment horizontal="center" vertical="top" textRotation="0" wrapText="true" indent="0" shrinkToFit="false"/>
      <protection locked="true" hidden="false"/>
    </xf>
    <xf numFmtId="167" fontId="10" fillId="0" borderId="2" xfId="0" applyFont="true" applyBorder="true" applyAlignment="true" applyProtection="false">
      <alignment horizontal="center" vertical="top" textRotation="0" wrapText="true" indent="0" shrinkToFit="false"/>
      <protection locked="true" hidden="false"/>
    </xf>
    <xf numFmtId="164" fontId="14" fillId="0" borderId="2" xfId="0" applyFont="true" applyBorder="true" applyAlignment="true" applyProtection="false">
      <alignment horizontal="left" vertical="center" textRotation="0" wrapText="true" indent="0" shrinkToFit="false"/>
      <protection locked="true" hidden="false"/>
    </xf>
    <xf numFmtId="164" fontId="10" fillId="0" borderId="2" xfId="0" applyFont="true" applyBorder="true" applyAlignment="true" applyProtection="false">
      <alignment horizontal="center" vertical="center" textRotation="0" wrapText="true" indent="0" shrinkToFit="false"/>
      <protection locked="true" hidden="false"/>
    </xf>
    <xf numFmtId="166" fontId="14" fillId="0" borderId="2" xfId="0" applyFont="true" applyBorder="true" applyAlignment="true" applyProtection="false">
      <alignment horizontal="center" vertical="top" textRotation="0" wrapText="true" indent="0" shrinkToFit="false"/>
      <protection locked="true" hidden="false"/>
    </xf>
    <xf numFmtId="164" fontId="13" fillId="0" borderId="2" xfId="0" applyFont="true" applyBorder="true" applyAlignment="false" applyProtection="false">
      <alignment horizontal="general" vertical="bottom" textRotation="0" wrapText="false" indent="0" shrinkToFit="false"/>
      <protection locked="true" hidden="false"/>
    </xf>
    <xf numFmtId="164" fontId="13" fillId="0" borderId="2" xfId="0" applyFont="true" applyBorder="true" applyAlignment="true" applyProtection="false">
      <alignment horizontal="center" vertical="top" textRotation="0" wrapText="false" indent="0" shrinkToFit="false"/>
      <protection locked="true" hidden="false"/>
    </xf>
    <xf numFmtId="164" fontId="13" fillId="0" borderId="2" xfId="0" applyFont="true" applyBorder="true" applyAlignment="true" applyProtection="false">
      <alignment horizontal="justify" vertical="top" textRotation="0" wrapText="true" indent="0" shrinkToFit="false"/>
      <protection locked="true" hidden="false"/>
    </xf>
    <xf numFmtId="164" fontId="13" fillId="0" borderId="2" xfId="0" applyFont="true" applyBorder="true" applyAlignment="true" applyProtection="false">
      <alignment horizontal="center" vertical="top" textRotation="0" wrapText="true" indent="0" shrinkToFit="false"/>
      <protection locked="true" hidden="false"/>
    </xf>
    <xf numFmtId="166" fontId="13" fillId="0" borderId="2" xfId="0" applyFont="true" applyBorder="true" applyAlignment="true" applyProtection="false">
      <alignment horizontal="center" vertical="top" textRotation="0" wrapText="true" indent="0" shrinkToFit="false"/>
      <protection locked="true" hidden="false"/>
    </xf>
    <xf numFmtId="167" fontId="13" fillId="0" borderId="2" xfId="0" applyFont="true" applyBorder="true" applyAlignment="true" applyProtection="false">
      <alignment horizontal="center" vertical="top" textRotation="0" wrapText="true" indent="0" shrinkToFit="false"/>
      <protection locked="true" hidden="false"/>
    </xf>
    <xf numFmtId="167" fontId="11" fillId="0" borderId="2" xfId="0" applyFont="true" applyBorder="true" applyAlignment="true" applyProtection="false">
      <alignment horizontal="center" vertical="top" textRotation="0" wrapText="true" indent="0" shrinkToFit="false"/>
      <protection locked="true" hidden="false"/>
    </xf>
    <xf numFmtId="164" fontId="15" fillId="2"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xf numFmtId="164" fontId="16" fillId="0" borderId="2" xfId="0" applyFont="true" applyBorder="true" applyAlignment="true" applyProtection="false">
      <alignment horizontal="left" vertical="top" textRotation="0" wrapText="true" indent="0" shrinkToFit="false"/>
      <protection locked="true" hidden="false"/>
    </xf>
    <xf numFmtId="164" fontId="6" fillId="0" borderId="2" xfId="0" applyFont="true" applyBorder="true" applyAlignment="true" applyProtection="false">
      <alignment horizontal="center" vertical="top" textRotation="0" wrapText="true" indent="0" shrinkToFit="false"/>
      <protection locked="true" hidden="false"/>
    </xf>
    <xf numFmtId="164" fontId="16" fillId="0" borderId="2" xfId="0" applyFont="true" applyBorder="true" applyAlignment="true" applyProtection="false">
      <alignment horizontal="general" vertical="top" textRotation="0" wrapText="true" indent="0" shrinkToFit="false"/>
      <protection locked="true" hidden="false"/>
    </xf>
    <xf numFmtId="166" fontId="16" fillId="0" borderId="2" xfId="0" applyFont="true" applyBorder="true" applyAlignment="true" applyProtection="false">
      <alignment horizontal="center" vertical="top" textRotation="0" wrapText="true" indent="0" shrinkToFit="false"/>
      <protection locked="true" hidden="false"/>
    </xf>
    <xf numFmtId="168" fontId="6" fillId="0" borderId="2" xfId="0" applyFont="true" applyBorder="true" applyAlignment="true" applyProtection="false">
      <alignment horizontal="center" vertical="top" textRotation="0" wrapText="true" indent="0" shrinkToFit="false"/>
      <protection locked="true" hidden="false"/>
    </xf>
    <xf numFmtId="164" fontId="16" fillId="3" borderId="2" xfId="0" applyFont="true" applyBorder="true" applyAlignment="true" applyProtection="false">
      <alignment horizontal="center" vertical="top" textRotation="0" wrapText="true" indent="0" shrinkToFit="false"/>
      <protection locked="true" hidden="false"/>
    </xf>
    <xf numFmtId="169" fontId="6" fillId="0" borderId="2" xfId="0" applyFont="true" applyBorder="true" applyAlignment="true" applyProtection="false">
      <alignment horizontal="center" vertical="top" textRotation="0" wrapText="true" indent="0" shrinkToFit="false"/>
      <protection locked="true" hidden="false"/>
    </xf>
    <xf numFmtId="164" fontId="16" fillId="3" borderId="2" xfId="0" applyFont="true" applyBorder="true" applyAlignment="true" applyProtection="false">
      <alignment horizontal="left" vertical="top" textRotation="0" wrapText="true" indent="0" shrinkToFit="false"/>
      <protection locked="true" hidden="false"/>
    </xf>
    <xf numFmtId="164" fontId="16" fillId="3" borderId="2" xfId="0" applyFont="true" applyBorder="true" applyAlignment="true" applyProtection="false">
      <alignment horizontal="general" vertical="top" textRotation="0" wrapText="true" indent="0" shrinkToFit="false"/>
      <protection locked="true" hidden="false"/>
    </xf>
    <xf numFmtId="164" fontId="6" fillId="0" borderId="2" xfId="0" applyFont="true" applyBorder="true" applyAlignment="true" applyProtection="false">
      <alignment horizontal="left" vertical="top" textRotation="0" wrapText="true" indent="0" shrinkToFit="false"/>
      <protection locked="true" hidden="false"/>
    </xf>
    <xf numFmtId="164" fontId="17" fillId="0" borderId="2" xfId="0" applyFont="true" applyBorder="true" applyAlignment="true" applyProtection="false">
      <alignment horizontal="center" vertical="top" textRotation="0" wrapText="true" indent="0" shrinkToFit="false"/>
      <protection locked="true" hidden="false"/>
    </xf>
    <xf numFmtId="164" fontId="17" fillId="2" borderId="2" xfId="0" applyFont="true" applyBorder="true" applyAlignment="true" applyProtection="false">
      <alignment horizontal="center" vertical="top" textRotation="0" wrapText="true" indent="0" shrinkToFit="false"/>
      <protection locked="true" hidden="false"/>
    </xf>
    <xf numFmtId="166" fontId="16" fillId="3" borderId="2" xfId="0" applyFont="true" applyBorder="true" applyAlignment="true" applyProtection="false">
      <alignment horizontal="center" vertical="top" textRotation="0" wrapText="true" indent="0" shrinkToFit="false"/>
      <protection locked="true" hidden="false"/>
    </xf>
    <xf numFmtId="164" fontId="6" fillId="3" borderId="2" xfId="0" applyFont="true" applyBorder="true" applyAlignment="true" applyProtection="false">
      <alignment horizontal="left" vertical="top" textRotation="0" wrapText="true" indent="0" shrinkToFit="false"/>
      <protection locked="true" hidden="false"/>
    </xf>
    <xf numFmtId="164" fontId="6" fillId="3" borderId="2" xfId="0" applyFont="true" applyBorder="true" applyAlignment="true" applyProtection="false">
      <alignment horizontal="center" vertical="top" textRotation="0" wrapText="true" indent="0" shrinkToFit="false"/>
      <protection locked="true" hidden="false"/>
    </xf>
    <xf numFmtId="165" fontId="6" fillId="0" borderId="2" xfId="0" applyFont="true" applyBorder="true" applyAlignment="true" applyProtection="false">
      <alignment horizontal="center" vertical="top" textRotation="0" wrapText="true" indent="0" shrinkToFit="false"/>
      <protection locked="true" hidden="false"/>
    </xf>
    <xf numFmtId="170" fontId="6" fillId="0" borderId="2" xfId="0" applyFont="true" applyBorder="true" applyAlignment="true" applyProtection="false">
      <alignment horizontal="center" vertical="top" textRotation="0" wrapText="true" indent="0" shrinkToFit="false"/>
      <protection locked="true" hidden="false"/>
    </xf>
    <xf numFmtId="164" fontId="16" fillId="0" borderId="2" xfId="0" applyFont="true" applyBorder="true" applyAlignment="true" applyProtection="false">
      <alignment horizontal="center" vertical="top" textRotation="0" wrapText="true" indent="0" shrinkToFit="false"/>
      <protection locked="true" hidden="false"/>
    </xf>
    <xf numFmtId="164" fontId="17" fillId="0" borderId="2" xfId="0" applyFont="true" applyBorder="true" applyAlignment="true" applyProtection="false">
      <alignment horizontal="left" vertical="top" textRotation="0" wrapText="true" indent="0" shrinkToFit="false"/>
      <protection locked="true" hidden="false"/>
    </xf>
    <xf numFmtId="165" fontId="17" fillId="0" borderId="2" xfId="0" applyFont="true" applyBorder="true" applyAlignment="true" applyProtection="false">
      <alignment horizontal="center" vertical="top" textRotation="0" wrapText="true" indent="0" shrinkToFit="false"/>
      <protection locked="true" hidden="false"/>
    </xf>
    <xf numFmtId="164" fontId="16" fillId="0" borderId="2" xfId="0" applyFont="true" applyBorder="true" applyAlignment="true" applyProtection="false">
      <alignment horizontal="center" vertical="top" textRotation="0" wrapText="false" indent="0" shrinkToFit="false"/>
      <protection locked="true" hidden="false"/>
    </xf>
    <xf numFmtId="166" fontId="16" fillId="0" borderId="2" xfId="0" applyFont="true" applyBorder="true" applyAlignment="true" applyProtection="false">
      <alignment horizontal="center" vertical="top" textRotation="0" wrapText="false" indent="0" shrinkToFit="false"/>
      <protection locked="true" hidden="false"/>
    </xf>
    <xf numFmtId="164" fontId="11" fillId="2"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left" vertical="top" textRotation="0" wrapText="true" indent="0" shrinkToFit="false"/>
      <protection locked="true" hidden="false"/>
    </xf>
    <xf numFmtId="164" fontId="4" fillId="0" borderId="2" xfId="0" applyFont="true" applyBorder="true" applyAlignment="true" applyProtection="false">
      <alignment horizontal="left" vertical="top" textRotation="0" wrapText="true" indent="0" shrinkToFit="false"/>
      <protection locked="true" hidden="false"/>
    </xf>
    <xf numFmtId="166" fontId="4" fillId="0" borderId="2" xfId="0" applyFont="true" applyBorder="true" applyAlignment="true" applyProtection="false">
      <alignment horizontal="center" vertical="top" textRotation="0" wrapText="true" indent="0" shrinkToFit="false"/>
      <protection locked="true" hidden="false"/>
    </xf>
    <xf numFmtId="164" fontId="6" fillId="0" borderId="2" xfId="0" applyFont="true" applyBorder="true" applyAlignment="true" applyProtection="false">
      <alignment horizontal="left" vertical="center" textRotation="0" wrapText="true" indent="0" shrinkToFit="false"/>
      <protection locked="true" hidden="false"/>
    </xf>
    <xf numFmtId="171" fontId="0" fillId="0" borderId="4" xfId="0" applyFont="true" applyBorder="true" applyAlignment="true" applyProtection="false">
      <alignment horizontal="center" vertical="top" textRotation="0" wrapText="false" indent="0" shrinkToFit="false"/>
      <protection locked="true" hidden="false"/>
    </xf>
    <xf numFmtId="164" fontId="4" fillId="0" borderId="4" xfId="0" applyFont="true" applyBorder="true" applyAlignment="true" applyProtection="false">
      <alignment horizontal="left" vertical="top" textRotation="0" wrapText="true" indent="0" shrinkToFit="false"/>
      <protection locked="true" hidden="false"/>
    </xf>
    <xf numFmtId="164" fontId="4" fillId="0" borderId="4" xfId="0" applyFont="true" applyBorder="true" applyAlignment="true" applyProtection="false">
      <alignment horizontal="general" vertical="top" textRotation="0" wrapText="true" indent="0" shrinkToFit="false"/>
      <protection locked="true" hidden="false"/>
    </xf>
    <xf numFmtId="164" fontId="4" fillId="0" borderId="5" xfId="0" applyFont="true" applyBorder="true" applyAlignment="true" applyProtection="false">
      <alignment horizontal="general" vertical="top"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6" fontId="5" fillId="0" borderId="2" xfId="0" applyFont="true" applyBorder="true" applyAlignment="true" applyProtection="false">
      <alignment horizontal="center" vertical="top" textRotation="0" wrapText="true" indent="0" shrinkToFit="false"/>
      <protection locked="true" hidden="false"/>
    </xf>
    <xf numFmtId="166" fontId="5" fillId="0" borderId="2" xfId="0" applyFont="true" applyBorder="true" applyAlignment="true" applyProtection="false">
      <alignment horizontal="center" vertical="center" textRotation="0" wrapText="true" indent="0" shrinkToFit="false"/>
      <protection locked="true" hidden="false"/>
    </xf>
    <xf numFmtId="166" fontId="5" fillId="0" borderId="0" xfId="0" applyFont="true" applyBorder="true" applyAlignment="true" applyProtection="false">
      <alignment horizontal="center" vertical="top" textRotation="0" wrapText="true" indent="0" shrinkToFit="false"/>
      <protection locked="true" hidden="false"/>
    </xf>
    <xf numFmtId="164" fontId="5" fillId="0" borderId="2" xfId="0" applyFont="true" applyBorder="true" applyAlignment="true" applyProtection="false">
      <alignment horizontal="left" vertical="top" textRotation="0" wrapText="true" indent="0" shrinkToFit="false"/>
      <protection locked="true" hidden="false"/>
    </xf>
    <xf numFmtId="164" fontId="11" fillId="2" borderId="2" xfId="0" applyFont="true" applyBorder="true" applyAlignment="true" applyProtection="false">
      <alignment horizontal="center" vertical="top" textRotation="0" wrapText="false" indent="0" shrinkToFit="false"/>
      <protection locked="true" hidden="false"/>
    </xf>
    <xf numFmtId="165" fontId="14" fillId="0" borderId="4" xfId="0" applyFont="true" applyBorder="true" applyAlignment="true" applyProtection="false">
      <alignment horizontal="center" vertical="center" textRotation="0" wrapText="true" indent="0" shrinkToFit="false"/>
      <protection locked="true" hidden="false"/>
    </xf>
    <xf numFmtId="164" fontId="14" fillId="0" borderId="4" xfId="0" applyFont="true" applyBorder="true" applyAlignment="true" applyProtection="false">
      <alignment horizontal="center" vertical="center" textRotation="0" wrapText="false" indent="0" shrinkToFit="false"/>
      <protection locked="true" hidden="false"/>
    </xf>
    <xf numFmtId="166" fontId="14" fillId="0" borderId="4" xfId="0" applyFont="true" applyBorder="true" applyAlignment="true" applyProtection="false">
      <alignment horizontal="center" vertical="center" textRotation="0" wrapText="false" indent="0" shrinkToFit="false"/>
      <protection locked="true" hidden="false"/>
    </xf>
    <xf numFmtId="166" fontId="14" fillId="0" borderId="2" xfId="0" applyFont="true" applyBorder="true" applyAlignment="true" applyProtection="false">
      <alignment horizontal="center" vertical="center" textRotation="0" wrapText="false" indent="0" shrinkToFit="false"/>
      <protection locked="true" hidden="false"/>
    </xf>
    <xf numFmtId="165" fontId="14" fillId="0" borderId="4" xfId="0" applyFont="true" applyBorder="true" applyAlignment="true" applyProtection="false">
      <alignment horizontal="center" vertical="top" textRotation="0" wrapText="true" indent="0" shrinkToFit="false"/>
      <protection locked="true" hidden="false"/>
    </xf>
    <xf numFmtId="166" fontId="14" fillId="0" borderId="4" xfId="0" applyFont="true" applyBorder="true" applyAlignment="true" applyProtection="false">
      <alignment horizontal="center" vertical="top" textRotation="0" wrapText="false" indent="0" shrinkToFit="false"/>
      <protection locked="true" hidden="false"/>
    </xf>
    <xf numFmtId="166" fontId="14" fillId="0" borderId="2" xfId="0" applyFont="true" applyBorder="true" applyAlignment="true" applyProtection="false">
      <alignment horizontal="center" vertical="top" textRotation="0" wrapText="false" indent="0" shrinkToFit="false"/>
      <protection locked="true" hidden="false"/>
    </xf>
    <xf numFmtId="164" fontId="13" fillId="0" borderId="2" xfId="0" applyFont="true" applyBorder="true" applyAlignment="true" applyProtection="false">
      <alignment horizontal="left" vertical="top" textRotation="0" wrapText="true" indent="0" shrinkToFit="false"/>
      <protection locked="true" hidden="false"/>
    </xf>
    <xf numFmtId="165" fontId="13" fillId="0" borderId="4" xfId="0" applyFont="true" applyBorder="true" applyAlignment="true" applyProtection="false">
      <alignment horizontal="center" vertical="top" textRotation="0" wrapText="true" indent="0" shrinkToFit="false"/>
      <protection locked="true" hidden="false"/>
    </xf>
    <xf numFmtId="166" fontId="13" fillId="0" borderId="4" xfId="0" applyFont="true" applyBorder="true" applyAlignment="true" applyProtection="false">
      <alignment horizontal="center" vertical="top" textRotation="0" wrapText="false" indent="0" shrinkToFit="false"/>
      <protection locked="true" hidden="false"/>
    </xf>
    <xf numFmtId="166" fontId="13" fillId="0" borderId="2" xfId="0" applyFont="true" applyBorder="true" applyAlignment="true" applyProtection="false">
      <alignment horizontal="center" vertical="top" textRotation="0" wrapText="false" indent="0" shrinkToFit="false"/>
      <protection locked="true" hidden="false"/>
    </xf>
    <xf numFmtId="164" fontId="8" fillId="2" borderId="2" xfId="0" applyFont="true" applyBorder="true" applyAlignment="true" applyProtection="false">
      <alignment horizontal="center" vertical="center" textRotation="0" wrapText="false" indent="0" shrinkToFit="false"/>
      <protection locked="true" hidden="false"/>
    </xf>
    <xf numFmtId="164" fontId="8" fillId="3" borderId="2" xfId="0" applyFont="true" applyBorder="true" applyAlignment="true" applyProtection="false">
      <alignment horizontal="center" vertical="center" textRotation="0" wrapText="false" indent="0" shrinkToFit="false"/>
      <protection locked="true" hidden="false"/>
    </xf>
    <xf numFmtId="170" fontId="13" fillId="3" borderId="2" xfId="0" applyFont="true" applyBorder="true" applyAlignment="true" applyProtection="false">
      <alignment horizontal="general" vertical="bottom" textRotation="0" wrapText="true" indent="0" shrinkToFit="false"/>
      <protection locked="true" hidden="false"/>
    </xf>
    <xf numFmtId="170" fontId="14" fillId="0" borderId="2" xfId="0" applyFont="true" applyBorder="true" applyAlignment="true" applyProtection="false">
      <alignment horizontal="left" vertical="top" textRotation="0" wrapText="true" indent="0" shrinkToFit="false"/>
      <protection locked="true" hidden="false"/>
    </xf>
    <xf numFmtId="172" fontId="10" fillId="0" borderId="2" xfId="0" applyFont="true" applyBorder="true" applyAlignment="true" applyProtection="false">
      <alignment horizontal="center" vertical="top" textRotation="0" wrapText="false" indent="0" shrinkToFit="false"/>
      <protection locked="true" hidden="false"/>
    </xf>
    <xf numFmtId="164" fontId="10" fillId="3" borderId="2" xfId="0" applyFont="true" applyBorder="true" applyAlignment="true" applyProtection="false">
      <alignment horizontal="general" vertical="bottom" textRotation="0" wrapText="true" indent="0" shrinkToFit="false"/>
      <protection locked="true" hidden="false"/>
    </xf>
    <xf numFmtId="164" fontId="10" fillId="0" borderId="2" xfId="0" applyFont="true" applyBorder="true" applyAlignment="true" applyProtection="false">
      <alignment horizontal="general" vertical="top" textRotation="0" wrapText="true" indent="0" shrinkToFit="false"/>
      <protection locked="true" hidden="false"/>
    </xf>
    <xf numFmtId="164" fontId="11" fillId="0" borderId="2" xfId="0" applyFont="true" applyBorder="true" applyAlignment="true" applyProtection="false">
      <alignment horizontal="center" vertical="top" textRotation="0" wrapText="true" indent="0" shrinkToFit="false"/>
      <protection locked="true" hidden="false"/>
    </xf>
    <xf numFmtId="164" fontId="16" fillId="0" borderId="2" xfId="0" applyFont="true" applyBorder="true" applyAlignment="true" applyProtection="false">
      <alignment horizontal="justify" vertical="top" textRotation="0" wrapText="true" indent="0" shrinkToFit="false"/>
      <protection locked="true" hidden="false"/>
    </xf>
    <xf numFmtId="172" fontId="10" fillId="0" borderId="2" xfId="0" applyFont="true" applyBorder="true" applyAlignment="true" applyProtection="false">
      <alignment horizontal="justify" vertical="top" textRotation="0" wrapText="true" indent="0" shrinkToFit="false"/>
      <protection locked="true" hidden="false"/>
    </xf>
    <xf numFmtId="164" fontId="18" fillId="0" borderId="2" xfId="0" applyFont="true" applyBorder="true" applyAlignment="false" applyProtection="false">
      <alignment horizontal="general" vertical="bottom" textRotation="0" wrapText="false" indent="0" shrinkToFit="false"/>
      <protection locked="true" hidden="false"/>
    </xf>
    <xf numFmtId="170" fontId="10" fillId="0" borderId="2" xfId="0" applyFont="true" applyBorder="true" applyAlignment="true" applyProtection="false">
      <alignment horizontal="general" vertical="top" textRotation="0" wrapText="true" indent="0" shrinkToFit="false"/>
      <protection locked="true" hidden="false"/>
    </xf>
    <xf numFmtId="164" fontId="10" fillId="0" borderId="0" xfId="0" applyFont="true" applyBorder="true" applyAlignment="true" applyProtection="false">
      <alignment horizontal="center" vertical="top" textRotation="0" wrapText="false" indent="0" shrinkToFit="false"/>
      <protection locked="true" hidden="false"/>
    </xf>
    <xf numFmtId="164" fontId="10" fillId="0" borderId="2" xfId="0" applyFont="true" applyBorder="true" applyAlignment="true" applyProtection="false">
      <alignment horizontal="general" vertical="center" textRotation="0" wrapText="true" indent="0" shrinkToFit="false"/>
      <protection locked="true" hidden="false"/>
    </xf>
    <xf numFmtId="170" fontId="13" fillId="0" borderId="2" xfId="0" applyFont="true" applyBorder="true" applyAlignment="true" applyProtection="false">
      <alignment horizontal="left" vertical="bottom" textRotation="0" wrapText="true" indent="0" shrinkToFit="false"/>
      <protection locked="true" hidden="false"/>
    </xf>
    <xf numFmtId="172" fontId="10" fillId="0" borderId="2" xfId="0" applyFont="true" applyBorder="true" applyAlignment="true" applyProtection="false">
      <alignment horizontal="center" vertical="top" textRotation="0" wrapText="true" indent="0" shrinkToFit="false"/>
      <protection locked="true" hidden="false"/>
    </xf>
    <xf numFmtId="164" fontId="10" fillId="0" borderId="6" xfId="0" applyFont="true" applyBorder="true" applyAlignment="true" applyProtection="false">
      <alignment horizontal="left" vertical="top" textRotation="0" wrapText="true" indent="0" shrinkToFit="false"/>
      <protection locked="true" hidden="false"/>
    </xf>
    <xf numFmtId="172" fontId="19" fillId="0" borderId="2" xfId="0" applyFont="true" applyBorder="true" applyAlignment="true" applyProtection="false">
      <alignment horizontal="center" vertical="top" textRotation="0" wrapText="true" indent="0" shrinkToFit="false"/>
      <protection locked="true" hidden="false"/>
    </xf>
    <xf numFmtId="164" fontId="19" fillId="0" borderId="2" xfId="0" applyFont="true" applyBorder="true" applyAlignment="true" applyProtection="false">
      <alignment horizontal="center" vertical="top" textRotation="0" wrapText="true" indent="0" shrinkToFit="false"/>
      <protection locked="true" hidden="false"/>
    </xf>
    <xf numFmtId="170" fontId="11" fillId="0" borderId="2" xfId="0" applyFont="true" applyBorder="true" applyAlignment="true" applyProtection="false">
      <alignment horizontal="general" vertical="bottom" textRotation="0" wrapText="true" indent="0" shrinkToFit="false"/>
      <protection locked="true" hidden="false"/>
    </xf>
    <xf numFmtId="164" fontId="11" fillId="0" borderId="2" xfId="0" applyFont="true" applyBorder="true" applyAlignment="true" applyProtection="false">
      <alignment horizontal="general" vertical="bottom" textRotation="0" wrapText="true" indent="0" shrinkToFit="false"/>
      <protection locked="true" hidden="false"/>
    </xf>
    <xf numFmtId="164" fontId="11" fillId="0" borderId="2" xfId="0" applyFont="true" applyBorder="true" applyAlignment="true" applyProtection="false">
      <alignment horizontal="center" vertical="bottom" textRotation="0" wrapText="true" indent="0" shrinkToFit="false"/>
      <protection locked="true" hidden="false"/>
    </xf>
    <xf numFmtId="170" fontId="10" fillId="0" borderId="2" xfId="0" applyFont="true" applyBorder="true" applyAlignment="true" applyProtection="false">
      <alignment horizontal="justify" vertical="top" textRotation="0" wrapText="true" indent="0" shrinkToFit="false"/>
      <protection locked="true" hidden="false"/>
    </xf>
    <xf numFmtId="172" fontId="11" fillId="0" borderId="2" xfId="0" applyFont="true" applyBorder="true" applyAlignment="true" applyProtection="false">
      <alignment horizontal="center" vertical="top" textRotation="0" wrapText="true" indent="0" shrinkToFit="false"/>
      <protection locked="true" hidden="false"/>
    </xf>
    <xf numFmtId="173" fontId="10" fillId="0" borderId="2" xfId="0" applyFont="true" applyBorder="true" applyAlignment="true" applyProtection="false">
      <alignment horizontal="left" vertical="top" textRotation="0" wrapText="true" indent="0" shrinkToFit="false"/>
      <protection locked="true" hidden="false"/>
    </xf>
    <xf numFmtId="164" fontId="18" fillId="0" borderId="2" xfId="0" applyFont="true" applyBorder="true" applyAlignment="true" applyProtection="false">
      <alignment horizontal="general" vertical="bottom" textRotation="0" wrapText="true" indent="0" shrinkToFit="false"/>
      <protection locked="true" hidden="false"/>
    </xf>
    <xf numFmtId="170" fontId="11" fillId="0" borderId="2" xfId="0" applyFont="true" applyBorder="true" applyAlignment="true" applyProtection="false">
      <alignment horizontal="left" vertical="bottom" textRotation="0" wrapText="true" indent="0" shrinkToFit="false"/>
      <protection locked="true" hidden="false"/>
    </xf>
    <xf numFmtId="170" fontId="10" fillId="0" borderId="2" xfId="0" applyFont="true" applyBorder="true" applyAlignment="true" applyProtection="false">
      <alignment horizontal="left" vertical="top" textRotation="0" wrapText="true" indent="0" shrinkToFit="false"/>
      <protection locked="true" hidden="false"/>
    </xf>
    <xf numFmtId="164" fontId="14" fillId="0" borderId="4" xfId="0" applyFont="true" applyBorder="true" applyAlignment="true" applyProtection="false">
      <alignment horizontal="left" vertical="top" textRotation="0" wrapText="true" indent="0" shrinkToFit="false"/>
      <protection locked="true" hidden="false"/>
    </xf>
    <xf numFmtId="164" fontId="10" fillId="0" borderId="2" xfId="0" applyFont="true" applyBorder="true" applyAlignment="true" applyProtection="false">
      <alignment horizontal="justify" vertical="top" textRotation="0" wrapText="true" indent="0" shrinkToFit="false"/>
      <protection locked="true" hidden="false"/>
    </xf>
    <xf numFmtId="164" fontId="18" fillId="0" borderId="2" xfId="0" applyFont="true" applyBorder="true" applyAlignment="true" applyProtection="false">
      <alignment horizontal="general" vertical="bottom" textRotation="0" wrapText="fals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general" vertical="top"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0" fillId="0" borderId="2" xfId="0" applyFont="true" applyBorder="true" applyAlignment="true" applyProtection="false">
      <alignment horizontal="center" vertical="top" textRotation="0" wrapText="false" indent="0" shrinkToFit="false"/>
      <protection locked="true" hidden="false"/>
    </xf>
    <xf numFmtId="164" fontId="10" fillId="0" borderId="2" xfId="0" applyFont="true" applyBorder="true" applyAlignment="true" applyProtection="false">
      <alignment horizontal="general" vertical="bottom" textRotation="0" wrapText="true" indent="0" shrinkToFit="false"/>
      <protection locked="true" hidden="false"/>
    </xf>
    <xf numFmtId="170" fontId="11" fillId="0" borderId="2" xfId="0" applyFont="true" applyBorder="true" applyAlignment="true" applyProtection="false">
      <alignment horizontal="justify" vertical="top" textRotation="0" wrapText="true" indent="0" shrinkToFit="false"/>
      <protection locked="true" hidden="false"/>
    </xf>
    <xf numFmtId="164" fontId="11" fillId="0" borderId="2" xfId="0" applyFont="true" applyBorder="true" applyAlignment="true" applyProtection="false">
      <alignment horizontal="general" vertical="top" textRotation="0" wrapText="true" indent="0" shrinkToFit="false"/>
      <protection locked="true" hidden="false"/>
    </xf>
    <xf numFmtId="164" fontId="15" fillId="2" borderId="2" xfId="0" applyFont="true" applyBorder="true" applyAlignment="true" applyProtection="false">
      <alignment horizontal="center" vertical="top" textRotation="0" wrapText="false" indent="0" shrinkToFit="false"/>
      <protection locked="true" hidden="false"/>
    </xf>
    <xf numFmtId="166" fontId="14" fillId="0" borderId="7" xfId="0" applyFont="true" applyBorder="true" applyAlignment="true" applyProtection="false">
      <alignment horizontal="center" vertical="top" textRotation="0" wrapText="false" indent="0" shrinkToFit="false"/>
      <protection locked="true" hidden="false"/>
    </xf>
    <xf numFmtId="164" fontId="14" fillId="0" borderId="4" xfId="0" applyFont="true" applyBorder="true" applyAlignment="true" applyProtection="false">
      <alignment horizontal="center" vertical="top" textRotation="0" wrapText="false" indent="0" shrinkToFit="false"/>
      <protection locked="true" hidden="false"/>
    </xf>
    <xf numFmtId="166" fontId="14" fillId="0" borderId="0" xfId="0" applyFont="true" applyBorder="true" applyAlignment="true" applyProtection="false">
      <alignment horizontal="center" vertical="top" textRotation="0" wrapText="false" indent="0" shrinkToFit="false"/>
      <protection locked="true" hidden="false"/>
    </xf>
    <xf numFmtId="164" fontId="14" fillId="0" borderId="4" xfId="0" applyFont="true" applyBorder="true" applyAlignment="true" applyProtection="false">
      <alignment horizontal="center" vertical="center" textRotation="0" wrapText="true" indent="0" shrinkToFit="false"/>
      <protection locked="true" hidden="false"/>
    </xf>
    <xf numFmtId="166" fontId="14" fillId="0" borderId="4" xfId="0" applyFont="true" applyBorder="true" applyAlignment="true" applyProtection="false">
      <alignment horizontal="center" vertical="top" textRotation="0" wrapText="true" indent="0" shrinkToFit="false"/>
      <protection locked="true" hidden="false"/>
    </xf>
    <xf numFmtId="164" fontId="14" fillId="0" borderId="4" xfId="0" applyFont="true" applyBorder="true" applyAlignment="false" applyProtection="false">
      <alignment horizontal="general" vertical="bottom" textRotation="0" wrapText="false" indent="0" shrinkToFit="false"/>
      <protection locked="true" hidden="false"/>
    </xf>
    <xf numFmtId="164" fontId="14" fillId="0" borderId="2" xfId="0" applyFont="true" applyBorder="true" applyAlignment="true" applyProtection="false">
      <alignment horizontal="left" vertical="top" textRotation="0" wrapText="false" indent="0" shrinkToFit="false"/>
      <protection locked="true" hidden="false"/>
    </xf>
    <xf numFmtId="164" fontId="14" fillId="0" borderId="2" xfId="0" applyFont="true" applyBorder="true" applyAlignment="true" applyProtection="false">
      <alignment horizontal="center" vertical="center" textRotation="0" wrapText="true" indent="0" shrinkToFit="false"/>
      <protection locked="true" hidden="false"/>
    </xf>
    <xf numFmtId="166" fontId="14" fillId="0" borderId="0" xfId="0" applyFont="true" applyBorder="true" applyAlignment="true" applyProtection="false">
      <alignment horizontal="center" vertical="center" textRotation="0" wrapText="false" indent="0" shrinkToFit="false"/>
      <protection locked="true" hidden="false"/>
    </xf>
    <xf numFmtId="174" fontId="14" fillId="0" borderId="4" xfId="0" applyFont="true" applyBorder="true" applyAlignment="true" applyProtection="false">
      <alignment horizontal="center" vertical="top" textRotation="0" wrapText="false" indent="0" shrinkToFit="false"/>
      <protection locked="true" hidden="false"/>
    </xf>
    <xf numFmtId="164" fontId="14" fillId="0" borderId="2" xfId="0" applyFont="true" applyBorder="true" applyAlignment="false" applyProtection="false">
      <alignment horizontal="general" vertical="bottom" textRotation="0" wrapText="false" indent="0" shrinkToFit="false"/>
      <protection locked="true" hidden="false"/>
    </xf>
    <xf numFmtId="166" fontId="13" fillId="0" borderId="7" xfId="0" applyFont="true" applyBorder="true" applyAlignment="true" applyProtection="false">
      <alignment horizontal="center" vertical="top" textRotation="0" wrapText="false" indent="0" shrinkToFit="false"/>
      <protection locked="true" hidden="false"/>
    </xf>
    <xf numFmtId="164" fontId="20" fillId="0" borderId="4" xfId="0" applyFont="true" applyBorder="true" applyAlignment="false" applyProtection="false">
      <alignment horizontal="general" vertical="bottom" textRotation="0" wrapText="false" indent="0" shrinkToFit="false"/>
      <protection locked="true" hidden="false"/>
    </xf>
    <xf numFmtId="165" fontId="14" fillId="0" borderId="2" xfId="0" applyFont="true" applyBorder="true" applyAlignment="true" applyProtection="false">
      <alignment horizontal="center" vertical="top" textRotation="0" wrapText="true" indent="0" shrinkToFit="false"/>
      <protection locked="true" hidden="false"/>
    </xf>
    <xf numFmtId="166" fontId="14" fillId="0" borderId="0" xfId="0" applyFont="true" applyBorder="false" applyAlignment="true" applyProtection="false">
      <alignment horizontal="center" vertical="top" textRotation="0" wrapText="false" indent="0" shrinkToFit="false"/>
      <protection locked="true" hidden="false"/>
    </xf>
    <xf numFmtId="165" fontId="13" fillId="0" borderId="2" xfId="0" applyFont="true" applyBorder="true" applyAlignment="true" applyProtection="false">
      <alignment horizontal="center" vertical="top" textRotation="0" wrapText="true" indent="0" shrinkToFit="false"/>
      <protection locked="true" hidden="false"/>
    </xf>
    <xf numFmtId="175" fontId="13" fillId="0" borderId="2" xfId="0" applyFont="true" applyBorder="true" applyAlignment="true" applyProtection="false">
      <alignment horizontal="center" vertical="top" textRotation="0" wrapText="true" indent="0" shrinkToFit="false"/>
      <protection locked="true" hidden="false"/>
    </xf>
    <xf numFmtId="164" fontId="5" fillId="2" borderId="2" xfId="0" applyFont="true" applyBorder="true" applyAlignment="true" applyProtection="false">
      <alignment horizontal="center" vertical="top" textRotation="0" wrapText="true" indent="0" shrinkToFit="false"/>
      <protection locked="true" hidden="false"/>
    </xf>
    <xf numFmtId="166" fontId="9" fillId="0" borderId="2" xfId="0" applyFont="true" applyBorder="true" applyAlignment="true" applyProtection="false">
      <alignment horizontal="center" vertical="top" textRotation="0" wrapText="true" indent="0" shrinkToFit="false"/>
      <protection locked="true" hidden="false"/>
    </xf>
    <xf numFmtId="166" fontId="8" fillId="0" borderId="2" xfId="0" applyFont="true" applyBorder="true" applyAlignment="true" applyProtection="false">
      <alignment horizontal="center" vertical="top" textRotation="0" wrapText="true" indent="0" shrinkToFit="false"/>
      <protection locked="true" hidden="false"/>
    </xf>
    <xf numFmtId="167" fontId="8" fillId="0" borderId="2" xfId="0" applyFont="true" applyBorder="true" applyAlignment="true" applyProtection="false">
      <alignment horizontal="center" vertical="top" textRotation="0" wrapText="true" indent="0" shrinkToFit="false"/>
      <protection locked="true" hidden="false"/>
    </xf>
    <xf numFmtId="166" fontId="9" fillId="0" borderId="6" xfId="0" applyFont="true" applyBorder="true" applyAlignment="true" applyProtection="false">
      <alignment horizontal="center" vertical="top" textRotation="0" wrapText="false" indent="0" shrinkToFit="false"/>
      <protection locked="true" hidden="false"/>
    </xf>
    <xf numFmtId="167" fontId="9" fillId="0" borderId="2" xfId="0" applyFont="true" applyBorder="true" applyAlignment="true" applyProtection="false">
      <alignment horizontal="center" vertical="top" textRotation="0" wrapText="true" indent="0" shrinkToFit="false"/>
      <protection locked="true" hidden="false"/>
    </xf>
    <xf numFmtId="167" fontId="9" fillId="0" borderId="2" xfId="0" applyFont="true" applyBorder="true" applyAlignment="true" applyProtection="false">
      <alignment horizontal="center" vertical="top" textRotation="0" wrapText="false" indent="0" shrinkToFit="false"/>
      <protection locked="true" hidden="false"/>
    </xf>
    <xf numFmtId="167" fontId="14" fillId="0" borderId="2" xfId="0" applyFont="true" applyBorder="true" applyAlignment="true" applyProtection="false">
      <alignment horizontal="center" vertical="top" textRotation="0" wrapText="true" indent="0" shrinkToFit="false"/>
      <protection locked="true" hidden="false"/>
    </xf>
    <xf numFmtId="164" fontId="9" fillId="0" borderId="6" xfId="0" applyFont="true" applyBorder="true" applyAlignment="true" applyProtection="false">
      <alignment horizontal="center" vertical="top" textRotation="0" wrapText="false" indent="0" shrinkToFit="false"/>
      <protection locked="true" hidden="false"/>
    </xf>
    <xf numFmtId="164" fontId="14" fillId="0" borderId="6" xfId="0" applyFont="true" applyBorder="true" applyAlignment="true" applyProtection="false">
      <alignment horizontal="left" vertical="top" textRotation="0" wrapText="true" indent="0" shrinkToFit="false"/>
      <protection locked="true" hidden="false"/>
    </xf>
    <xf numFmtId="164" fontId="4" fillId="0" borderId="6" xfId="0" applyFont="true" applyBorder="true" applyAlignment="true" applyProtection="false">
      <alignment horizontal="left" vertical="top" textRotation="0" wrapText="true" indent="0" shrinkToFit="false"/>
      <protection locked="true" hidden="false"/>
    </xf>
    <xf numFmtId="166" fontId="9" fillId="0" borderId="6" xfId="0" applyFont="true" applyBorder="true" applyAlignment="true" applyProtection="false">
      <alignment horizontal="center" vertical="top" textRotation="0" wrapText="true" indent="0" shrinkToFit="false"/>
      <protection locked="true" hidden="false"/>
    </xf>
    <xf numFmtId="166" fontId="9" fillId="0" borderId="2" xfId="0" applyFont="true" applyBorder="true" applyAlignment="true" applyProtection="false">
      <alignment horizontal="general" vertical="top" textRotation="0" wrapText="true" indent="0" shrinkToFit="false"/>
      <protection locked="true" hidden="false"/>
    </xf>
    <xf numFmtId="166" fontId="8" fillId="0" borderId="2" xfId="0" applyFont="true" applyBorder="true" applyAlignment="true" applyProtection="false">
      <alignment horizontal="general" vertical="top" textRotation="0" wrapText="true" indent="0" shrinkToFit="false"/>
      <protection locked="true" hidden="false"/>
    </xf>
    <xf numFmtId="164" fontId="9" fillId="0" borderId="3" xfId="0" applyFont="true" applyBorder="true" applyAlignment="true" applyProtection="false">
      <alignment horizontal="center" vertical="top" textRotation="0" wrapText="false" indent="0" shrinkToFit="false"/>
      <protection locked="true" hidden="false"/>
    </xf>
    <xf numFmtId="164" fontId="14" fillId="0" borderId="5" xfId="0" applyFont="true" applyBorder="true" applyAlignment="true" applyProtection="false">
      <alignment horizontal="left" vertical="top" textRotation="0" wrapText="true" indent="0" shrinkToFit="false"/>
      <protection locked="true" hidden="false"/>
    </xf>
    <xf numFmtId="166" fontId="9" fillId="0" borderId="3" xfId="0" applyFont="true" applyBorder="true" applyAlignment="true" applyProtection="false">
      <alignment horizontal="general" vertical="top" textRotation="0" wrapText="true" indent="0" shrinkToFit="false"/>
      <protection locked="true" hidden="false"/>
    </xf>
    <xf numFmtId="166" fontId="8" fillId="0" borderId="3" xfId="0" applyFont="true" applyBorder="true" applyAlignment="true" applyProtection="false">
      <alignment horizontal="general" vertical="top" textRotation="0" wrapText="true" indent="0" shrinkToFit="false"/>
      <protection locked="true" hidden="false"/>
    </xf>
    <xf numFmtId="166" fontId="14" fillId="0" borderId="6" xfId="0" applyFont="true" applyBorder="true" applyAlignment="true" applyProtection="false">
      <alignment horizontal="center" vertical="top" textRotation="0" wrapText="false" indent="0" shrinkToFit="false"/>
      <protection locked="true" hidden="false"/>
    </xf>
    <xf numFmtId="166" fontId="9" fillId="0" borderId="3" xfId="0" applyFont="true" applyBorder="true" applyAlignment="true" applyProtection="false">
      <alignment horizontal="center" vertical="top" textRotation="0" wrapText="true" indent="0" shrinkToFit="false"/>
      <protection locked="true" hidden="false"/>
    </xf>
    <xf numFmtId="164" fontId="5" fillId="0" borderId="2" xfId="0" applyFont="true" applyBorder="true" applyAlignment="true" applyProtection="false">
      <alignment horizontal="center" vertical="top" textRotation="0" wrapText="true" indent="0" shrinkToFit="false"/>
      <protection locked="true" hidden="false"/>
    </xf>
    <xf numFmtId="166" fontId="5" fillId="0" borderId="2" xfId="0" applyFont="true" applyBorder="true" applyAlignment="true" applyProtection="false">
      <alignment horizontal="left" vertical="top" textRotation="0" wrapText="true" indent="0" shrinkToFit="false"/>
      <protection locked="true" hidden="false"/>
    </xf>
    <xf numFmtId="172" fontId="9" fillId="0" borderId="2" xfId="0" applyFont="true" applyBorder="true" applyAlignment="true" applyProtection="false">
      <alignment horizontal="center" vertical="top" textRotation="0" wrapText="true" indent="0" shrinkToFit="false"/>
      <protection locked="true" hidden="false"/>
    </xf>
    <xf numFmtId="176" fontId="13" fillId="0" borderId="2" xfId="0" applyFont="true" applyBorder="true" applyAlignment="true" applyProtection="false">
      <alignment horizontal="center" vertical="top" textRotation="0" wrapText="true" indent="0" shrinkToFit="false"/>
      <protection locked="true" hidden="false"/>
    </xf>
    <xf numFmtId="176" fontId="8" fillId="0" borderId="2" xfId="0" applyFont="true" applyBorder="true" applyAlignment="true" applyProtection="false">
      <alignment horizontal="center" vertical="top" textRotation="0" wrapText="true" indent="0" shrinkToFit="false"/>
      <protection locked="true" hidden="false"/>
    </xf>
    <xf numFmtId="165" fontId="8" fillId="0" borderId="2" xfId="0" applyFont="true" applyBorder="true" applyAlignment="true" applyProtection="false">
      <alignment horizontal="center" vertical="top" textRotation="0" wrapText="true" indent="0" shrinkToFit="false"/>
      <protection locked="true" hidden="false"/>
    </xf>
    <xf numFmtId="164" fontId="11" fillId="2" borderId="2" xfId="0" applyFont="true" applyBorder="true" applyAlignment="true" applyProtection="false">
      <alignment horizontal="center" vertical="top" textRotation="0" wrapText="true" indent="0" shrinkToFit="false"/>
      <protection locked="true" hidden="false"/>
    </xf>
    <xf numFmtId="164" fontId="14" fillId="0" borderId="0" xfId="0" applyFont="true" applyBorder="false" applyAlignment="true" applyProtection="false">
      <alignment horizontal="general" vertical="top" textRotation="0" wrapText="true" indent="0" shrinkToFit="false"/>
      <protection locked="true" hidden="false"/>
    </xf>
    <xf numFmtId="164" fontId="14" fillId="0" borderId="2" xfId="0" applyFont="true" applyBorder="true" applyAlignment="true" applyProtection="false">
      <alignment horizontal="general" vertical="top" textRotation="0" wrapText="true" indent="0" shrinkToFit="false"/>
      <protection locked="true" hidden="false"/>
    </xf>
    <xf numFmtId="164" fontId="11" fillId="0" borderId="2" xfId="0" applyFont="true" applyBorder="true" applyAlignment="true" applyProtection="false">
      <alignment horizontal="left" vertical="top" textRotation="0" wrapText="true" indent="0" shrinkToFit="false"/>
      <protection locked="true" hidden="false"/>
    </xf>
    <xf numFmtId="164" fontId="11" fillId="2" borderId="2" xfId="0" applyFont="true" applyBorder="true" applyAlignment="true" applyProtection="false">
      <alignment horizontal="center" vertical="center" textRotation="0" wrapText="false" indent="0" shrinkToFit="false"/>
      <protection locked="true" hidden="false"/>
    </xf>
    <xf numFmtId="164" fontId="16" fillId="0" borderId="8" xfId="0" applyFont="true" applyBorder="true" applyAlignment="true" applyProtection="false">
      <alignment horizontal="left" vertical="top" textRotation="0" wrapText="true" indent="0" shrinkToFit="false"/>
      <protection locked="true" hidden="false"/>
    </xf>
    <xf numFmtId="164" fontId="10" fillId="0" borderId="2" xfId="20" applyFont="true" applyBorder="true" applyAlignment="true" applyProtection="false">
      <alignment horizontal="center" vertical="top" textRotation="0" wrapText="true" indent="0" shrinkToFit="false"/>
      <protection locked="true" hidden="false"/>
    </xf>
    <xf numFmtId="164" fontId="10" fillId="0" borderId="2" xfId="20" applyFont="true" applyBorder="true" applyAlignment="true" applyProtection="false">
      <alignment horizontal="general" vertical="top" textRotation="0" wrapText="true" indent="0" shrinkToFit="false"/>
      <protection locked="true" hidden="false"/>
    </xf>
    <xf numFmtId="165" fontId="10" fillId="0" borderId="2" xfId="20" applyFont="true" applyBorder="true" applyAlignment="true" applyProtection="false">
      <alignment horizontal="center" vertical="top" textRotation="0" wrapText="true" indent="0" shrinkToFit="false"/>
      <protection locked="true" hidden="false"/>
    </xf>
    <xf numFmtId="165" fontId="10" fillId="0" borderId="2" xfId="0" applyFont="true" applyBorder="true" applyAlignment="true" applyProtection="false">
      <alignment horizontal="center" vertical="top" textRotation="0" wrapText="true" indent="0" shrinkToFit="false"/>
      <protection locked="true" hidden="false"/>
    </xf>
    <xf numFmtId="173" fontId="10" fillId="0" borderId="2" xfId="20" applyFont="true" applyBorder="true" applyAlignment="true" applyProtection="false">
      <alignment horizontal="center" vertical="top" textRotation="0" wrapText="true" indent="0" shrinkToFit="false"/>
      <protection locked="true" hidden="false"/>
    </xf>
    <xf numFmtId="177" fontId="10" fillId="0" borderId="2" xfId="0" applyFont="true" applyBorder="true" applyAlignment="true" applyProtection="false">
      <alignment horizontal="center" vertical="top" textRotation="0" wrapText="true" indent="0" shrinkToFit="false"/>
      <protection locked="true" hidden="false"/>
    </xf>
    <xf numFmtId="164" fontId="10" fillId="0" borderId="2" xfId="0" applyFont="true" applyBorder="true" applyAlignment="true" applyProtection="true">
      <alignment horizontal="left" vertical="top" textRotation="0" wrapText="true" indent="0" shrinkToFit="false"/>
      <protection locked="true" hidden="false"/>
    </xf>
    <xf numFmtId="164" fontId="10" fillId="0" borderId="6" xfId="20" applyFont="true" applyBorder="true" applyAlignment="true" applyProtection="false">
      <alignment horizontal="center" vertical="top" textRotation="0" wrapText="true" indent="0" shrinkToFit="false"/>
      <protection locked="true" hidden="false"/>
    </xf>
    <xf numFmtId="177" fontId="10" fillId="0" borderId="6" xfId="0" applyFont="true" applyBorder="true" applyAlignment="true" applyProtection="false">
      <alignment horizontal="center" vertical="top" textRotation="0" wrapText="true" indent="0" shrinkToFit="false"/>
      <protection locked="true" hidden="false"/>
    </xf>
    <xf numFmtId="164" fontId="10" fillId="0" borderId="4" xfId="20" applyFont="true" applyBorder="true" applyAlignment="true" applyProtection="false">
      <alignment horizontal="general" vertical="top" textRotation="0" wrapText="true" indent="0" shrinkToFit="false"/>
      <protection locked="true" hidden="false"/>
    </xf>
    <xf numFmtId="164" fontId="16" fillId="0" borderId="4" xfId="0" applyFont="true" applyBorder="true" applyAlignment="true" applyProtection="false">
      <alignment horizontal="left" vertical="top" textRotation="0" wrapText="true" indent="0" shrinkToFit="false"/>
      <protection locked="true" hidden="false"/>
    </xf>
    <xf numFmtId="164" fontId="15" fillId="0" borderId="4" xfId="0" applyFont="true" applyBorder="true" applyAlignment="true" applyProtection="false">
      <alignment horizontal="general" vertical="top" textRotation="0" wrapText="true" indent="0" shrinkToFit="false"/>
      <protection locked="true" hidden="false"/>
    </xf>
    <xf numFmtId="164" fontId="16" fillId="0" borderId="6" xfId="0" applyFont="true" applyBorder="true" applyAlignment="true" applyProtection="false">
      <alignment horizontal="center" vertical="top" textRotation="0" wrapText="true" indent="0" shrinkToFit="false"/>
      <protection locked="true" hidden="false"/>
    </xf>
    <xf numFmtId="164" fontId="15" fillId="0" borderId="0" xfId="0" applyFont="true" applyBorder="true" applyAlignment="true" applyProtection="false">
      <alignment horizontal="left" vertical="top" textRotation="0" wrapText="true" indent="0" shrinkToFit="false"/>
      <protection locked="true" hidden="false"/>
    </xf>
    <xf numFmtId="164" fontId="16" fillId="0" borderId="6" xfId="0" applyFont="true" applyBorder="true" applyAlignment="true" applyProtection="false">
      <alignment horizontal="left" vertical="top" textRotation="0" wrapText="true" indent="0" shrinkToFit="false"/>
      <protection locked="true" hidden="false"/>
    </xf>
    <xf numFmtId="177" fontId="15" fillId="0" borderId="2" xfId="0" applyFont="true" applyBorder="true" applyAlignment="true" applyProtection="false">
      <alignment horizontal="center" vertical="top" textRotation="0" wrapText="true" indent="0" shrinkToFit="false"/>
      <protection locked="true" hidden="false"/>
    </xf>
    <xf numFmtId="178" fontId="15" fillId="0" borderId="2" xfId="0" applyFont="true" applyBorder="true" applyAlignment="true" applyProtection="false">
      <alignment horizontal="center" vertical="top" textRotation="0" wrapText="true" indent="0" shrinkToFit="false"/>
      <protection locked="true" hidden="false"/>
    </xf>
    <xf numFmtId="164" fontId="16" fillId="0" borderId="2" xfId="0" applyFont="true" applyBorder="true" applyAlignment="true" applyProtection="false">
      <alignment horizontal="center" vertical="center" textRotation="0" wrapText="true" indent="0" shrinkToFit="false"/>
      <protection locked="true" hidden="false"/>
    </xf>
    <xf numFmtId="177" fontId="16" fillId="0" borderId="2" xfId="0" applyFont="true" applyBorder="true" applyAlignment="true" applyProtection="false">
      <alignment horizontal="center" vertical="top" textRotation="0" wrapText="true" indent="0" shrinkToFit="false"/>
      <protection locked="true" hidden="false"/>
    </xf>
    <xf numFmtId="178" fontId="16" fillId="0" borderId="2" xfId="0" applyFont="true" applyBorder="true" applyAlignment="true" applyProtection="false">
      <alignment horizontal="center" vertical="top" textRotation="0" wrapText="true" indent="0" shrinkToFit="false"/>
      <protection locked="true" hidden="false"/>
    </xf>
    <xf numFmtId="178" fontId="16" fillId="0" borderId="3" xfId="0" applyFont="true" applyBorder="true" applyAlignment="true" applyProtection="false">
      <alignment horizontal="center" vertical="top" textRotation="0" wrapText="true" indent="0" shrinkToFit="false"/>
      <protection locked="true" hidden="false"/>
    </xf>
    <xf numFmtId="179" fontId="16" fillId="0" borderId="3" xfId="0" applyFont="true" applyBorder="true" applyAlignment="true" applyProtection="false">
      <alignment horizontal="center" vertical="top" textRotation="0" wrapText="true" indent="0" shrinkToFit="false"/>
      <protection locked="true" hidden="false"/>
    </xf>
    <xf numFmtId="164" fontId="10" fillId="0" borderId="3" xfId="0" applyFont="true" applyBorder="true" applyAlignment="true" applyProtection="false">
      <alignment horizontal="left" vertical="top" textRotation="0" wrapText="true" indent="0" shrinkToFit="false"/>
      <protection locked="true" hidden="false"/>
    </xf>
    <xf numFmtId="179" fontId="16" fillId="0" borderId="2" xfId="0" applyFont="true" applyBorder="true" applyAlignment="true" applyProtection="false">
      <alignment horizontal="center" vertical="top" textRotation="0" wrapText="true" indent="0" shrinkToFit="false"/>
      <protection locked="true" hidden="false"/>
    </xf>
    <xf numFmtId="173" fontId="16" fillId="0" borderId="2" xfId="0" applyFont="true" applyBorder="true" applyAlignment="true" applyProtection="false">
      <alignment horizontal="center" vertical="top" textRotation="0" wrapText="true" indent="0" shrinkToFit="false"/>
      <protection locked="true" hidden="false"/>
    </xf>
    <xf numFmtId="164" fontId="10" fillId="0" borderId="2" xfId="20" applyFont="true" applyBorder="true" applyAlignment="true" applyProtection="false">
      <alignment horizontal="center" vertical="center" textRotation="0" wrapText="true" indent="0" shrinkToFit="false"/>
      <protection locked="true" hidden="false"/>
    </xf>
    <xf numFmtId="165" fontId="10" fillId="0" borderId="3" xfId="20" applyFont="true" applyBorder="true" applyAlignment="true" applyProtection="false">
      <alignment horizontal="center" vertical="top" textRotation="0" wrapText="true" indent="0" shrinkToFit="false"/>
      <protection locked="true" hidden="false"/>
    </xf>
    <xf numFmtId="165" fontId="10" fillId="0" borderId="3" xfId="0" applyFont="true" applyBorder="true" applyAlignment="true" applyProtection="false">
      <alignment horizontal="center" vertical="top" textRotation="0" wrapText="true" indent="0" shrinkToFit="false"/>
      <protection locked="true" hidden="false"/>
    </xf>
    <xf numFmtId="177" fontId="10" fillId="0" borderId="3" xfId="0" applyFont="true" applyBorder="true" applyAlignment="true" applyProtection="false">
      <alignment horizontal="center" vertical="top" textRotation="0" wrapText="true" indent="0" shrinkToFit="false"/>
      <protection locked="true" hidden="false"/>
    </xf>
    <xf numFmtId="173" fontId="10" fillId="0" borderId="2" xfId="20" applyFont="true" applyBorder="true" applyAlignment="true" applyProtection="false">
      <alignment horizontal="left" vertical="top" textRotation="0" wrapText="true" indent="0" shrinkToFit="false"/>
      <protection locked="true" hidden="false"/>
    </xf>
    <xf numFmtId="164" fontId="15" fillId="0" borderId="2" xfId="0" applyFont="true" applyBorder="true" applyAlignment="true" applyProtection="false">
      <alignment horizontal="left" vertical="top" textRotation="0" wrapText="true" indent="0" shrinkToFit="false"/>
      <protection locked="true" hidden="false"/>
    </xf>
    <xf numFmtId="164" fontId="15" fillId="0" borderId="2" xfId="0" applyFont="true" applyBorder="true" applyAlignment="true" applyProtection="false">
      <alignment horizontal="center" vertical="top" textRotation="0" wrapText="true" indent="0" shrinkToFit="false"/>
      <protection locked="true" hidden="false"/>
    </xf>
    <xf numFmtId="165" fontId="10" fillId="0" borderId="9" xfId="0" applyFont="true" applyBorder="true" applyAlignment="true" applyProtection="false">
      <alignment horizontal="center" vertical="top" textRotation="0" wrapText="true" indent="0" shrinkToFit="false"/>
      <protection locked="true" hidden="false"/>
    </xf>
    <xf numFmtId="172" fontId="10" fillId="0" borderId="9" xfId="20" applyFont="true" applyBorder="true" applyAlignment="true" applyProtection="true">
      <alignment horizontal="left" vertical="top" textRotation="0" wrapText="true" indent="0" shrinkToFit="false"/>
      <protection locked="false" hidden="false"/>
    </xf>
    <xf numFmtId="165" fontId="10" fillId="0" borderId="10" xfId="0" applyFont="true" applyBorder="true" applyAlignment="true" applyProtection="false">
      <alignment horizontal="center" vertical="top" textRotation="0" wrapText="true" indent="0" shrinkToFit="false"/>
      <protection locked="true" hidden="false"/>
    </xf>
    <xf numFmtId="172" fontId="10" fillId="0" borderId="10" xfId="20" applyFont="true" applyBorder="true" applyAlignment="true" applyProtection="true">
      <alignment horizontal="left" vertical="top" textRotation="0" wrapText="true" indent="0" shrinkToFit="false"/>
      <protection locked="false" hidden="false"/>
    </xf>
    <xf numFmtId="173" fontId="10" fillId="0" borderId="6" xfId="20" applyFont="true" applyBorder="true" applyAlignment="true" applyProtection="false">
      <alignment horizontal="center" vertical="top" textRotation="0" wrapText="true" indent="0" shrinkToFit="false"/>
      <protection locked="true" hidden="false"/>
    </xf>
    <xf numFmtId="164" fontId="16" fillId="0" borderId="5" xfId="20" applyFont="true" applyBorder="true" applyAlignment="true" applyProtection="false">
      <alignment horizontal="left" vertical="top" textRotation="0" wrapText="true" indent="0" shrinkToFit="false"/>
      <protection locked="true" hidden="false"/>
    </xf>
    <xf numFmtId="164" fontId="10" fillId="0" borderId="11" xfId="20" applyFont="true" applyBorder="true" applyAlignment="true" applyProtection="false">
      <alignment horizontal="center" vertical="top" textRotation="0" wrapText="true" indent="0" shrinkToFit="false"/>
      <protection locked="true" hidden="false"/>
    </xf>
    <xf numFmtId="164" fontId="10" fillId="0" borderId="12" xfId="20" applyFont="true" applyBorder="true" applyAlignment="true" applyProtection="false">
      <alignment horizontal="general" vertical="top" textRotation="0" wrapText="true" indent="0" shrinkToFit="false"/>
      <protection locked="true" hidden="false"/>
    </xf>
    <xf numFmtId="164" fontId="10" fillId="0" borderId="6" xfId="20" applyFont="true" applyBorder="true" applyAlignment="true" applyProtection="false">
      <alignment horizontal="general" vertical="top" textRotation="0" wrapText="true" indent="0" shrinkToFit="false"/>
      <protection locked="true" hidden="false"/>
    </xf>
    <xf numFmtId="165" fontId="10" fillId="0" borderId="6" xfId="0" applyFont="true" applyBorder="true" applyAlignment="true" applyProtection="false">
      <alignment horizontal="center" vertical="top" textRotation="0" wrapText="true" indent="0" shrinkToFit="false"/>
      <protection locked="true" hidden="false"/>
    </xf>
    <xf numFmtId="164" fontId="10" fillId="0" borderId="9" xfId="20" applyFont="true" applyBorder="true" applyAlignment="true" applyProtection="false">
      <alignment horizontal="left" vertical="top" textRotation="0" wrapText="true" indent="0" shrinkToFit="false"/>
      <protection locked="true" hidden="false"/>
    </xf>
    <xf numFmtId="164" fontId="10" fillId="0" borderId="13" xfId="0" applyFont="true" applyBorder="true" applyAlignment="true" applyProtection="false">
      <alignment horizontal="left" vertical="top" textRotation="0" wrapText="true" indent="0" shrinkToFit="false"/>
      <protection locked="true" hidden="false"/>
    </xf>
    <xf numFmtId="164" fontId="11" fillId="0" borderId="14" xfId="0" applyFont="true" applyBorder="true" applyAlignment="true" applyProtection="false">
      <alignment horizontal="center" vertical="top" textRotation="0" wrapText="true" indent="0" shrinkToFit="false"/>
      <protection locked="true" hidden="false"/>
    </xf>
    <xf numFmtId="164" fontId="11" fillId="0" borderId="14" xfId="0" applyFont="true" applyBorder="true" applyAlignment="true" applyProtection="false">
      <alignment horizontal="left" vertical="top" textRotation="0" wrapText="true" indent="0" shrinkToFit="false"/>
      <protection locked="true" hidden="false"/>
    </xf>
    <xf numFmtId="166" fontId="11" fillId="0" borderId="14" xfId="0" applyFont="true" applyBorder="true" applyAlignment="true" applyProtection="false">
      <alignment horizontal="center" vertical="top" textRotation="0" wrapText="true" indent="0" shrinkToFit="false"/>
      <protection locked="true" hidden="false"/>
    </xf>
    <xf numFmtId="165" fontId="11" fillId="0" borderId="14" xfId="0" applyFont="true" applyBorder="true" applyAlignment="true" applyProtection="false">
      <alignment horizontal="center" vertical="top" textRotation="0" wrapText="true" indent="0" shrinkToFit="false"/>
      <protection locked="true" hidden="false"/>
    </xf>
    <xf numFmtId="164" fontId="10" fillId="0" borderId="15" xfId="0" applyFont="true" applyBorder="true" applyAlignment="true" applyProtection="false">
      <alignment horizontal="center" vertical="top" textRotation="0" wrapText="true" indent="0" shrinkToFit="false"/>
      <protection locked="true" hidden="false"/>
    </xf>
    <xf numFmtId="164" fontId="10" fillId="0" borderId="16" xfId="20" applyFont="true" applyBorder="true" applyAlignment="true" applyProtection="false">
      <alignment horizontal="center" vertical="top" textRotation="0" wrapText="true" indent="0" shrinkToFit="false"/>
      <protection locked="true" hidden="false"/>
    </xf>
    <xf numFmtId="164" fontId="10" fillId="0" borderId="17" xfId="20" applyFont="true" applyBorder="true" applyAlignment="true" applyProtection="false">
      <alignment horizontal="general" vertical="top" textRotation="0" wrapText="true" indent="0" shrinkToFit="false"/>
      <protection locked="true" hidden="false"/>
    </xf>
    <xf numFmtId="165" fontId="10" fillId="0" borderId="17" xfId="0" applyFont="true" applyBorder="true" applyAlignment="true" applyProtection="false">
      <alignment horizontal="center" vertical="top" textRotation="0" wrapText="true" indent="0" shrinkToFit="false"/>
      <protection locked="true" hidden="false"/>
    </xf>
    <xf numFmtId="172" fontId="10" fillId="0" borderId="17" xfId="0" applyFont="true" applyBorder="true" applyAlignment="true" applyProtection="true">
      <alignment horizontal="left" vertical="top" textRotation="0" wrapText="true" indent="0" shrinkToFit="false"/>
      <protection locked="false" hidden="false"/>
    </xf>
    <xf numFmtId="165" fontId="10" fillId="0" borderId="18" xfId="0" applyFont="true" applyBorder="true" applyAlignment="true" applyProtection="false">
      <alignment horizontal="center" vertical="top" textRotation="0" wrapText="true" indent="0" shrinkToFit="false"/>
      <protection locked="true" hidden="false"/>
    </xf>
    <xf numFmtId="172" fontId="10" fillId="0" borderId="18" xfId="0" applyFont="true" applyBorder="true" applyAlignment="true" applyProtection="true">
      <alignment horizontal="left" vertical="top" textRotation="0" wrapText="true" indent="0" shrinkToFit="false"/>
      <protection locked="false" hidden="false"/>
    </xf>
    <xf numFmtId="165" fontId="11" fillId="0" borderId="2" xfId="0" applyFont="true" applyBorder="true" applyAlignment="true" applyProtection="false">
      <alignment horizontal="center" vertical="top" textRotation="0" wrapText="true" indent="0" shrinkToFit="false"/>
      <protection locked="true" hidden="false"/>
    </xf>
    <xf numFmtId="164" fontId="16" fillId="0" borderId="2" xfId="0" applyFont="true" applyBorder="true" applyAlignment="true" applyProtection="false">
      <alignment horizontal="left" vertical="center" textRotation="0" wrapText="true" indent="0" shrinkToFit="false"/>
      <protection locked="true" hidden="false"/>
    </xf>
    <xf numFmtId="164" fontId="10" fillId="0" borderId="19" xfId="20" applyFont="true" applyBorder="true" applyAlignment="true" applyProtection="false">
      <alignment horizontal="general" vertical="top" textRotation="0" wrapText="true" indent="0" shrinkToFit="false"/>
      <protection locked="true" hidden="false"/>
    </xf>
    <xf numFmtId="165" fontId="10" fillId="0" borderId="19" xfId="0" applyFont="true" applyBorder="true" applyAlignment="true" applyProtection="false">
      <alignment horizontal="center" vertical="top" textRotation="0" wrapText="true" indent="0" shrinkToFit="false"/>
      <protection locked="true" hidden="false"/>
    </xf>
    <xf numFmtId="172" fontId="10" fillId="0" borderId="19" xfId="0" applyFont="true" applyBorder="true" applyAlignment="true" applyProtection="true">
      <alignment horizontal="left" vertical="top" textRotation="0" wrapText="true" indent="0" shrinkToFit="false"/>
      <protection locked="false" hidden="false"/>
    </xf>
    <xf numFmtId="172" fontId="10" fillId="0" borderId="19" xfId="20" applyFont="true" applyBorder="true" applyAlignment="true" applyProtection="true">
      <alignment horizontal="left" vertical="top" textRotation="0" wrapText="true" indent="0" shrinkToFit="false"/>
      <protection locked="false" hidden="false"/>
    </xf>
    <xf numFmtId="172" fontId="10" fillId="0" borderId="2" xfId="20" applyFont="true" applyBorder="true" applyAlignment="true" applyProtection="true">
      <alignment horizontal="left" vertical="top" textRotation="0" wrapText="true" indent="0" shrinkToFit="false"/>
      <protection locked="false" hidden="false"/>
    </xf>
    <xf numFmtId="172" fontId="10" fillId="0" borderId="17" xfId="20" applyFont="true" applyBorder="true" applyAlignment="true" applyProtection="true">
      <alignment horizontal="left" vertical="top" textRotation="0" wrapText="true" indent="0" shrinkToFit="false"/>
      <protection locked="false" hidden="false"/>
    </xf>
    <xf numFmtId="164" fontId="22" fillId="0" borderId="2" xfId="0" applyFont="true" applyBorder="true" applyAlignment="true" applyProtection="false">
      <alignment horizontal="center" vertical="top" textRotation="0" wrapText="true" indent="0" shrinkToFit="false"/>
      <protection locked="true" hidden="false"/>
    </xf>
    <xf numFmtId="165" fontId="23" fillId="0" borderId="2" xfId="0" applyFont="true" applyBorder="true" applyAlignment="true" applyProtection="false">
      <alignment horizontal="center" vertical="top" textRotation="0" wrapText="true" indent="0" shrinkToFit="false"/>
      <protection locked="true" hidden="false"/>
    </xf>
    <xf numFmtId="165" fontId="23" fillId="0" borderId="17" xfId="0" applyFont="true" applyBorder="true" applyAlignment="true" applyProtection="false">
      <alignment horizontal="center" vertical="top" textRotation="0" wrapText="true" indent="0" shrinkToFit="false"/>
      <protection locked="true" hidden="false"/>
    </xf>
    <xf numFmtId="165" fontId="10" fillId="0" borderId="6" xfId="20" applyFont="true" applyBorder="true" applyAlignment="true" applyProtection="false">
      <alignment horizontal="center" vertical="top" textRotation="0" wrapText="true" indent="0" shrinkToFit="false"/>
      <protection locked="true" hidden="false"/>
    </xf>
    <xf numFmtId="165" fontId="10" fillId="0" borderId="12" xfId="0" applyFont="true" applyBorder="true" applyAlignment="true" applyProtection="false">
      <alignment horizontal="center" vertical="top" textRotation="0" wrapText="true" indent="0" shrinkToFit="false"/>
      <protection locked="true" hidden="false"/>
    </xf>
    <xf numFmtId="172" fontId="10" fillId="0" borderId="12" xfId="20" applyFont="true" applyBorder="true" applyAlignment="true" applyProtection="true">
      <alignment horizontal="left" vertical="top" textRotation="0" wrapText="true" indent="0" shrinkToFit="false"/>
      <protection locked="false" hidden="false"/>
    </xf>
    <xf numFmtId="179" fontId="15" fillId="0" borderId="2" xfId="0" applyFont="true" applyBorder="true" applyAlignment="true" applyProtection="false">
      <alignment horizontal="center" vertical="top" textRotation="0" wrapText="true" indent="0" shrinkToFit="false"/>
      <protection locked="true" hidden="false"/>
    </xf>
    <xf numFmtId="164" fontId="16" fillId="0" borderId="20" xfId="0" applyFont="true" applyBorder="true" applyAlignment="true" applyProtection="false">
      <alignment horizontal="left" vertical="top" textRotation="0" wrapText="true" indent="0" shrinkToFit="false"/>
      <protection locked="true" hidden="false"/>
    </xf>
    <xf numFmtId="164" fontId="16" fillId="0" borderId="21" xfId="0" applyFont="true" applyBorder="true" applyAlignment="true" applyProtection="false">
      <alignment horizontal="left" vertical="top" textRotation="0" wrapText="true" indent="0" shrinkToFit="false"/>
      <protection locked="true" hidden="false"/>
    </xf>
    <xf numFmtId="177" fontId="16" fillId="0" borderId="3" xfId="0" applyFont="true" applyBorder="true" applyAlignment="true" applyProtection="false">
      <alignment horizontal="center" vertical="top" textRotation="0" wrapText="true" indent="0" shrinkToFit="false"/>
      <protection locked="true" hidden="false"/>
    </xf>
    <xf numFmtId="164" fontId="16" fillId="0" borderId="3" xfId="0" applyFont="true" applyBorder="true" applyAlignment="true" applyProtection="false">
      <alignment horizontal="left" vertical="top" textRotation="0" wrapText="true" indent="0" shrinkToFit="false"/>
      <protection locked="true" hidden="false"/>
    </xf>
    <xf numFmtId="173" fontId="10" fillId="0" borderId="5" xfId="20" applyFont="true" applyBorder="true" applyAlignment="true" applyProtection="false">
      <alignment horizontal="center" vertical="top" textRotation="0" wrapText="true" indent="0" shrinkToFit="false"/>
      <protection locked="true" hidden="false"/>
    </xf>
    <xf numFmtId="164" fontId="16" fillId="0" borderId="5" xfId="0" applyFont="true" applyBorder="true" applyAlignment="true" applyProtection="false">
      <alignment horizontal="left" vertical="top" textRotation="0" wrapText="true" indent="0" shrinkToFit="false"/>
      <protection locked="true" hidden="false"/>
    </xf>
    <xf numFmtId="164" fontId="10" fillId="0" borderId="19" xfId="20" applyFont="true" applyBorder="true" applyAlignment="true" applyProtection="true">
      <alignment horizontal="left" vertical="top" textRotation="0" wrapText="true" indent="0" shrinkToFit="false"/>
      <protection locked="false" hidden="false"/>
    </xf>
    <xf numFmtId="173" fontId="10" fillId="0" borderId="3" xfId="20" applyFont="true" applyBorder="true" applyAlignment="true" applyProtection="false">
      <alignment horizontal="center" vertical="top" textRotation="0" wrapText="true" indent="0" shrinkToFit="false"/>
      <protection locked="true" hidden="false"/>
    </xf>
    <xf numFmtId="164" fontId="10" fillId="0" borderId="22" xfId="20" applyFont="true" applyBorder="true" applyAlignment="true" applyProtection="false">
      <alignment horizontal="left" vertical="top" textRotation="0" wrapText="true" indent="0" shrinkToFit="false"/>
      <protection locked="true" hidden="false"/>
    </xf>
    <xf numFmtId="164" fontId="10" fillId="0" borderId="17" xfId="20" applyFont="true" applyBorder="true" applyAlignment="true" applyProtection="false">
      <alignment horizontal="left" vertical="top" textRotation="0" wrapText="true" indent="0" shrinkToFit="false"/>
      <protection locked="true" hidden="false"/>
    </xf>
    <xf numFmtId="164" fontId="10" fillId="0" borderId="2" xfId="20" applyFont="true" applyBorder="true" applyAlignment="true" applyProtection="false">
      <alignment horizontal="left" vertical="top" textRotation="0" wrapText="true" indent="0" shrinkToFit="false"/>
      <protection locked="true" hidden="false"/>
    </xf>
    <xf numFmtId="180" fontId="15" fillId="0" borderId="2" xfId="0" applyFont="true" applyBorder="true" applyAlignment="true" applyProtection="false">
      <alignment horizontal="center" vertical="top" textRotation="0" wrapText="true" indent="0" shrinkToFit="false"/>
      <protection locked="true" hidden="false"/>
    </xf>
    <xf numFmtId="164" fontId="24" fillId="0" borderId="2" xfId="0" applyFont="true" applyBorder="true" applyAlignment="true" applyProtection="false">
      <alignment horizontal="center" vertical="center" textRotation="0" wrapText="true" indent="0" shrinkToFit="false"/>
      <protection locked="true" hidden="false"/>
    </xf>
    <xf numFmtId="164" fontId="24" fillId="0" borderId="2" xfId="0" applyFont="true" applyBorder="true" applyAlignment="true" applyProtection="false">
      <alignment horizontal="left" vertical="center" textRotation="0" wrapText="true" indent="0" shrinkToFit="false"/>
      <protection locked="true" hidden="false"/>
    </xf>
    <xf numFmtId="166" fontId="14" fillId="0" borderId="2" xfId="0" applyFont="true" applyBorder="true" applyAlignment="true" applyProtection="false">
      <alignment horizontal="left" vertical="top" textRotation="0" wrapText="true" indent="0" shrinkToFit="false"/>
      <protection locked="true" hidden="false"/>
    </xf>
    <xf numFmtId="164" fontId="8" fillId="0" borderId="2" xfId="0" applyFont="true" applyBorder="true" applyAlignment="true" applyProtection="false">
      <alignment horizontal="center" vertical="top" textRotation="0" wrapText="true" indent="0" shrinkToFit="false"/>
      <protection locked="true" hidden="false"/>
    </xf>
    <xf numFmtId="164" fontId="8" fillId="0" borderId="2" xfId="0" applyFont="true" applyBorder="true" applyAlignment="true" applyProtection="false">
      <alignment horizontal="left" vertical="top" textRotation="0" wrapText="true" indent="0" shrinkToFit="false"/>
      <protection locked="true" hidden="false"/>
    </xf>
    <xf numFmtId="175" fontId="14" fillId="0" borderId="2" xfId="0" applyFont="true" applyBorder="true" applyAlignment="true" applyProtection="false">
      <alignment horizontal="center" vertical="top" textRotation="0" wrapText="true" indent="0" shrinkToFit="false"/>
      <protection locked="true" hidden="false"/>
    </xf>
    <xf numFmtId="164" fontId="14" fillId="0" borderId="0" xfId="0" applyFont="true" applyBorder="false" applyAlignment="true" applyProtection="false">
      <alignment horizontal="center" vertical="top" textRotation="0" wrapText="false" indent="0" shrinkToFit="false"/>
      <protection locked="true" hidden="false"/>
    </xf>
    <xf numFmtId="172" fontId="14" fillId="0" borderId="2" xfId="0" applyFont="true" applyBorder="true" applyAlignment="true" applyProtection="false">
      <alignment horizontal="center" vertical="top" textRotation="0" wrapText="false" indent="0" shrinkToFit="false"/>
      <protection locked="true" hidden="false"/>
    </xf>
    <xf numFmtId="172" fontId="9" fillId="0" borderId="2" xfId="0" applyFont="true" applyBorder="true" applyAlignment="true" applyProtection="false">
      <alignment horizontal="center" vertical="top" textRotation="0" wrapText="false" indent="0" shrinkToFit="false"/>
      <protection locked="true" hidden="false"/>
    </xf>
    <xf numFmtId="164" fontId="14" fillId="0" borderId="2" xfId="0" applyFont="true" applyBorder="true" applyAlignment="true" applyProtection="false">
      <alignment horizontal="left" vertical="top" textRotation="0" wrapText="true" indent="0" shrinkToFit="false" readingOrder="1"/>
      <protection locked="true" hidden="false"/>
    </xf>
    <xf numFmtId="172" fontId="14" fillId="0" borderId="6" xfId="0" applyFont="true" applyBorder="true" applyAlignment="true" applyProtection="false">
      <alignment horizontal="center" vertical="top" textRotation="0" wrapText="false" indent="0" shrinkToFit="false"/>
      <protection locked="true" hidden="false"/>
    </xf>
    <xf numFmtId="170" fontId="10" fillId="0" borderId="2" xfId="0" applyFont="true" applyBorder="true" applyAlignment="true" applyProtection="true">
      <alignment horizontal="general" vertical="top" textRotation="0" wrapText="true" indent="0" shrinkToFit="true"/>
      <protection locked="false" hidden="false"/>
    </xf>
    <xf numFmtId="164" fontId="10" fillId="0" borderId="2" xfId="0" applyFont="true" applyBorder="true" applyAlignment="true" applyProtection="true">
      <alignment horizontal="general" vertical="top" textRotation="0" wrapText="true" indent="0" shrinkToFit="false"/>
      <protection locked="false" hidden="false"/>
    </xf>
    <xf numFmtId="164" fontId="25" fillId="0" borderId="2" xfId="0" applyFont="true" applyBorder="true" applyAlignment="true" applyProtection="false">
      <alignment horizontal="general" vertical="top" textRotation="0" wrapText="true" indent="0" shrinkToFit="false"/>
      <protection locked="true" hidden="false"/>
    </xf>
    <xf numFmtId="166" fontId="10" fillId="0" borderId="2" xfId="0" applyFont="true" applyBorder="true" applyAlignment="true" applyProtection="false">
      <alignment horizontal="general" vertical="top" textRotation="0" wrapText="true" indent="0" shrinkToFit="false"/>
      <protection locked="true" hidden="false"/>
    </xf>
    <xf numFmtId="166" fontId="11" fillId="0" borderId="2" xfId="0" applyFont="true" applyBorder="true" applyAlignment="true" applyProtection="false">
      <alignment horizontal="general" vertical="top" textRotation="0" wrapText="true" indent="0" shrinkToFit="false"/>
      <protection locked="true" hidden="false"/>
    </xf>
    <xf numFmtId="164" fontId="13" fillId="4" borderId="2" xfId="0" applyFont="true" applyBorder="true" applyAlignment="true" applyProtection="false">
      <alignment horizontal="center" vertical="center" textRotation="0" wrapText="false" indent="0" shrinkToFit="false" readingOrder="1"/>
      <protection locked="true" hidden="false"/>
    </xf>
    <xf numFmtId="165" fontId="14" fillId="0" borderId="2" xfId="0" applyFont="true" applyBorder="true" applyAlignment="true" applyProtection="false">
      <alignment horizontal="left" vertical="top" textRotation="0" wrapText="true" indent="0" shrinkToFit="false"/>
      <protection locked="true" hidden="false"/>
    </xf>
    <xf numFmtId="165" fontId="14" fillId="0" borderId="2" xfId="15" applyFont="true" applyBorder="true" applyAlignment="true" applyProtection="true">
      <alignment horizontal="center" vertical="top" textRotation="0" wrapText="false" indent="0" shrinkToFit="false"/>
      <protection locked="true" hidden="false"/>
    </xf>
    <xf numFmtId="165" fontId="14" fillId="0" borderId="2" xfId="0" applyFont="true" applyBorder="true" applyAlignment="true" applyProtection="false">
      <alignment horizontal="center" vertical="top" textRotation="0" wrapText="false" indent="0" shrinkToFit="false"/>
      <protection locked="true" hidden="false"/>
    </xf>
    <xf numFmtId="164" fontId="14" fillId="0" borderId="6" xfId="0" applyFont="true" applyBorder="true" applyAlignment="true" applyProtection="false">
      <alignment horizontal="center" vertical="top" textRotation="0" wrapText="true" indent="0" shrinkToFit="false"/>
      <protection locked="true" hidden="false"/>
    </xf>
    <xf numFmtId="172" fontId="14" fillId="0" borderId="2" xfId="0" applyFont="true" applyBorder="true" applyAlignment="true" applyProtection="false">
      <alignment horizontal="left" vertical="top" textRotation="0" wrapText="true" indent="0" shrinkToFit="false" readingOrder="1"/>
      <protection locked="true" hidden="false"/>
    </xf>
    <xf numFmtId="172" fontId="14" fillId="0" borderId="2" xfId="0" applyFont="true" applyBorder="true" applyAlignment="true" applyProtection="false">
      <alignment horizontal="center" vertical="top" textRotation="0" wrapText="false" indent="0" shrinkToFit="false" readingOrder="1"/>
      <protection locked="true" hidden="false"/>
    </xf>
    <xf numFmtId="164" fontId="13" fillId="2" borderId="17" xfId="0" applyFont="true" applyBorder="true" applyAlignment="true" applyProtection="false">
      <alignment horizontal="center" vertical="center" textRotation="0" wrapText="true" indent="0" shrinkToFit="false"/>
      <protection locked="true" hidden="false"/>
    </xf>
    <xf numFmtId="164" fontId="16" fillId="3" borderId="17" xfId="0" applyFont="true" applyBorder="true" applyAlignment="true" applyProtection="false">
      <alignment horizontal="center" vertical="top" textRotation="0" wrapText="true" indent="0" shrinkToFit="false"/>
      <protection locked="true" hidden="false"/>
    </xf>
    <xf numFmtId="172" fontId="14" fillId="3" borderId="2" xfId="0" applyFont="true" applyBorder="true" applyAlignment="true" applyProtection="false">
      <alignment horizontal="center" vertical="top" textRotation="0" wrapText="false" indent="0" shrinkToFit="false"/>
      <protection locked="true" hidden="false"/>
    </xf>
    <xf numFmtId="164" fontId="10" fillId="3" borderId="23" xfId="0" applyFont="true" applyBorder="true" applyAlignment="true" applyProtection="false">
      <alignment horizontal="left" vertical="top" textRotation="0" wrapText="true" indent="0" shrinkToFit="false"/>
      <protection locked="true" hidden="false"/>
    </xf>
    <xf numFmtId="164" fontId="10" fillId="0" borderId="6" xfId="0" applyFont="true" applyBorder="true" applyAlignment="true" applyProtection="false">
      <alignment horizontal="center" vertical="top" textRotation="0" wrapText="true" indent="0" shrinkToFit="false"/>
      <protection locked="true" hidden="false"/>
    </xf>
    <xf numFmtId="164" fontId="10" fillId="3" borderId="2" xfId="0" applyFont="true" applyBorder="true" applyAlignment="true" applyProtection="false">
      <alignment horizontal="center" vertical="top" textRotation="0" wrapText="true" indent="0" shrinkToFit="false"/>
      <protection locked="true" hidden="false"/>
    </xf>
    <xf numFmtId="164" fontId="14" fillId="0" borderId="17" xfId="0" applyFont="true" applyBorder="true" applyAlignment="true" applyProtection="false">
      <alignment horizontal="left" vertical="top" textRotation="0" wrapText="true" indent="0" shrinkToFit="false"/>
      <protection locked="true" hidden="false"/>
    </xf>
    <xf numFmtId="164" fontId="10" fillId="0" borderId="3" xfId="0" applyFont="true" applyBorder="true" applyAlignment="true" applyProtection="false">
      <alignment horizontal="center" vertical="top" textRotation="0" wrapText="true" indent="0" shrinkToFit="false"/>
      <protection locked="true" hidden="false"/>
    </xf>
    <xf numFmtId="164" fontId="14" fillId="0" borderId="24" xfId="0" applyFont="true" applyBorder="true" applyAlignment="true" applyProtection="false">
      <alignment horizontal="center" vertical="top" textRotation="0" wrapText="false" indent="0" shrinkToFit="false"/>
      <protection locked="true" hidden="false"/>
    </xf>
    <xf numFmtId="164" fontId="14" fillId="0" borderId="3" xfId="0" applyFont="true" applyBorder="true" applyAlignment="true" applyProtection="false">
      <alignment horizontal="general" vertical="top" textRotation="0" wrapText="true" indent="0" shrinkToFit="false"/>
      <protection locked="true" hidden="false"/>
    </xf>
    <xf numFmtId="172" fontId="14" fillId="0" borderId="3" xfId="0" applyFont="true" applyBorder="true" applyAlignment="true" applyProtection="false">
      <alignment horizontal="center" vertical="top" textRotation="0" wrapText="false" indent="0" shrinkToFit="false"/>
      <protection locked="true" hidden="false"/>
    </xf>
    <xf numFmtId="164" fontId="14" fillId="0" borderId="3" xfId="0" applyFont="true" applyBorder="true" applyAlignment="true" applyProtection="false">
      <alignment horizontal="left" vertical="top" textRotation="0" wrapText="true" indent="0" shrinkToFit="false"/>
      <protection locked="true" hidden="false"/>
    </xf>
    <xf numFmtId="164" fontId="14" fillId="0" borderId="16" xfId="0" applyFont="true" applyBorder="true" applyAlignment="true" applyProtection="false">
      <alignment horizontal="center" vertical="top" textRotation="0" wrapText="false" indent="0" shrinkToFit="false"/>
      <protection locked="true" hidden="false"/>
    </xf>
    <xf numFmtId="164" fontId="9" fillId="3" borderId="2" xfId="0" applyFont="true" applyBorder="true" applyAlignment="true" applyProtection="false">
      <alignment horizontal="center" vertical="top" textRotation="0" wrapText="true" indent="0" shrinkToFit="false"/>
      <protection locked="true" hidden="false"/>
    </xf>
    <xf numFmtId="164" fontId="14" fillId="0" borderId="9" xfId="0" applyFont="true" applyBorder="true" applyAlignment="true" applyProtection="false">
      <alignment horizontal="center" vertical="top" textRotation="0" wrapText="false" indent="0" shrinkToFit="false"/>
      <protection locked="true" hidden="false"/>
    </xf>
    <xf numFmtId="165" fontId="10" fillId="0" borderId="0" xfId="0" applyFont="true" applyBorder="false" applyAlignment="true" applyProtection="false">
      <alignment horizontal="center" vertical="top" textRotation="0" wrapText="true" indent="0" shrinkToFit="false"/>
      <protection locked="true" hidden="false"/>
    </xf>
    <xf numFmtId="172" fontId="14" fillId="0" borderId="2" xfId="0" applyFont="true" applyBorder="true" applyAlignment="true" applyProtection="false">
      <alignment horizontal="center" vertical="top" textRotation="0" wrapText="true" indent="0" shrinkToFit="false"/>
      <protection locked="true" hidden="false"/>
    </xf>
    <xf numFmtId="172" fontId="14" fillId="3" borderId="2" xfId="0" applyFont="true" applyBorder="true" applyAlignment="true" applyProtection="false">
      <alignment horizontal="center" vertical="top" textRotation="0" wrapText="true" indent="0" shrinkToFit="false"/>
      <protection locked="true" hidden="false"/>
    </xf>
    <xf numFmtId="164" fontId="14" fillId="0" borderId="11" xfId="0" applyFont="true" applyBorder="true" applyAlignment="true" applyProtection="false">
      <alignment horizontal="center" vertical="top" textRotation="0" wrapText="false" indent="0" shrinkToFit="false"/>
      <protection locked="true" hidden="false"/>
    </xf>
    <xf numFmtId="164" fontId="14" fillId="0" borderId="16" xfId="0" applyFont="true" applyBorder="true" applyAlignment="true" applyProtection="false">
      <alignment horizontal="left" vertical="top" textRotation="0" wrapText="true" indent="0" shrinkToFit="false"/>
      <protection locked="true" hidden="false"/>
    </xf>
    <xf numFmtId="164" fontId="16" fillId="0" borderId="16" xfId="0" applyFont="true" applyBorder="true" applyAlignment="true" applyProtection="false">
      <alignment horizontal="center" vertical="top" textRotation="0" wrapText="true" indent="0" shrinkToFit="false"/>
      <protection locked="true" hidden="false"/>
    </xf>
    <xf numFmtId="164" fontId="26" fillId="3" borderId="2" xfId="0" applyFont="true" applyBorder="true" applyAlignment="true" applyProtection="false">
      <alignment horizontal="center" vertical="top" textRotation="0" wrapText="true" indent="0" shrinkToFit="false"/>
      <protection locked="true" hidden="false"/>
    </xf>
    <xf numFmtId="164" fontId="10" fillId="3" borderId="4" xfId="0" applyFont="true" applyBorder="true" applyAlignment="true" applyProtection="false">
      <alignment horizontal="center" vertical="center" textRotation="0" wrapText="true" indent="0" shrinkToFit="false"/>
      <protection locked="true" hidden="false"/>
    </xf>
    <xf numFmtId="167" fontId="10" fillId="0" borderId="4" xfId="0" applyFont="true" applyBorder="true" applyAlignment="true" applyProtection="false">
      <alignment horizontal="center" vertical="top" textRotation="0" wrapText="false" indent="0" shrinkToFit="false"/>
      <protection locked="true" hidden="false"/>
    </xf>
    <xf numFmtId="166" fontId="10" fillId="0" borderId="2" xfId="0" applyFont="true" applyBorder="true" applyAlignment="true" applyProtection="false">
      <alignment horizontal="center" vertical="top" textRotation="0" wrapText="false" indent="0" shrinkToFit="false"/>
      <protection locked="true" hidden="false"/>
    </xf>
    <xf numFmtId="166" fontId="10" fillId="3" borderId="4" xfId="0" applyFont="true" applyBorder="true" applyAlignment="true" applyProtection="false">
      <alignment horizontal="center" vertical="top" textRotation="0" wrapText="false" indent="0" shrinkToFit="false"/>
      <protection locked="true" hidden="false"/>
    </xf>
    <xf numFmtId="164" fontId="14" fillId="0" borderId="6" xfId="0" applyFont="true" applyBorder="true" applyAlignment="true" applyProtection="false">
      <alignment horizontal="center" vertical="top" textRotation="0" wrapText="false" indent="0" shrinkToFit="false"/>
      <protection locked="true" hidden="false"/>
    </xf>
    <xf numFmtId="164" fontId="10" fillId="3" borderId="23" xfId="0" applyFont="true" applyBorder="true" applyAlignment="true" applyProtection="false">
      <alignment horizontal="center" vertical="center" textRotation="0" wrapText="true" indent="0" shrinkToFit="false"/>
      <protection locked="true" hidden="false"/>
    </xf>
    <xf numFmtId="164" fontId="10" fillId="3" borderId="2" xfId="0" applyFont="true" applyBorder="true" applyAlignment="true" applyProtection="false">
      <alignment horizontal="center" vertical="center" textRotation="0" wrapText="true" indent="0" shrinkToFit="false"/>
      <protection locked="true" hidden="false"/>
    </xf>
    <xf numFmtId="164" fontId="10" fillId="3" borderId="25" xfId="0" applyFont="true" applyBorder="true" applyAlignment="true" applyProtection="false">
      <alignment horizontal="center" vertical="center" textRotation="0" wrapText="true" indent="0" shrinkToFit="false"/>
      <protection locked="true" hidden="false"/>
    </xf>
    <xf numFmtId="166" fontId="10" fillId="3" borderId="23" xfId="0" applyFont="true" applyBorder="true" applyAlignment="true" applyProtection="false">
      <alignment horizontal="center" vertical="top" textRotation="0" wrapText="false" indent="0" shrinkToFit="false"/>
      <protection locked="true" hidden="false"/>
    </xf>
    <xf numFmtId="166" fontId="10" fillId="3" borderId="2" xfId="0" applyFont="true" applyBorder="true" applyAlignment="true" applyProtection="false">
      <alignment horizontal="center" vertical="top" textRotation="0" wrapText="false" indent="0" shrinkToFit="false"/>
      <protection locked="true" hidden="false"/>
    </xf>
    <xf numFmtId="166" fontId="10" fillId="3" borderId="26" xfId="0" applyFont="true" applyBorder="true" applyAlignment="true" applyProtection="false">
      <alignment horizontal="center" vertical="top" textRotation="0" wrapText="false" indent="0" shrinkToFit="false"/>
      <protection locked="true" hidden="false"/>
    </xf>
    <xf numFmtId="164" fontId="10" fillId="0" borderId="4" xfId="0" applyFont="true" applyBorder="true" applyAlignment="true" applyProtection="false">
      <alignment horizontal="center" vertical="top" textRotation="0" wrapText="false" indent="0" shrinkToFit="false"/>
      <protection locked="true" hidden="false"/>
    </xf>
    <xf numFmtId="164" fontId="10" fillId="0" borderId="4" xfId="0" applyFont="true" applyBorder="true" applyAlignment="true" applyProtection="false">
      <alignment horizontal="left" vertical="top" textRotation="0" wrapText="true" indent="0" shrinkToFit="false"/>
      <protection locked="true" hidden="false"/>
    </xf>
    <xf numFmtId="166" fontId="10" fillId="0" borderId="4" xfId="0" applyFont="true" applyBorder="true" applyAlignment="true" applyProtection="false">
      <alignment horizontal="center" vertical="top" textRotation="0" wrapText="false" indent="0" shrinkToFit="false"/>
      <protection locked="true" hidden="false"/>
    </xf>
    <xf numFmtId="172" fontId="10" fillId="3" borderId="2" xfId="0" applyFont="true" applyBorder="true" applyAlignment="true" applyProtection="false">
      <alignment horizontal="center" vertical="top" textRotation="0" wrapText="false" indent="0" shrinkToFit="false"/>
      <protection locked="true" hidden="false"/>
    </xf>
    <xf numFmtId="164" fontId="27" fillId="0" borderId="2" xfId="0" applyFont="true" applyBorder="true" applyAlignment="false" applyProtection="false">
      <alignment horizontal="general" vertical="bottom" textRotation="0" wrapText="false" indent="0" shrinkToFit="false"/>
      <protection locked="true" hidden="false"/>
    </xf>
    <xf numFmtId="166" fontId="10" fillId="3" borderId="2" xfId="0" applyFont="true" applyBorder="true" applyAlignment="true" applyProtection="false">
      <alignment horizontal="center" vertical="center" textRotation="0" wrapText="false" indent="0" shrinkToFit="false"/>
      <protection locked="true" hidden="false"/>
    </xf>
    <xf numFmtId="167" fontId="10" fillId="3" borderId="2" xfId="0" applyFont="true" applyBorder="true" applyAlignment="true" applyProtection="false">
      <alignment horizontal="center" vertical="center" textRotation="0" wrapText="false" indent="0" shrinkToFit="false"/>
      <protection locked="true" hidden="false"/>
    </xf>
    <xf numFmtId="164" fontId="28" fillId="0" borderId="2" xfId="0" applyFont="tru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xf numFmtId="164" fontId="16" fillId="3" borderId="2" xfId="0" applyFont="true" applyBorder="true" applyAlignment="true" applyProtection="false">
      <alignment horizontal="center" vertical="center" textRotation="0" wrapText="true" indent="0" shrinkToFit="false"/>
      <protection locked="true" hidden="false"/>
    </xf>
    <xf numFmtId="164" fontId="16" fillId="3" borderId="4" xfId="0" applyFont="true" applyBorder="true" applyAlignment="true" applyProtection="false">
      <alignment horizontal="center" vertical="top" textRotation="0" wrapText="false" indent="0" shrinkToFit="false"/>
      <protection locked="true" hidden="false"/>
    </xf>
    <xf numFmtId="164" fontId="10" fillId="3" borderId="4" xfId="0" applyFont="true" applyBorder="true" applyAlignment="true" applyProtection="false">
      <alignment horizontal="left" vertical="top" textRotation="0" wrapText="true" indent="0" shrinkToFit="false"/>
      <protection locked="true" hidden="false"/>
    </xf>
    <xf numFmtId="172" fontId="10" fillId="0" borderId="2" xfId="0" applyFont="true" applyBorder="true" applyAlignment="true" applyProtection="false">
      <alignment horizontal="center" vertical="center" textRotation="0" wrapText="false" indent="0" shrinkToFit="false"/>
      <protection locked="true" hidden="false"/>
    </xf>
    <xf numFmtId="167" fontId="26" fillId="3" borderId="2" xfId="0" applyFont="true" applyBorder="true" applyAlignment="true" applyProtection="false">
      <alignment horizontal="center" vertical="center" textRotation="0" wrapText="false" indent="0" shrinkToFit="false"/>
      <protection locked="true" hidden="false"/>
    </xf>
    <xf numFmtId="164" fontId="16" fillId="3" borderId="4" xfId="0" applyFont="true" applyBorder="true" applyAlignment="true" applyProtection="false">
      <alignment horizontal="left" vertical="center" textRotation="0" wrapText="true" indent="0" shrinkToFit="false"/>
      <protection locked="true" hidden="false"/>
    </xf>
    <xf numFmtId="164" fontId="16" fillId="3" borderId="2" xfId="0" applyFont="true" applyBorder="true" applyAlignment="true" applyProtection="false">
      <alignment horizontal="center" vertical="center" textRotation="0" wrapText="false" indent="0" shrinkToFit="false"/>
      <protection locked="true" hidden="false"/>
    </xf>
    <xf numFmtId="172" fontId="16" fillId="0" borderId="6" xfId="0" applyFont="true" applyBorder="true" applyAlignment="true" applyProtection="false">
      <alignment horizontal="center" vertical="top" textRotation="0" wrapText="false" indent="0" shrinkToFit="false"/>
      <protection locked="true" hidden="false"/>
    </xf>
    <xf numFmtId="164" fontId="27" fillId="0" borderId="6" xfId="0" applyFont="true" applyBorder="true" applyAlignment="false" applyProtection="false">
      <alignment horizontal="general" vertical="bottom" textRotation="0" wrapText="false" indent="0" shrinkToFit="false"/>
      <protection locked="true" hidden="false"/>
    </xf>
    <xf numFmtId="166" fontId="10" fillId="3" borderId="6" xfId="0" applyFont="true" applyBorder="true" applyAlignment="true" applyProtection="false">
      <alignment horizontal="center" vertical="center" textRotation="0" wrapText="false" indent="0" shrinkToFit="false"/>
      <protection locked="true" hidden="false"/>
    </xf>
    <xf numFmtId="164" fontId="10" fillId="3" borderId="4" xfId="0" applyFont="true" applyBorder="true" applyAlignment="true" applyProtection="false">
      <alignment horizontal="left" vertical="center" textRotation="0" wrapText="true" indent="0" shrinkToFit="false"/>
      <protection locked="true" hidden="false"/>
    </xf>
    <xf numFmtId="172" fontId="10" fillId="0" borderId="3" xfId="0" applyFont="true" applyBorder="true" applyAlignment="true" applyProtection="false">
      <alignment horizontal="center" vertical="top" textRotation="0" wrapText="true" indent="0" shrinkToFit="false"/>
      <protection locked="true" hidden="false"/>
    </xf>
    <xf numFmtId="164" fontId="16" fillId="0" borderId="2" xfId="0" applyFont="true" applyBorder="true" applyAlignment="true" applyProtection="false">
      <alignment horizontal="general" vertical="bottom" textRotation="0" wrapText="true" indent="0" shrinkToFit="false"/>
      <protection locked="true" hidden="false"/>
    </xf>
    <xf numFmtId="164" fontId="14" fillId="0" borderId="2" xfId="0" applyFont="true" applyBorder="true" applyAlignment="true" applyProtection="false">
      <alignment horizontal="general" vertical="center" textRotation="0" wrapText="true" indent="0" shrinkToFit="false"/>
      <protection locked="true" hidden="false"/>
    </xf>
    <xf numFmtId="164" fontId="13" fillId="0" borderId="2" xfId="0" applyFont="true" applyBorder="true" applyAlignment="true" applyProtection="false">
      <alignment horizontal="general" vertical="center" textRotation="0" wrapText="true" indent="0" shrinkToFit="false"/>
      <protection locked="true" hidden="false"/>
    </xf>
    <xf numFmtId="172" fontId="13" fillId="3" borderId="2" xfId="0" applyFont="true" applyBorder="true" applyAlignment="true" applyProtection="false">
      <alignment horizontal="center" vertical="top" textRotation="0" wrapText="true" indent="0" shrinkToFit="false"/>
      <protection locked="true" hidden="false"/>
    </xf>
    <xf numFmtId="164" fontId="17" fillId="4" borderId="2" xfId="0" applyFont="true" applyBorder="true" applyAlignment="true" applyProtection="false">
      <alignment horizontal="center" vertical="center" textRotation="0" wrapText="false" indent="0" shrinkToFit="false" readingOrder="1"/>
      <protection locked="true" hidden="false"/>
    </xf>
    <xf numFmtId="164" fontId="14" fillId="0" borderId="3" xfId="0" applyFont="true" applyBorder="true" applyAlignment="true" applyProtection="false">
      <alignment horizontal="center" vertical="top" textRotation="0" wrapText="true" indent="0" shrinkToFit="false"/>
      <protection locked="true" hidden="false"/>
    </xf>
    <xf numFmtId="164" fontId="14" fillId="0" borderId="2" xfId="0" applyFont="true" applyBorder="true" applyAlignment="true" applyProtection="false">
      <alignment horizontal="center" vertical="top" textRotation="0" wrapText="false" indent="0" shrinkToFit="false" readingOrder="1"/>
      <protection locked="true" hidden="false"/>
    </xf>
    <xf numFmtId="164" fontId="13" fillId="0" borderId="2" xfId="0" applyFont="true" applyBorder="true" applyAlignment="true" applyProtection="false">
      <alignment horizontal="left" vertical="top" textRotation="0" wrapText="false" indent="0" shrinkToFit="false"/>
      <protection locked="true" hidden="false"/>
    </xf>
    <xf numFmtId="164" fontId="13" fillId="0" borderId="2" xfId="0" applyFont="true" applyBorder="true" applyAlignment="true" applyProtection="false">
      <alignment horizontal="general" vertical="top" textRotation="0" wrapText="true" indent="0" shrinkToFit="false"/>
      <protection locked="true" hidden="false"/>
    </xf>
    <xf numFmtId="165" fontId="13" fillId="0" borderId="2" xfId="0" applyFont="true" applyBorder="true" applyAlignment="true" applyProtection="false">
      <alignment horizontal="center" vertical="top" textRotation="0" wrapText="false" indent="0" shrinkToFit="false"/>
      <protection locked="true" hidden="false"/>
    </xf>
    <xf numFmtId="166" fontId="13" fillId="0" borderId="2" xfId="0" applyFont="true" applyBorder="true" applyAlignment="true" applyProtection="false">
      <alignment horizontal="center" vertical="top" textRotation="0" wrapText="false" indent="0" shrinkToFit="false" readingOrder="1"/>
      <protection locked="true" hidden="false"/>
    </xf>
    <xf numFmtId="164" fontId="13" fillId="2" borderId="2" xfId="0" applyFont="true" applyBorder="true" applyAlignment="true" applyProtection="false">
      <alignment horizontal="center" vertical="center" textRotation="0" wrapText="true" indent="0" shrinkToFit="false"/>
      <protection locked="true" hidden="false"/>
    </xf>
    <xf numFmtId="170" fontId="11" fillId="0" borderId="2" xfId="0" applyFont="true" applyBorder="true" applyAlignment="true" applyProtection="false">
      <alignment horizontal="center" vertical="center" textRotation="0" wrapText="true" indent="0" shrinkToFit="false"/>
      <protection locked="true" hidden="false"/>
    </xf>
    <xf numFmtId="170" fontId="10" fillId="0" borderId="2" xfId="0" applyFont="true" applyBorder="true" applyAlignment="true" applyProtection="false">
      <alignment horizontal="center" vertical="center" textRotation="0" wrapText="true" indent="0" shrinkToFit="false"/>
      <protection locked="true" hidden="false"/>
    </xf>
    <xf numFmtId="167" fontId="10" fillId="0" borderId="2" xfId="0" applyFont="true" applyBorder="true" applyAlignment="true" applyProtection="false">
      <alignment horizontal="center" vertical="center" textRotation="0" wrapText="true" indent="0" shrinkToFit="false"/>
      <protection locked="true" hidden="false"/>
    </xf>
    <xf numFmtId="167" fontId="10" fillId="3" borderId="2" xfId="0" applyFont="true" applyBorder="true" applyAlignment="true" applyProtection="false">
      <alignment horizontal="center"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7" fontId="11" fillId="0" borderId="2" xfId="0" applyFont="true" applyBorder="true" applyAlignment="true" applyProtection="false">
      <alignment horizontal="center" vertical="center" textRotation="0" wrapText="true" indent="0" shrinkToFit="false"/>
      <protection locked="true" hidden="false"/>
    </xf>
    <xf numFmtId="166" fontId="10" fillId="0" borderId="2" xfId="0" applyFont="true" applyBorder="true" applyAlignment="true" applyProtection="false">
      <alignment horizontal="center" vertical="center" textRotation="0" wrapText="true" indent="0" shrinkToFit="false"/>
      <protection locked="true" hidden="false"/>
    </xf>
    <xf numFmtId="169" fontId="10" fillId="0" borderId="2" xfId="0" applyFont="true" applyBorder="true" applyAlignment="true" applyProtection="false">
      <alignment horizontal="center" vertical="center" textRotation="0" wrapText="true" indent="0" shrinkToFit="false"/>
      <protection locked="true" hidden="false"/>
    </xf>
    <xf numFmtId="164" fontId="15" fillId="3" borderId="2" xfId="0" applyFont="true" applyBorder="true" applyAlignment="true" applyProtection="false">
      <alignment horizontal="center" vertical="center" textRotation="0" wrapText="true" indent="0" shrinkToFit="false"/>
      <protection locked="true" hidden="false"/>
    </xf>
    <xf numFmtId="164" fontId="11" fillId="3" borderId="2" xfId="0" applyFont="true" applyBorder="true" applyAlignment="true" applyProtection="false">
      <alignment horizontal="center" vertical="center" textRotation="0" wrapText="true" indent="0" shrinkToFit="false"/>
      <protection locked="true" hidden="false"/>
    </xf>
    <xf numFmtId="170" fontId="16" fillId="0" borderId="2"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false" indent="0" shrinkToFit="false"/>
      <protection locked="true" hidden="false"/>
    </xf>
    <xf numFmtId="164" fontId="11" fillId="0" borderId="2" xfId="0" applyFont="true" applyBorder="true" applyAlignment="true" applyProtection="false">
      <alignment horizontal="center" vertical="center" textRotation="0" wrapText="true" indent="0" shrinkToFit="true"/>
      <protection locked="true" hidden="false"/>
    </xf>
    <xf numFmtId="170" fontId="15" fillId="0" borderId="2"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left" vertical="center" textRotation="0" wrapText="true" indent="0" shrinkToFit="false"/>
      <protection locked="true" hidden="false"/>
    </xf>
    <xf numFmtId="166" fontId="10" fillId="0" borderId="2" xfId="0" applyFont="true" applyBorder="true" applyAlignment="true" applyProtection="false">
      <alignment horizontal="left" vertical="top" textRotation="0" wrapText="true" indent="0" shrinkToFit="false"/>
      <protection locked="true" hidden="false"/>
    </xf>
    <xf numFmtId="164" fontId="6" fillId="0" borderId="2" xfId="0" applyFont="true" applyBorder="true" applyAlignment="true" applyProtection="false">
      <alignment horizontal="justify" vertical="top" textRotation="0" wrapText="true" indent="0" shrinkToFit="false"/>
      <protection locked="true" hidden="false"/>
    </xf>
    <xf numFmtId="175" fontId="4" fillId="0" borderId="2" xfId="0" applyFont="true" applyBorder="true" applyAlignment="true" applyProtection="false">
      <alignment horizontal="center" vertical="top" textRotation="0" wrapText="true" indent="0" shrinkToFit="false"/>
      <protection locked="true" hidden="false"/>
    </xf>
    <xf numFmtId="165" fontId="4" fillId="0" borderId="2" xfId="0" applyFont="true" applyBorder="true" applyAlignment="true" applyProtection="false">
      <alignment horizontal="center" vertical="top" textRotation="0" wrapText="true" indent="0" shrinkToFit="false"/>
      <protection locked="true" hidden="false"/>
    </xf>
    <xf numFmtId="165" fontId="5" fillId="0" borderId="2" xfId="0" applyFont="true" applyBorder="true" applyAlignment="true" applyProtection="false">
      <alignment horizontal="center" vertical="top" textRotation="0" wrapText="true" indent="0" shrinkToFit="false"/>
      <protection locked="true" hidden="false"/>
    </xf>
    <xf numFmtId="175" fontId="5" fillId="0" borderId="2" xfId="0" applyFont="true" applyBorder="true" applyAlignment="true" applyProtection="false">
      <alignment horizontal="center" vertical="top" textRotation="0" wrapText="true" indent="0" shrinkToFit="false"/>
      <protection locked="true" hidden="false"/>
    </xf>
    <xf numFmtId="164" fontId="13" fillId="2" borderId="5" xfId="0" applyFont="true" applyBorder="true" applyAlignment="true" applyProtection="false">
      <alignment horizontal="center" vertical="center" textRotation="0" wrapText="true" indent="0" shrinkToFit="false"/>
      <protection locked="true" hidden="false"/>
    </xf>
    <xf numFmtId="172" fontId="4" fillId="0" borderId="2" xfId="0" applyFont="true" applyBorder="true" applyAlignment="true" applyProtection="false">
      <alignment horizontal="center" vertical="top" textRotation="0" wrapText="true" indent="0" shrinkToFit="false"/>
      <protection locked="true" hidden="false"/>
    </xf>
    <xf numFmtId="164" fontId="14" fillId="0" borderId="16" xfId="0" applyFont="true" applyBorder="true" applyAlignment="true" applyProtection="false">
      <alignment horizontal="general" vertical="top" textRotation="0" wrapText="true" indent="0" shrinkToFit="false"/>
      <protection locked="true" hidden="false"/>
    </xf>
    <xf numFmtId="164" fontId="14" fillId="0" borderId="9" xfId="0" applyFont="true" applyBorder="true" applyAlignment="true" applyProtection="false">
      <alignment horizontal="left" vertical="top" textRotation="0" wrapText="true" indent="0" shrinkToFit="false"/>
      <protection locked="true" hidden="false"/>
    </xf>
    <xf numFmtId="165" fontId="9" fillId="0" borderId="2" xfId="0" applyFont="true" applyBorder="true" applyAlignment="true" applyProtection="false">
      <alignment horizontal="center" vertical="top" textRotation="0" wrapText="false" indent="0" shrinkToFit="false"/>
      <protection locked="true" hidden="false"/>
    </xf>
    <xf numFmtId="172" fontId="5" fillId="0" borderId="2" xfId="0" applyFont="true" applyBorder="true" applyAlignment="true" applyProtection="false">
      <alignment horizontal="center" vertical="top" textRotation="0" wrapText="true" indent="0" shrinkToFit="false"/>
      <protection locked="true" hidden="false"/>
    </xf>
    <xf numFmtId="164" fontId="14" fillId="0" borderId="9" xfId="0" applyFont="true" applyBorder="true" applyAlignment="true" applyProtection="false">
      <alignment horizontal="general" vertical="top" textRotation="0" wrapText="true" indent="0" shrinkToFit="false"/>
      <protection locked="true" hidden="false"/>
    </xf>
    <xf numFmtId="164" fontId="16" fillId="3" borderId="27" xfId="0" applyFont="true" applyBorder="true" applyAlignment="true" applyProtection="false">
      <alignment horizontal="center" vertical="top" textRotation="0" wrapText="false" indent="0" shrinkToFit="false"/>
      <protection locked="true" hidden="false"/>
    </xf>
    <xf numFmtId="166" fontId="4" fillId="0" borderId="2" xfId="0" applyFont="true" applyBorder="true" applyAlignment="true" applyProtection="false">
      <alignment horizontal="center" vertical="top" textRotation="0" wrapText="false" indent="0" shrinkToFit="false" readingOrder="1"/>
      <protection locked="true" hidden="false"/>
    </xf>
    <xf numFmtId="166" fontId="4" fillId="0" borderId="2" xfId="0" applyFont="true" applyBorder="true" applyAlignment="true" applyProtection="false">
      <alignment horizontal="center" vertical="top" textRotation="0" wrapText="true" indent="0" shrinkToFit="false" readingOrder="1"/>
      <protection locked="true" hidden="false"/>
    </xf>
    <xf numFmtId="166" fontId="30" fillId="0" borderId="2" xfId="0" applyFont="true" applyBorder="true" applyAlignment="true" applyProtection="false">
      <alignment horizontal="center" vertical="top" textRotation="0" wrapText="false" indent="0" shrinkToFit="false" readingOrder="1"/>
      <protection locked="true" hidden="false"/>
    </xf>
    <xf numFmtId="164" fontId="4" fillId="0" borderId="2" xfId="0" applyFont="true" applyBorder="true" applyAlignment="true" applyProtection="false">
      <alignment horizontal="center" vertical="top" textRotation="0" wrapText="true" indent="0" shrinkToFit="false" readingOrder="1"/>
      <protection locked="true" hidden="false"/>
    </xf>
    <xf numFmtId="164" fontId="20" fillId="0" borderId="2" xfId="0" applyFont="true" applyBorder="true" applyAlignment="true" applyProtection="false">
      <alignment horizontal="center" vertical="top" textRotation="0" wrapText="false" indent="0" shrinkToFit="false"/>
      <protection locked="true" hidden="false"/>
    </xf>
    <xf numFmtId="164" fontId="13" fillId="0" borderId="16" xfId="0" applyFont="true" applyBorder="true" applyAlignment="true" applyProtection="false">
      <alignment horizontal="center" vertical="top" textRotation="0" wrapText="true" indent="0" shrinkToFit="false"/>
      <protection locked="true" hidden="false"/>
    </xf>
    <xf numFmtId="172" fontId="8" fillId="0" borderId="2" xfId="0" applyFont="true" applyBorder="true" applyAlignment="true" applyProtection="false">
      <alignment horizontal="center" vertical="top" textRotation="0" wrapText="false" indent="0" shrinkToFit="false"/>
      <protection locked="true" hidden="false"/>
    </xf>
    <xf numFmtId="164" fontId="13" fillId="2" borderId="2" xfId="0" applyFont="true" applyBorder="true" applyAlignment="true" applyProtection="false">
      <alignment horizontal="center" vertical="top" textRotation="0" wrapText="false" indent="0" shrinkToFit="false"/>
      <protection locked="true" hidden="false"/>
    </xf>
    <xf numFmtId="164" fontId="9" fillId="0" borderId="4" xfId="0" applyFont="true" applyBorder="true" applyAlignment="true" applyProtection="false">
      <alignment horizontal="left" vertical="top" textRotation="0" wrapText="true" indent="0" shrinkToFit="false"/>
      <protection locked="true" hidden="false"/>
    </xf>
    <xf numFmtId="164" fontId="9" fillId="0" borderId="4" xfId="0" applyFont="true" applyBorder="true" applyAlignment="true" applyProtection="false">
      <alignment horizontal="center" vertical="top" textRotation="0" wrapText="false" indent="0" shrinkToFit="false"/>
      <protection locked="true" hidden="false"/>
    </xf>
    <xf numFmtId="164" fontId="9" fillId="0" borderId="4" xfId="0" applyFont="true" applyBorder="true" applyAlignment="true" applyProtection="false">
      <alignment horizontal="general" vertical="top" textRotation="0" wrapText="true" indent="0" shrinkToFit="false"/>
      <protection locked="true" hidden="false"/>
    </xf>
    <xf numFmtId="164" fontId="14" fillId="0" borderId="4" xfId="0" applyFont="true" applyBorder="true" applyAlignment="true" applyProtection="false">
      <alignment horizontal="center" vertical="top" textRotation="0" wrapText="true" indent="0" shrinkToFit="false"/>
      <protection locked="true" hidden="false"/>
    </xf>
    <xf numFmtId="175" fontId="13" fillId="0" borderId="4" xfId="0" applyFont="true" applyBorder="true" applyAlignment="true" applyProtection="false">
      <alignment horizontal="center" vertical="top" textRotation="0" wrapText="true" indent="0" shrinkToFit="false"/>
      <protection locked="true" hidden="false"/>
    </xf>
    <xf numFmtId="164" fontId="8" fillId="0" borderId="4" xfId="0" applyFont="true" applyBorder="true" applyAlignment="true" applyProtection="false">
      <alignment horizontal="center" vertical="top" textRotation="0" wrapText="true" indent="0" shrinkToFit="false"/>
      <protection locked="true" hidden="false"/>
    </xf>
    <xf numFmtId="164" fontId="8" fillId="0" borderId="4" xfId="0" applyFont="true" applyBorder="true" applyAlignment="true" applyProtection="false">
      <alignment horizontal="left" vertical="top" textRotation="0" wrapText="true" indent="0" shrinkToFit="false"/>
      <protection locked="true" hidden="false"/>
    </xf>
    <xf numFmtId="166" fontId="8" fillId="0" borderId="4" xfId="0" applyFont="true" applyBorder="true" applyAlignment="true" applyProtection="false">
      <alignment horizontal="center" vertical="top" textRotation="0" wrapText="true" indent="0" shrinkToFit="false"/>
      <protection locked="true" hidden="false"/>
    </xf>
    <xf numFmtId="165" fontId="8" fillId="0" borderId="4" xfId="0" applyFont="true" applyBorder="true" applyAlignment="true" applyProtection="false">
      <alignment horizontal="center" vertical="top" textRotation="0" wrapText="true" indent="0" shrinkToFit="false"/>
      <protection locked="true" hidden="false"/>
    </xf>
    <xf numFmtId="164" fontId="15" fillId="0" borderId="2" xfId="0" applyFont="true" applyBorder="true" applyAlignment="true" applyProtection="false">
      <alignment horizontal="left" vertical="bottom" textRotation="0" wrapText="true" indent="0" shrinkToFit="false"/>
      <protection locked="true" hidden="false"/>
    </xf>
    <xf numFmtId="164" fontId="4" fillId="0" borderId="2" xfId="0" applyFont="true" applyBorder="true" applyAlignment="true" applyProtection="false">
      <alignment horizontal="center" vertical="bottom" textRotation="0" wrapText="true" indent="0" shrinkToFit="false"/>
      <protection locked="true" hidden="false"/>
    </xf>
    <xf numFmtId="164" fontId="4" fillId="0" borderId="2" xfId="0" applyFont="true" applyBorder="true" applyAlignment="true" applyProtection="false">
      <alignment horizontal="left" vertical="bottom" textRotation="0" wrapText="true" indent="0" shrinkToFit="false"/>
      <protection locked="true" hidden="false"/>
    </xf>
    <xf numFmtId="164" fontId="32" fillId="0" borderId="2" xfId="0" applyFont="true" applyBorder="true" applyAlignment="true" applyProtection="false">
      <alignment horizontal="center" vertical="center" textRotation="0" wrapText="true" indent="0" shrinkToFit="false"/>
      <protection locked="true" hidden="false"/>
    </xf>
    <xf numFmtId="164" fontId="16" fillId="0" borderId="2" xfId="0" applyFont="true" applyBorder="true" applyAlignment="true" applyProtection="false">
      <alignment horizontal="center" vertical="center" textRotation="0" wrapText="false" indent="0" shrinkToFit="false"/>
      <protection locked="true" hidden="false"/>
    </xf>
    <xf numFmtId="170" fontId="10"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center" vertical="center" textRotation="0" wrapText="false" indent="0" shrinkToFit="false"/>
      <protection locked="true" hidden="false"/>
    </xf>
    <xf numFmtId="164" fontId="10" fillId="0" borderId="6" xfId="0" applyFont="true" applyBorder="true" applyAlignment="true" applyProtection="false">
      <alignment horizontal="center" vertical="center" textRotation="0" wrapText="true" indent="0" shrinkToFit="false"/>
      <protection locked="true" hidden="false"/>
    </xf>
    <xf numFmtId="172" fontId="10" fillId="0" borderId="2" xfId="0" applyFont="true" applyBorder="true" applyAlignment="true" applyProtection="false">
      <alignment horizontal="center" vertical="center" textRotation="0" wrapText="true" indent="0" shrinkToFit="false"/>
      <protection locked="true" hidden="false"/>
    </xf>
    <xf numFmtId="164" fontId="16" fillId="0" borderId="6" xfId="0" applyFont="true" applyBorder="true" applyAlignment="true" applyProtection="false">
      <alignment horizontal="center" vertical="center" textRotation="0" wrapText="false" indent="0" shrinkToFit="false"/>
      <protection locked="true" hidden="false"/>
    </xf>
    <xf numFmtId="164" fontId="16" fillId="0" borderId="16" xfId="0" applyFont="true" applyBorder="true" applyAlignment="true" applyProtection="false">
      <alignment horizontal="center" vertical="center" textRotation="0" wrapText="true" indent="0" shrinkToFit="false"/>
      <protection locked="true" hidden="false"/>
    </xf>
    <xf numFmtId="172" fontId="11" fillId="0" borderId="2" xfId="0" applyFont="true" applyBorder="true" applyAlignment="true" applyProtection="false">
      <alignment horizontal="center" vertical="center" textRotation="0" wrapText="true" indent="0" shrinkToFit="false"/>
      <protection locked="true" hidden="false"/>
    </xf>
    <xf numFmtId="165" fontId="11" fillId="0" borderId="2" xfId="0" applyFont="true" applyBorder="true" applyAlignment="true" applyProtection="false">
      <alignment horizontal="center" vertical="center" textRotation="0" wrapText="true" indent="0" shrinkToFit="false"/>
      <protection locked="true" hidden="false"/>
    </xf>
    <xf numFmtId="164" fontId="16" fillId="0" borderId="4" xfId="0" applyFont="true" applyBorder="true" applyAlignment="true" applyProtection="false">
      <alignment horizontal="center" vertical="center" textRotation="0" wrapText="true" indent="0" shrinkToFit="false"/>
      <protection locked="true" hidden="false"/>
    </xf>
    <xf numFmtId="167" fontId="11" fillId="0" borderId="2" xfId="0" applyFont="true" applyBorder="true" applyAlignment="true" applyProtection="false">
      <alignment horizontal="center" vertical="center" textRotation="0" wrapText="false" indent="0" shrinkToFit="false"/>
      <protection locked="true" hidden="false"/>
    </xf>
    <xf numFmtId="170" fontId="10" fillId="0" borderId="2" xfId="0" applyFont="true" applyBorder="true" applyAlignment="true" applyProtection="false">
      <alignment horizontal="center" vertical="top" textRotation="0" wrapText="true" indent="0" shrinkToFit="false"/>
      <protection locked="true" hidden="false"/>
    </xf>
    <xf numFmtId="164" fontId="33" fillId="0" borderId="6" xfId="0" applyFont="true" applyBorder="true" applyAlignment="true" applyProtection="false">
      <alignment horizontal="center" vertical="center" textRotation="0" wrapText="true" indent="0" shrinkToFit="false"/>
      <protection locked="true" hidden="false"/>
    </xf>
    <xf numFmtId="164" fontId="15" fillId="0" borderId="2" xfId="0" applyFont="true" applyBorder="true" applyAlignment="true" applyProtection="false">
      <alignment horizontal="left" vertical="center" textRotation="0" wrapText="true" indent="0" shrinkToFit="false"/>
      <protection locked="true" hidden="false"/>
    </xf>
    <xf numFmtId="166" fontId="11" fillId="0" borderId="2" xfId="0" applyFont="true" applyBorder="true" applyAlignment="true" applyProtection="false">
      <alignment horizontal="center"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dxfs count="1">
    <dxf>
      <font>
        <name val="Calibri"/>
        <charset val="1"/>
        <family val="2"/>
        <color rgb="FF000000"/>
      </font>
    </dxf>
  </dxfs>
  <colors>
    <indexedColors>
      <rgbColor rgb="FF000000"/>
      <rgbColor rgb="FFFFFFFF"/>
      <rgbColor rgb="FFFF0000"/>
      <rgbColor rgb="FF00FF00"/>
      <rgbColor rgb="FF0000FF"/>
      <rgbColor rgb="FFFFFF00"/>
      <rgbColor rgb="FFFF0066"/>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1048576"/>
  <sheetViews>
    <sheetView showFormulas="false" showGridLines="true" showRowColHeaders="true" showZeros="true" rightToLeft="false" tabSelected="true" showOutlineSymbols="true" defaultGridColor="true" view="pageBreakPreview" topLeftCell="A310" colorId="64" zoomScale="90" zoomScaleNormal="90" zoomScalePageLayoutView="90" workbookViewId="0">
      <selection pane="topLeft" activeCell="G274" activeCellId="0" sqref="G274"/>
    </sheetView>
  </sheetViews>
  <sheetFormatPr defaultColWidth="7.83984375" defaultRowHeight="14.4" zeroHeight="false" outlineLevelRow="0" outlineLevelCol="0"/>
  <cols>
    <col collapsed="false" customWidth="true" hidden="false" outlineLevel="0" max="1" min="1" style="1" width="20.11"/>
    <col collapsed="false" customWidth="true" hidden="false" outlineLevel="0" max="2" min="2" style="2" width="6.08"/>
    <col collapsed="false" customWidth="true" hidden="false" outlineLevel="0" max="3" min="3" style="1" width="34.96"/>
    <col collapsed="false" customWidth="true" hidden="false" outlineLevel="0" max="4" min="4" style="3" width="9.32"/>
    <col collapsed="false" customWidth="true" hidden="false" outlineLevel="0" max="5" min="5" style="3" width="13.36"/>
    <col collapsed="false" customWidth="true" hidden="false" outlineLevel="0" max="7" min="6" style="4" width="12.29"/>
    <col collapsed="false" customWidth="true" hidden="false" outlineLevel="0" max="8" min="8" style="4" width="10.8"/>
    <col collapsed="false" customWidth="true" hidden="false" outlineLevel="0" max="9" min="9" style="4" width="12.69"/>
    <col collapsed="false" customWidth="true" hidden="false" outlineLevel="0" max="11" min="10" style="4" width="7.42"/>
    <col collapsed="false" customWidth="true" hidden="false" outlineLevel="0" max="12" min="12" style="4" width="9.05"/>
    <col collapsed="false" customWidth="true" hidden="false" outlineLevel="0" max="13" min="13" style="4" width="7.42"/>
    <col collapsed="false" customWidth="true" hidden="false" outlineLevel="0" max="14" min="14" style="4" width="9.45"/>
    <col collapsed="false" customWidth="true" hidden="false" outlineLevel="0" max="15" min="15" style="4" width="7.42"/>
    <col collapsed="false" customWidth="true" hidden="false" outlineLevel="0" max="16" min="16" style="4" width="10.53"/>
    <col collapsed="false" customWidth="true" hidden="false" outlineLevel="0" max="17" min="17" style="4" width="10.66"/>
    <col collapsed="false" customWidth="true" hidden="false" outlineLevel="0" max="18" min="18" style="1" width="13.23"/>
    <col collapsed="false" customWidth="true" hidden="false" outlineLevel="0" max="19" min="19" style="3" width="12.42"/>
    <col collapsed="false" customWidth="true" hidden="false" outlineLevel="0" max="20" min="20" style="1" width="26.46"/>
    <col collapsed="false" customWidth="true" hidden="false" outlineLevel="0" max="21" min="21" style="5" width="12.56"/>
    <col collapsed="false" customWidth="false" hidden="false" outlineLevel="0" max="22" min="22" style="5" width="7.83"/>
    <col collapsed="false" customWidth="true" hidden="false" outlineLevel="0" max="24" min="23" style="5" width="9.05"/>
    <col collapsed="false" customWidth="false" hidden="false" outlineLevel="0" max="25" min="25" style="5" width="7.83"/>
    <col collapsed="false" customWidth="true" hidden="false" outlineLevel="0" max="26" min="26" style="5" width="9.05"/>
    <col collapsed="false" customWidth="false" hidden="false" outlineLevel="0" max="1024" min="27" style="5" width="7.83"/>
  </cols>
  <sheetData>
    <row r="1" customFormat="false" ht="13.8" hidden="false" customHeight="false" outlineLevel="0" collapsed="false"/>
    <row r="3" customFormat="false" ht="15" hidden="false" customHeight="true" outlineLevel="0" collapsed="false">
      <c r="A3" s="6" t="s">
        <v>0</v>
      </c>
      <c r="B3" s="6"/>
      <c r="C3" s="6"/>
      <c r="D3" s="6"/>
      <c r="E3" s="6"/>
      <c r="F3" s="6"/>
      <c r="G3" s="6"/>
      <c r="H3" s="6"/>
      <c r="I3" s="6"/>
      <c r="J3" s="6"/>
      <c r="K3" s="6"/>
      <c r="L3" s="6"/>
      <c r="M3" s="6"/>
      <c r="N3" s="6"/>
      <c r="O3" s="6"/>
      <c r="P3" s="6"/>
      <c r="Q3" s="6"/>
      <c r="R3" s="6"/>
      <c r="S3" s="6"/>
    </row>
    <row r="4" customFormat="false" ht="36" hidden="false" customHeight="true" outlineLevel="0" collapsed="false">
      <c r="A4" s="6"/>
      <c r="B4" s="6"/>
      <c r="C4" s="6"/>
      <c r="D4" s="6"/>
      <c r="E4" s="6"/>
      <c r="F4" s="6"/>
      <c r="G4" s="6"/>
      <c r="H4" s="6"/>
      <c r="I4" s="6"/>
      <c r="J4" s="6"/>
      <c r="K4" s="6"/>
      <c r="L4" s="6"/>
      <c r="M4" s="6"/>
      <c r="N4" s="6"/>
      <c r="O4" s="6"/>
      <c r="P4" s="6"/>
      <c r="Q4" s="6"/>
      <c r="R4" s="6"/>
      <c r="S4" s="6"/>
      <c r="T4" s="7"/>
      <c r="U4" s="8"/>
      <c r="V4" s="8"/>
      <c r="W4" s="8"/>
    </row>
    <row r="5" customFormat="false" ht="15" hidden="false" customHeight="true" outlineLevel="0" collapsed="false">
      <c r="A5" s="9" t="s">
        <v>1</v>
      </c>
      <c r="B5" s="9" t="s">
        <v>2</v>
      </c>
      <c r="C5" s="9" t="s">
        <v>3</v>
      </c>
      <c r="D5" s="9" t="s">
        <v>4</v>
      </c>
      <c r="E5" s="9" t="s">
        <v>5</v>
      </c>
      <c r="F5" s="10" t="s">
        <v>6</v>
      </c>
      <c r="G5" s="10"/>
      <c r="H5" s="10"/>
      <c r="I5" s="10"/>
      <c r="J5" s="10"/>
      <c r="K5" s="10"/>
      <c r="L5" s="10"/>
      <c r="M5" s="10"/>
      <c r="N5" s="10"/>
      <c r="O5" s="10"/>
      <c r="P5" s="10"/>
      <c r="Q5" s="10"/>
      <c r="R5" s="9" t="s">
        <v>7</v>
      </c>
      <c r="S5" s="9"/>
    </row>
    <row r="6" customFormat="false" ht="15" hidden="false" customHeight="true" outlineLevel="0" collapsed="false">
      <c r="A6" s="9"/>
      <c r="B6" s="9"/>
      <c r="C6" s="9"/>
      <c r="D6" s="9"/>
      <c r="E6" s="9"/>
      <c r="F6" s="10" t="s">
        <v>8</v>
      </c>
      <c r="G6" s="10"/>
      <c r="H6" s="10" t="s">
        <v>9</v>
      </c>
      <c r="I6" s="10"/>
      <c r="J6" s="10"/>
      <c r="K6" s="10"/>
      <c r="L6" s="10"/>
      <c r="M6" s="10"/>
      <c r="N6" s="10"/>
      <c r="O6" s="10"/>
      <c r="P6" s="10"/>
      <c r="Q6" s="10"/>
      <c r="R6" s="9"/>
      <c r="S6" s="9"/>
    </row>
    <row r="7" customFormat="false" ht="15" hidden="false" customHeight="true" outlineLevel="0" collapsed="false">
      <c r="A7" s="9"/>
      <c r="B7" s="9"/>
      <c r="C7" s="9"/>
      <c r="D7" s="9"/>
      <c r="E7" s="9"/>
      <c r="F7" s="10"/>
      <c r="G7" s="10"/>
      <c r="H7" s="10" t="s">
        <v>10</v>
      </c>
      <c r="I7" s="10"/>
      <c r="J7" s="10" t="s">
        <v>11</v>
      </c>
      <c r="K7" s="10"/>
      <c r="L7" s="10"/>
      <c r="M7" s="10"/>
      <c r="N7" s="10" t="s">
        <v>12</v>
      </c>
      <c r="O7" s="10"/>
      <c r="P7" s="10" t="s">
        <v>13</v>
      </c>
      <c r="Q7" s="10"/>
      <c r="R7" s="9" t="s">
        <v>14</v>
      </c>
      <c r="S7" s="9" t="s">
        <v>15</v>
      </c>
    </row>
    <row r="8" customFormat="false" ht="27.75" hidden="false" customHeight="true" outlineLevel="0" collapsed="false">
      <c r="A8" s="9"/>
      <c r="B8" s="9"/>
      <c r="C8" s="9"/>
      <c r="D8" s="9"/>
      <c r="E8" s="9"/>
      <c r="F8" s="10"/>
      <c r="G8" s="10"/>
      <c r="H8" s="10"/>
      <c r="I8" s="10"/>
      <c r="J8" s="10" t="s">
        <v>16</v>
      </c>
      <c r="K8" s="10"/>
      <c r="L8" s="11" t="s">
        <v>17</v>
      </c>
      <c r="M8" s="11"/>
      <c r="N8" s="10"/>
      <c r="O8" s="10"/>
      <c r="P8" s="10"/>
      <c r="Q8" s="10"/>
      <c r="R8" s="9"/>
      <c r="S8" s="9"/>
    </row>
    <row r="9" customFormat="false" ht="28.8" hidden="false" customHeight="true" outlineLevel="0" collapsed="false">
      <c r="A9" s="9"/>
      <c r="B9" s="9"/>
      <c r="C9" s="9"/>
      <c r="D9" s="9"/>
      <c r="E9" s="9"/>
      <c r="F9" s="10" t="s">
        <v>18</v>
      </c>
      <c r="G9" s="10" t="s">
        <v>19</v>
      </c>
      <c r="H9" s="10" t="s">
        <v>18</v>
      </c>
      <c r="I9" s="10" t="s">
        <v>19</v>
      </c>
      <c r="J9" s="10" t="s">
        <v>18</v>
      </c>
      <c r="K9" s="10" t="s">
        <v>19</v>
      </c>
      <c r="L9" s="10" t="s">
        <v>18</v>
      </c>
      <c r="M9" s="10" t="s">
        <v>19</v>
      </c>
      <c r="N9" s="10" t="s">
        <v>18</v>
      </c>
      <c r="O9" s="10" t="s">
        <v>19</v>
      </c>
      <c r="P9" s="10" t="s">
        <v>18</v>
      </c>
      <c r="Q9" s="10" t="s">
        <v>19</v>
      </c>
      <c r="R9" s="9"/>
      <c r="S9" s="9"/>
    </row>
    <row r="10" s="3" customFormat="true" ht="13.8" hidden="false" customHeight="false" outlineLevel="0" collapsed="false">
      <c r="A10" s="12" t="n">
        <v>1</v>
      </c>
      <c r="B10" s="12" t="n">
        <v>2</v>
      </c>
      <c r="C10" s="12" t="n">
        <v>3</v>
      </c>
      <c r="D10" s="12" t="n">
        <v>4</v>
      </c>
      <c r="E10" s="12" t="n">
        <v>5</v>
      </c>
      <c r="F10" s="12" t="n">
        <v>6</v>
      </c>
      <c r="G10" s="12" t="n">
        <v>7</v>
      </c>
      <c r="H10" s="12" t="n">
        <v>8</v>
      </c>
      <c r="I10" s="12" t="n">
        <v>9</v>
      </c>
      <c r="J10" s="12" t="n">
        <v>10</v>
      </c>
      <c r="K10" s="12" t="n">
        <v>11</v>
      </c>
      <c r="L10" s="12" t="n">
        <v>12</v>
      </c>
      <c r="M10" s="12" t="n">
        <v>13</v>
      </c>
      <c r="N10" s="12" t="n">
        <v>14</v>
      </c>
      <c r="O10" s="12" t="n">
        <v>15</v>
      </c>
      <c r="P10" s="12" t="n">
        <v>16</v>
      </c>
      <c r="Q10" s="12" t="n">
        <v>17</v>
      </c>
      <c r="R10" s="12" t="n">
        <v>18</v>
      </c>
      <c r="S10" s="12" t="n">
        <v>19</v>
      </c>
      <c r="T10" s="1"/>
    </row>
    <row r="11" customFormat="false" ht="15" hidden="false" customHeight="true" outlineLevel="0" collapsed="false">
      <c r="A11" s="13" t="s">
        <v>20</v>
      </c>
      <c r="B11" s="13"/>
      <c r="C11" s="13"/>
      <c r="D11" s="13"/>
      <c r="E11" s="13"/>
      <c r="F11" s="13"/>
      <c r="G11" s="13"/>
      <c r="H11" s="13"/>
      <c r="I11" s="13"/>
      <c r="J11" s="13"/>
      <c r="K11" s="13"/>
      <c r="L11" s="13"/>
      <c r="M11" s="13"/>
      <c r="N11" s="13"/>
      <c r="O11" s="13"/>
      <c r="P11" s="13"/>
      <c r="Q11" s="13"/>
      <c r="R11" s="13"/>
      <c r="S11" s="13"/>
    </row>
    <row r="12" customFormat="false" ht="15" hidden="false" customHeight="true" outlineLevel="0" collapsed="false">
      <c r="A12" s="14" t="s">
        <v>21</v>
      </c>
      <c r="B12" s="14"/>
      <c r="C12" s="14"/>
      <c r="D12" s="14"/>
      <c r="E12" s="14"/>
      <c r="F12" s="14"/>
      <c r="G12" s="14"/>
      <c r="H12" s="14"/>
      <c r="I12" s="14"/>
      <c r="J12" s="14"/>
      <c r="K12" s="14"/>
      <c r="L12" s="14"/>
      <c r="M12" s="14"/>
      <c r="N12" s="14"/>
      <c r="O12" s="14"/>
      <c r="P12" s="14"/>
      <c r="Q12" s="14"/>
      <c r="R12" s="14"/>
      <c r="S12" s="14"/>
    </row>
    <row r="13" customFormat="false" ht="140.7" hidden="false" customHeight="false" outlineLevel="0" collapsed="false">
      <c r="A13" s="15" t="s">
        <v>22</v>
      </c>
      <c r="B13" s="16" t="n">
        <v>1</v>
      </c>
      <c r="C13" s="17" t="s">
        <v>23</v>
      </c>
      <c r="D13" s="18" t="s">
        <v>24</v>
      </c>
      <c r="E13" s="15" t="s">
        <v>25</v>
      </c>
      <c r="F13" s="19" t="n">
        <v>50</v>
      </c>
      <c r="G13" s="20" t="n">
        <v>0</v>
      </c>
      <c r="H13" s="21"/>
      <c r="I13" s="21"/>
      <c r="J13" s="21"/>
      <c r="K13" s="21"/>
      <c r="L13" s="21"/>
      <c r="M13" s="21"/>
      <c r="N13" s="20"/>
      <c r="O13" s="20"/>
      <c r="P13" s="20" t="n">
        <v>50</v>
      </c>
      <c r="Q13" s="20" t="n">
        <v>0</v>
      </c>
      <c r="R13" s="15" t="s">
        <v>26</v>
      </c>
      <c r="S13" s="22" t="n">
        <v>0</v>
      </c>
    </row>
    <row r="14" customFormat="false" ht="39.6" hidden="false" customHeight="true" outlineLevel="0" collapsed="false">
      <c r="A14" s="23" t="s">
        <v>27</v>
      </c>
      <c r="B14" s="16" t="n">
        <v>2</v>
      </c>
      <c r="C14" s="17" t="s">
        <v>28</v>
      </c>
      <c r="D14" s="18" t="s">
        <v>24</v>
      </c>
      <c r="E14" s="24" t="s">
        <v>29</v>
      </c>
      <c r="F14" s="25" t="n">
        <v>1500</v>
      </c>
      <c r="G14" s="20" t="n">
        <v>0</v>
      </c>
      <c r="H14" s="21"/>
      <c r="I14" s="21"/>
      <c r="J14" s="21"/>
      <c r="K14" s="21"/>
      <c r="L14" s="21"/>
      <c r="M14" s="21"/>
      <c r="N14" s="20" t="n">
        <v>1500</v>
      </c>
      <c r="O14" s="20" t="n">
        <v>0</v>
      </c>
      <c r="P14" s="20"/>
      <c r="Q14" s="20"/>
      <c r="R14" s="23" t="s">
        <v>30</v>
      </c>
      <c r="S14" s="22" t="n">
        <v>0</v>
      </c>
    </row>
    <row r="15" customFormat="false" ht="64.85" hidden="false" customHeight="false" outlineLevel="0" collapsed="false">
      <c r="A15" s="23"/>
      <c r="B15" s="16" t="n">
        <v>3</v>
      </c>
      <c r="C15" s="17" t="s">
        <v>31</v>
      </c>
      <c r="D15" s="18" t="s">
        <v>24</v>
      </c>
      <c r="E15" s="24" t="s">
        <v>29</v>
      </c>
      <c r="F15" s="19" t="n">
        <v>10</v>
      </c>
      <c r="G15" s="20" t="n">
        <v>0</v>
      </c>
      <c r="H15" s="21"/>
      <c r="I15" s="21"/>
      <c r="J15" s="21"/>
      <c r="K15" s="21"/>
      <c r="L15" s="21"/>
      <c r="M15" s="21"/>
      <c r="N15" s="20" t="n">
        <v>10</v>
      </c>
      <c r="O15" s="20" t="n">
        <v>0</v>
      </c>
      <c r="P15" s="20"/>
      <c r="Q15" s="20"/>
      <c r="R15" s="15" t="s">
        <v>32</v>
      </c>
      <c r="S15" s="22" t="n">
        <v>0</v>
      </c>
    </row>
    <row r="16" customFormat="false" ht="15" hidden="false" customHeight="true" outlineLevel="0" collapsed="false">
      <c r="A16" s="26"/>
      <c r="B16" s="16"/>
      <c r="C16" s="27" t="s">
        <v>8</v>
      </c>
      <c r="D16" s="24"/>
      <c r="E16" s="24"/>
      <c r="F16" s="28" t="n">
        <v>1560</v>
      </c>
      <c r="G16" s="29" t="n">
        <v>0</v>
      </c>
      <c r="H16" s="21"/>
      <c r="I16" s="21"/>
      <c r="J16" s="21"/>
      <c r="K16" s="21"/>
      <c r="L16" s="21"/>
      <c r="M16" s="21"/>
      <c r="N16" s="30" t="n">
        <v>1510</v>
      </c>
      <c r="O16" s="30" t="n">
        <v>0</v>
      </c>
      <c r="P16" s="30" t="n">
        <v>50</v>
      </c>
      <c r="Q16" s="30" t="n">
        <v>0</v>
      </c>
      <c r="R16" s="31"/>
      <c r="S16" s="31"/>
    </row>
    <row r="17" customFormat="false" ht="15" hidden="false" customHeight="true" outlineLevel="0" collapsed="false">
      <c r="A17" s="32" t="s">
        <v>33</v>
      </c>
      <c r="B17" s="32"/>
      <c r="C17" s="32"/>
      <c r="D17" s="32"/>
      <c r="E17" s="32"/>
      <c r="F17" s="32"/>
      <c r="G17" s="32"/>
      <c r="H17" s="32"/>
      <c r="I17" s="32"/>
      <c r="J17" s="32"/>
      <c r="K17" s="32"/>
      <c r="L17" s="32"/>
      <c r="M17" s="32"/>
      <c r="N17" s="32"/>
      <c r="O17" s="32"/>
      <c r="P17" s="32"/>
      <c r="Q17" s="32"/>
      <c r="R17" s="32"/>
      <c r="S17" s="32"/>
    </row>
    <row r="18" customFormat="false" ht="178.6" hidden="false" customHeight="false" outlineLevel="0" collapsed="false">
      <c r="A18" s="33" t="s">
        <v>34</v>
      </c>
      <c r="B18" s="34" t="s">
        <v>35</v>
      </c>
      <c r="C18" s="35" t="s">
        <v>36</v>
      </c>
      <c r="D18" s="35" t="s">
        <v>24</v>
      </c>
      <c r="E18" s="35" t="s">
        <v>37</v>
      </c>
      <c r="F18" s="36" t="n">
        <v>384.237</v>
      </c>
      <c r="G18" s="20" t="n">
        <v>0</v>
      </c>
      <c r="H18" s="37"/>
      <c r="I18" s="37"/>
      <c r="J18" s="37"/>
      <c r="K18" s="37"/>
      <c r="L18" s="37" t="n">
        <v>334.237</v>
      </c>
      <c r="M18" s="20" t="n">
        <v>0</v>
      </c>
      <c r="N18" s="20"/>
      <c r="O18" s="20"/>
      <c r="P18" s="20" t="n">
        <v>50</v>
      </c>
      <c r="Q18" s="20" t="n">
        <v>0</v>
      </c>
      <c r="R18" s="38" t="s">
        <v>38</v>
      </c>
      <c r="S18" s="39" t="n">
        <v>0</v>
      </c>
    </row>
    <row r="19" customFormat="false" ht="189.5" hidden="false" customHeight="false" outlineLevel="0" collapsed="false">
      <c r="A19" s="33"/>
      <c r="B19" s="34" t="n">
        <v>2</v>
      </c>
      <c r="C19" s="35" t="s">
        <v>39</v>
      </c>
      <c r="D19" s="35" t="s">
        <v>24</v>
      </c>
      <c r="E19" s="35" t="s">
        <v>37</v>
      </c>
      <c r="F19" s="40" t="n">
        <v>452</v>
      </c>
      <c r="G19" s="20" t="n">
        <v>0</v>
      </c>
      <c r="H19" s="37"/>
      <c r="I19" s="37"/>
      <c r="J19" s="37"/>
      <c r="K19" s="37"/>
      <c r="L19" s="20" t="n">
        <v>402</v>
      </c>
      <c r="M19" s="20" t="n">
        <v>0</v>
      </c>
      <c r="N19" s="20" t="n">
        <v>10</v>
      </c>
      <c r="O19" s="20" t="n">
        <v>0</v>
      </c>
      <c r="P19" s="20" t="n">
        <v>40</v>
      </c>
      <c r="Q19" s="20" t="n">
        <v>0</v>
      </c>
      <c r="R19" s="38" t="s">
        <v>40</v>
      </c>
      <c r="S19" s="39" t="n">
        <v>0</v>
      </c>
    </row>
    <row r="20" customFormat="false" ht="15" hidden="false" customHeight="true" outlineLevel="0" collapsed="false">
      <c r="A20" s="41"/>
      <c r="B20" s="42"/>
      <c r="C20" s="43" t="s">
        <v>8</v>
      </c>
      <c r="D20" s="44"/>
      <c r="E20" s="45"/>
      <c r="F20" s="46" t="n">
        <f aca="false">SUM(F18:F19)</f>
        <v>836.237</v>
      </c>
      <c r="G20" s="29" t="n">
        <v>0</v>
      </c>
      <c r="H20" s="47"/>
      <c r="I20" s="47"/>
      <c r="J20" s="47"/>
      <c r="K20" s="47"/>
      <c r="L20" s="47" t="n">
        <v>736.237</v>
      </c>
      <c r="M20" s="29" t="n">
        <v>0</v>
      </c>
      <c r="N20" s="29" t="n">
        <v>10</v>
      </c>
      <c r="O20" s="29" t="n">
        <v>0</v>
      </c>
      <c r="P20" s="29" t="n">
        <v>90</v>
      </c>
      <c r="Q20" s="29" t="n">
        <v>0</v>
      </c>
      <c r="R20" s="31"/>
      <c r="S20" s="31"/>
    </row>
    <row r="21" s="50" customFormat="true" ht="13.8" hidden="false" customHeight="true" outlineLevel="0" collapsed="false">
      <c r="A21" s="48" t="s">
        <v>41</v>
      </c>
      <c r="B21" s="48"/>
      <c r="C21" s="48"/>
      <c r="D21" s="48"/>
      <c r="E21" s="48"/>
      <c r="F21" s="48"/>
      <c r="G21" s="48"/>
      <c r="H21" s="48"/>
      <c r="I21" s="48"/>
      <c r="J21" s="48"/>
      <c r="K21" s="48"/>
      <c r="L21" s="48"/>
      <c r="M21" s="48"/>
      <c r="N21" s="48"/>
      <c r="O21" s="48"/>
      <c r="P21" s="48"/>
      <c r="Q21" s="48"/>
      <c r="R21" s="48"/>
      <c r="S21" s="48"/>
      <c r="T21" s="49"/>
    </row>
    <row r="22" customFormat="false" ht="79.85" hidden="false" customHeight="false" outlineLevel="0" collapsed="false">
      <c r="A22" s="51" t="s">
        <v>42</v>
      </c>
      <c r="B22" s="52" t="n">
        <v>1</v>
      </c>
      <c r="C22" s="51" t="s">
        <v>43</v>
      </c>
      <c r="D22" s="51" t="s">
        <v>24</v>
      </c>
      <c r="E22" s="53" t="s">
        <v>44</v>
      </c>
      <c r="F22" s="54" t="s">
        <v>45</v>
      </c>
      <c r="G22" s="54" t="s">
        <v>45</v>
      </c>
      <c r="H22" s="54" t="s">
        <v>45</v>
      </c>
      <c r="I22" s="54" t="s">
        <v>45</v>
      </c>
      <c r="J22" s="54" t="s">
        <v>45</v>
      </c>
      <c r="K22" s="54" t="s">
        <v>45</v>
      </c>
      <c r="L22" s="54" t="s">
        <v>45</v>
      </c>
      <c r="M22" s="54" t="s">
        <v>45</v>
      </c>
      <c r="N22" s="54" t="s">
        <v>45</v>
      </c>
      <c r="O22" s="54" t="s">
        <v>45</v>
      </c>
      <c r="P22" s="54" t="s">
        <v>45</v>
      </c>
      <c r="Q22" s="54" t="s">
        <v>45</v>
      </c>
      <c r="R22" s="53" t="s">
        <v>46</v>
      </c>
      <c r="S22" s="55" t="s">
        <v>47</v>
      </c>
      <c r="T22" s="49"/>
    </row>
    <row r="23" customFormat="false" ht="57.45" hidden="false" customHeight="false" outlineLevel="0" collapsed="false">
      <c r="A23" s="51"/>
      <c r="B23" s="56" t="n">
        <v>2</v>
      </c>
      <c r="C23" s="51" t="s">
        <v>48</v>
      </c>
      <c r="D23" s="51" t="s">
        <v>24</v>
      </c>
      <c r="E23" s="53" t="s">
        <v>44</v>
      </c>
      <c r="F23" s="54" t="s">
        <v>45</v>
      </c>
      <c r="G23" s="54" t="s">
        <v>45</v>
      </c>
      <c r="H23" s="54" t="s">
        <v>45</v>
      </c>
      <c r="I23" s="54" t="s">
        <v>45</v>
      </c>
      <c r="J23" s="54" t="s">
        <v>45</v>
      </c>
      <c r="K23" s="54" t="s">
        <v>45</v>
      </c>
      <c r="L23" s="54" t="s">
        <v>45</v>
      </c>
      <c r="M23" s="54" t="s">
        <v>45</v>
      </c>
      <c r="N23" s="54" t="s">
        <v>45</v>
      </c>
      <c r="O23" s="54" t="s">
        <v>45</v>
      </c>
      <c r="P23" s="54" t="s">
        <v>45</v>
      </c>
      <c r="Q23" s="54" t="s">
        <v>45</v>
      </c>
      <c r="R23" s="53" t="s">
        <v>49</v>
      </c>
      <c r="S23" s="57" t="n">
        <v>1</v>
      </c>
      <c r="T23" s="49"/>
    </row>
    <row r="24" customFormat="false" ht="57.45" hidden="false" customHeight="false" outlineLevel="0" collapsed="false">
      <c r="A24" s="51"/>
      <c r="B24" s="56" t="s">
        <v>50</v>
      </c>
      <c r="C24" s="51" t="s">
        <v>51</v>
      </c>
      <c r="D24" s="51" t="s">
        <v>24</v>
      </c>
      <c r="E24" s="53" t="s">
        <v>44</v>
      </c>
      <c r="F24" s="54" t="s">
        <v>45</v>
      </c>
      <c r="G24" s="54" t="s">
        <v>45</v>
      </c>
      <c r="H24" s="54" t="s">
        <v>45</v>
      </c>
      <c r="I24" s="54" t="s">
        <v>45</v>
      </c>
      <c r="J24" s="54" t="s">
        <v>45</v>
      </c>
      <c r="K24" s="54" t="s">
        <v>45</v>
      </c>
      <c r="L24" s="54" t="s">
        <v>45</v>
      </c>
      <c r="M24" s="54" t="s">
        <v>45</v>
      </c>
      <c r="N24" s="54" t="s">
        <v>45</v>
      </c>
      <c r="O24" s="54" t="s">
        <v>45</v>
      </c>
      <c r="P24" s="54" t="s">
        <v>45</v>
      </c>
      <c r="Q24" s="54" t="s">
        <v>45</v>
      </c>
      <c r="R24" s="53" t="s">
        <v>52</v>
      </c>
      <c r="S24" s="57" t="n">
        <v>0</v>
      </c>
      <c r="T24" s="49"/>
    </row>
    <row r="25" customFormat="false" ht="57.45" hidden="false" customHeight="false" outlineLevel="0" collapsed="false">
      <c r="A25" s="51"/>
      <c r="B25" s="56" t="s">
        <v>53</v>
      </c>
      <c r="C25" s="51" t="s">
        <v>54</v>
      </c>
      <c r="D25" s="51" t="s">
        <v>24</v>
      </c>
      <c r="E25" s="53" t="s">
        <v>44</v>
      </c>
      <c r="F25" s="54" t="s">
        <v>45</v>
      </c>
      <c r="G25" s="54" t="s">
        <v>45</v>
      </c>
      <c r="H25" s="54" t="s">
        <v>45</v>
      </c>
      <c r="I25" s="54" t="s">
        <v>45</v>
      </c>
      <c r="J25" s="54" t="s">
        <v>45</v>
      </c>
      <c r="K25" s="54" t="s">
        <v>45</v>
      </c>
      <c r="L25" s="54" t="s">
        <v>45</v>
      </c>
      <c r="M25" s="54" t="s">
        <v>45</v>
      </c>
      <c r="N25" s="54" t="s">
        <v>45</v>
      </c>
      <c r="O25" s="54" t="s">
        <v>45</v>
      </c>
      <c r="P25" s="54" t="s">
        <v>45</v>
      </c>
      <c r="Q25" s="54" t="s">
        <v>45</v>
      </c>
      <c r="R25" s="53" t="s">
        <v>55</v>
      </c>
      <c r="S25" s="57" t="n">
        <v>2</v>
      </c>
      <c r="T25" s="49"/>
    </row>
    <row r="26" customFormat="false" ht="57.45" hidden="false" customHeight="false" outlineLevel="0" collapsed="false">
      <c r="A26" s="51"/>
      <c r="B26" s="52" t="s">
        <v>56</v>
      </c>
      <c r="C26" s="58" t="s">
        <v>57</v>
      </c>
      <c r="D26" s="51" t="s">
        <v>24</v>
      </c>
      <c r="E26" s="59" t="s">
        <v>44</v>
      </c>
      <c r="F26" s="54" t="s">
        <v>45</v>
      </c>
      <c r="G26" s="54" t="s">
        <v>45</v>
      </c>
      <c r="H26" s="54" t="s">
        <v>45</v>
      </c>
      <c r="I26" s="54" t="s">
        <v>45</v>
      </c>
      <c r="J26" s="54" t="s">
        <v>45</v>
      </c>
      <c r="K26" s="54" t="s">
        <v>45</v>
      </c>
      <c r="L26" s="54" t="s">
        <v>45</v>
      </c>
      <c r="M26" s="54" t="s">
        <v>45</v>
      </c>
      <c r="N26" s="54" t="s">
        <v>45</v>
      </c>
      <c r="O26" s="54" t="s">
        <v>45</v>
      </c>
      <c r="P26" s="54" t="s">
        <v>45</v>
      </c>
      <c r="Q26" s="54" t="s">
        <v>45</v>
      </c>
      <c r="R26" s="59" t="s">
        <v>52</v>
      </c>
      <c r="S26" s="57" t="n">
        <v>0</v>
      </c>
      <c r="T26" s="49"/>
    </row>
    <row r="27" customFormat="false" ht="13.8" hidden="false" customHeight="false" outlineLevel="0" collapsed="false">
      <c r="A27" s="60" t="s">
        <v>58</v>
      </c>
      <c r="B27" s="52"/>
      <c r="C27" s="60"/>
      <c r="D27" s="52"/>
      <c r="E27" s="61" t="s">
        <v>8</v>
      </c>
      <c r="F27" s="54" t="s">
        <v>45</v>
      </c>
      <c r="G27" s="54" t="s">
        <v>45</v>
      </c>
      <c r="H27" s="54" t="s">
        <v>45</v>
      </c>
      <c r="I27" s="54" t="s">
        <v>45</v>
      </c>
      <c r="J27" s="54" t="s">
        <v>45</v>
      </c>
      <c r="K27" s="54" t="s">
        <v>45</v>
      </c>
      <c r="L27" s="54" t="s">
        <v>45</v>
      </c>
      <c r="M27" s="54" t="s">
        <v>45</v>
      </c>
      <c r="N27" s="54" t="s">
        <v>45</v>
      </c>
      <c r="O27" s="54" t="s">
        <v>45</v>
      </c>
      <c r="P27" s="54" t="s">
        <v>45</v>
      </c>
      <c r="Q27" s="54" t="s">
        <v>45</v>
      </c>
      <c r="R27" s="60"/>
      <c r="S27" s="52"/>
      <c r="T27" s="49"/>
    </row>
    <row r="28" customFormat="false" ht="14.25" hidden="false" customHeight="true" outlineLevel="0" collapsed="false">
      <c r="A28" s="62" t="s">
        <v>59</v>
      </c>
      <c r="B28" s="62"/>
      <c r="C28" s="62"/>
      <c r="D28" s="62"/>
      <c r="E28" s="62"/>
      <c r="F28" s="62"/>
      <c r="G28" s="62"/>
      <c r="H28" s="62"/>
      <c r="I28" s="62"/>
      <c r="J28" s="62"/>
      <c r="K28" s="62"/>
      <c r="L28" s="62"/>
      <c r="M28" s="62"/>
      <c r="N28" s="62"/>
      <c r="O28" s="62"/>
      <c r="P28" s="62"/>
      <c r="Q28" s="62"/>
      <c r="R28" s="62"/>
      <c r="S28" s="62"/>
      <c r="T28" s="49"/>
    </row>
    <row r="29" customFormat="false" ht="136.15" hidden="false" customHeight="false" outlineLevel="0" collapsed="false">
      <c r="A29" s="58" t="s">
        <v>60</v>
      </c>
      <c r="B29" s="56" t="n">
        <v>1</v>
      </c>
      <c r="C29" s="58" t="s">
        <v>61</v>
      </c>
      <c r="D29" s="51" t="s">
        <v>24</v>
      </c>
      <c r="E29" s="58" t="s">
        <v>62</v>
      </c>
      <c r="F29" s="54" t="n">
        <v>10</v>
      </c>
      <c r="G29" s="63" t="n">
        <v>0</v>
      </c>
      <c r="H29" s="58"/>
      <c r="I29" s="58"/>
      <c r="J29" s="58"/>
      <c r="K29" s="58"/>
      <c r="L29" s="63" t="n">
        <v>10</v>
      </c>
      <c r="M29" s="63" t="n">
        <v>0</v>
      </c>
      <c r="N29" s="64"/>
      <c r="O29" s="64"/>
      <c r="P29" s="64"/>
      <c r="Q29" s="64"/>
      <c r="R29" s="64" t="s">
        <v>63</v>
      </c>
      <c r="S29" s="65" t="n">
        <v>0</v>
      </c>
      <c r="T29" s="49"/>
    </row>
    <row r="30" customFormat="false" ht="68.65" hidden="false" customHeight="false" outlineLevel="0" collapsed="false">
      <c r="A30" s="60"/>
      <c r="B30" s="52" t="s">
        <v>64</v>
      </c>
      <c r="C30" s="60" t="s">
        <v>65</v>
      </c>
      <c r="D30" s="51" t="s">
        <v>24</v>
      </c>
      <c r="E30" s="58" t="s">
        <v>62</v>
      </c>
      <c r="F30" s="66" t="n">
        <v>70</v>
      </c>
      <c r="G30" s="66" t="n">
        <v>0</v>
      </c>
      <c r="H30" s="66"/>
      <c r="I30" s="66"/>
      <c r="J30" s="66"/>
      <c r="K30" s="66"/>
      <c r="L30" s="66" t="n">
        <v>70</v>
      </c>
      <c r="M30" s="66" t="n">
        <v>0</v>
      </c>
      <c r="N30" s="66"/>
      <c r="O30" s="66"/>
      <c r="P30" s="66"/>
      <c r="Q30" s="66"/>
      <c r="R30" s="60" t="s">
        <v>66</v>
      </c>
      <c r="S30" s="52" t="n">
        <v>0</v>
      </c>
      <c r="T30" s="49"/>
    </row>
    <row r="31" customFormat="false" ht="85.8" hidden="false" customHeight="false" outlineLevel="0" collapsed="false">
      <c r="A31" s="60"/>
      <c r="B31" s="52" t="s">
        <v>50</v>
      </c>
      <c r="C31" s="60" t="s">
        <v>67</v>
      </c>
      <c r="D31" s="51" t="s">
        <v>24</v>
      </c>
      <c r="E31" s="58" t="s">
        <v>62</v>
      </c>
      <c r="F31" s="66"/>
      <c r="G31" s="66"/>
      <c r="H31" s="66"/>
      <c r="I31" s="66"/>
      <c r="J31" s="66"/>
      <c r="K31" s="66"/>
      <c r="L31" s="66"/>
      <c r="M31" s="66"/>
      <c r="N31" s="66"/>
      <c r="O31" s="66"/>
      <c r="P31" s="66"/>
      <c r="Q31" s="66"/>
      <c r="R31" s="60" t="s">
        <v>68</v>
      </c>
      <c r="S31" s="67" t="s">
        <v>69</v>
      </c>
      <c r="T31" s="49"/>
    </row>
    <row r="32" customFormat="false" ht="57.45" hidden="false" customHeight="false" outlineLevel="0" collapsed="false">
      <c r="A32" s="60"/>
      <c r="B32" s="52" t="s">
        <v>53</v>
      </c>
      <c r="C32" s="60" t="s">
        <v>70</v>
      </c>
      <c r="D32" s="51" t="s">
        <v>24</v>
      </c>
      <c r="E32" s="53" t="s">
        <v>44</v>
      </c>
      <c r="F32" s="66"/>
      <c r="G32" s="66"/>
      <c r="H32" s="66"/>
      <c r="I32" s="66"/>
      <c r="J32" s="66"/>
      <c r="K32" s="66"/>
      <c r="L32" s="66"/>
      <c r="M32" s="66"/>
      <c r="N32" s="66"/>
      <c r="O32" s="66"/>
      <c r="P32" s="66"/>
      <c r="Q32" s="66"/>
      <c r="R32" s="60" t="s">
        <v>71</v>
      </c>
      <c r="S32" s="52" t="n">
        <v>87</v>
      </c>
      <c r="T32" s="49"/>
    </row>
    <row r="33" customFormat="false" ht="68.65" hidden="false" customHeight="false" outlineLevel="0" collapsed="false">
      <c r="A33" s="60"/>
      <c r="B33" s="52" t="s">
        <v>56</v>
      </c>
      <c r="C33" s="60" t="s">
        <v>72</v>
      </c>
      <c r="D33" s="51" t="s">
        <v>24</v>
      </c>
      <c r="E33" s="58" t="s">
        <v>62</v>
      </c>
      <c r="F33" s="66"/>
      <c r="G33" s="66"/>
      <c r="H33" s="66"/>
      <c r="I33" s="66"/>
      <c r="J33" s="66"/>
      <c r="K33" s="66"/>
      <c r="L33" s="66"/>
      <c r="M33" s="66"/>
      <c r="N33" s="66"/>
      <c r="O33" s="66"/>
      <c r="P33" s="66"/>
      <c r="Q33" s="66"/>
      <c r="R33" s="60" t="s">
        <v>73</v>
      </c>
      <c r="S33" s="52" t="n">
        <v>1</v>
      </c>
      <c r="T33" s="49"/>
    </row>
    <row r="34" customFormat="false" ht="136.15" hidden="false" customHeight="false" outlineLevel="0" collapsed="false">
      <c r="A34" s="60"/>
      <c r="B34" s="52" t="s">
        <v>74</v>
      </c>
      <c r="C34" s="51" t="s">
        <v>75</v>
      </c>
      <c r="D34" s="68" t="s">
        <v>24</v>
      </c>
      <c r="E34" s="53" t="s">
        <v>76</v>
      </c>
      <c r="F34" s="66"/>
      <c r="G34" s="66"/>
      <c r="H34" s="66"/>
      <c r="I34" s="66"/>
      <c r="J34" s="66"/>
      <c r="K34" s="66"/>
      <c r="L34" s="66"/>
      <c r="M34" s="66"/>
      <c r="N34" s="66"/>
      <c r="O34" s="66"/>
      <c r="P34" s="66"/>
      <c r="Q34" s="66"/>
      <c r="R34" s="60" t="s">
        <v>77</v>
      </c>
      <c r="S34" s="52" t="n">
        <v>0</v>
      </c>
      <c r="T34" s="49"/>
    </row>
    <row r="35" customFormat="false" ht="13.8" hidden="false" customHeight="false" outlineLevel="0" collapsed="false">
      <c r="A35" s="69" t="s">
        <v>58</v>
      </c>
      <c r="B35" s="61"/>
      <c r="C35" s="69"/>
      <c r="D35" s="61"/>
      <c r="E35" s="61" t="s">
        <v>8</v>
      </c>
      <c r="F35" s="70" t="n">
        <v>80</v>
      </c>
      <c r="G35" s="70" t="n">
        <v>0</v>
      </c>
      <c r="H35" s="70"/>
      <c r="I35" s="70"/>
      <c r="J35" s="70"/>
      <c r="K35" s="70"/>
      <c r="L35" s="70" t="n">
        <v>80</v>
      </c>
      <c r="M35" s="70" t="n">
        <v>0</v>
      </c>
      <c r="N35" s="70"/>
      <c r="O35" s="70"/>
      <c r="P35" s="70"/>
      <c r="Q35" s="70"/>
      <c r="R35" s="69"/>
      <c r="S35" s="61"/>
      <c r="T35" s="49"/>
    </row>
    <row r="36" customFormat="false" ht="14.25" hidden="false" customHeight="true" outlineLevel="0" collapsed="false">
      <c r="A36" s="62" t="s">
        <v>78</v>
      </c>
      <c r="B36" s="62"/>
      <c r="C36" s="62"/>
      <c r="D36" s="62"/>
      <c r="E36" s="62"/>
      <c r="F36" s="62"/>
      <c r="G36" s="62"/>
      <c r="H36" s="62"/>
      <c r="I36" s="62"/>
      <c r="J36" s="62"/>
      <c r="K36" s="62"/>
      <c r="L36" s="62"/>
      <c r="M36" s="62"/>
      <c r="N36" s="62"/>
      <c r="O36" s="62"/>
      <c r="P36" s="62"/>
      <c r="Q36" s="62"/>
      <c r="R36" s="62"/>
      <c r="S36" s="62"/>
      <c r="T36" s="49"/>
    </row>
    <row r="37" customFormat="false" ht="108.95" hidden="false" customHeight="false" outlineLevel="0" collapsed="false">
      <c r="A37" s="51" t="s">
        <v>79</v>
      </c>
      <c r="B37" s="71" t="n">
        <v>1</v>
      </c>
      <c r="C37" s="60" t="s">
        <v>80</v>
      </c>
      <c r="D37" s="68" t="s">
        <v>24</v>
      </c>
      <c r="E37" s="53" t="s">
        <v>76</v>
      </c>
      <c r="F37" s="72" t="n">
        <v>49</v>
      </c>
      <c r="G37" s="72" t="n">
        <v>0</v>
      </c>
      <c r="H37" s="72"/>
      <c r="I37" s="66"/>
      <c r="J37" s="66"/>
      <c r="K37" s="66"/>
      <c r="L37" s="66" t="n">
        <v>49</v>
      </c>
      <c r="M37" s="66" t="n">
        <v>0</v>
      </c>
      <c r="N37" s="66"/>
      <c r="O37" s="72"/>
      <c r="P37" s="72"/>
      <c r="Q37" s="72"/>
      <c r="R37" s="60" t="s">
        <v>81</v>
      </c>
      <c r="S37" s="52" t="s">
        <v>82</v>
      </c>
      <c r="T37" s="49"/>
    </row>
    <row r="38" customFormat="false" ht="91" hidden="false" customHeight="false" outlineLevel="0" collapsed="false">
      <c r="A38" s="60"/>
      <c r="B38" s="52" t="n">
        <v>2</v>
      </c>
      <c r="C38" s="60" t="s">
        <v>83</v>
      </c>
      <c r="D38" s="68" t="s">
        <v>24</v>
      </c>
      <c r="E38" s="53" t="s">
        <v>76</v>
      </c>
      <c r="F38" s="66" t="n">
        <v>150</v>
      </c>
      <c r="G38" s="66" t="n">
        <v>0</v>
      </c>
      <c r="H38" s="66"/>
      <c r="I38" s="66"/>
      <c r="J38" s="66"/>
      <c r="K38" s="66"/>
      <c r="L38" s="66" t="n">
        <v>150</v>
      </c>
      <c r="M38" s="66" t="n">
        <v>0</v>
      </c>
      <c r="N38" s="66"/>
      <c r="O38" s="66"/>
      <c r="P38" s="66"/>
      <c r="Q38" s="66"/>
      <c r="R38" s="60" t="s">
        <v>84</v>
      </c>
      <c r="S38" s="52" t="n">
        <v>15</v>
      </c>
      <c r="T38" s="49"/>
    </row>
    <row r="39" customFormat="false" ht="91" hidden="false" customHeight="false" outlineLevel="0" collapsed="false">
      <c r="A39" s="60"/>
      <c r="B39" s="52" t="s">
        <v>50</v>
      </c>
      <c r="C39" s="60" t="s">
        <v>85</v>
      </c>
      <c r="D39" s="68" t="s">
        <v>24</v>
      </c>
      <c r="E39" s="53" t="s">
        <v>76</v>
      </c>
      <c r="F39" s="66"/>
      <c r="G39" s="66"/>
      <c r="H39" s="66"/>
      <c r="I39" s="66"/>
      <c r="J39" s="66"/>
      <c r="K39" s="66"/>
      <c r="L39" s="66"/>
      <c r="M39" s="66"/>
      <c r="N39" s="66"/>
      <c r="O39" s="66"/>
      <c r="P39" s="66"/>
      <c r="Q39" s="66"/>
      <c r="R39" s="60" t="s">
        <v>86</v>
      </c>
      <c r="S39" s="52" t="n">
        <v>0</v>
      </c>
      <c r="T39" s="49"/>
    </row>
    <row r="40" customFormat="false" ht="13.8" hidden="false" customHeight="false" outlineLevel="0" collapsed="false">
      <c r="A40" s="69"/>
      <c r="B40" s="61"/>
      <c r="C40" s="69" t="s">
        <v>8</v>
      </c>
      <c r="D40" s="61"/>
      <c r="E40" s="61"/>
      <c r="F40" s="70" t="n">
        <f aca="false">SUM(F37:F38)</f>
        <v>199</v>
      </c>
      <c r="G40" s="70" t="n">
        <v>0</v>
      </c>
      <c r="H40" s="70"/>
      <c r="I40" s="70"/>
      <c r="J40" s="70"/>
      <c r="K40" s="70"/>
      <c r="L40" s="70" t="n">
        <f aca="false">SUM(L37:L38)</f>
        <v>199</v>
      </c>
      <c r="M40" s="70" t="n">
        <v>0</v>
      </c>
      <c r="N40" s="70"/>
      <c r="O40" s="70"/>
      <c r="P40" s="70"/>
      <c r="Q40" s="70"/>
      <c r="R40" s="69"/>
      <c r="S40" s="61"/>
      <c r="T40" s="49"/>
    </row>
    <row r="41" customFormat="false" ht="13.8" hidden="false" customHeight="true" outlineLevel="0" collapsed="false">
      <c r="A41" s="73" t="s">
        <v>87</v>
      </c>
      <c r="B41" s="73"/>
      <c r="C41" s="73"/>
      <c r="D41" s="73"/>
      <c r="E41" s="73"/>
      <c r="F41" s="73"/>
      <c r="G41" s="73"/>
      <c r="H41" s="73"/>
      <c r="I41" s="73"/>
      <c r="J41" s="73"/>
      <c r="K41" s="73"/>
      <c r="L41" s="73"/>
      <c r="M41" s="73"/>
      <c r="N41" s="73"/>
      <c r="O41" s="73"/>
      <c r="P41" s="73"/>
      <c r="Q41" s="73"/>
      <c r="R41" s="73"/>
      <c r="S41" s="73"/>
    </row>
    <row r="42" customFormat="false" ht="158.55" hidden="false" customHeight="true" outlineLevel="0" collapsed="false">
      <c r="A42" s="74" t="s">
        <v>88</v>
      </c>
      <c r="B42" s="12" t="n">
        <v>1</v>
      </c>
      <c r="C42" s="74" t="s">
        <v>89</v>
      </c>
      <c r="D42" s="75" t="s">
        <v>24</v>
      </c>
      <c r="E42" s="60" t="s">
        <v>90</v>
      </c>
      <c r="F42" s="76" t="n">
        <v>22.7</v>
      </c>
      <c r="G42" s="76" t="n">
        <v>3.9</v>
      </c>
      <c r="H42" s="76"/>
      <c r="I42" s="76"/>
      <c r="J42" s="76"/>
      <c r="K42" s="76"/>
      <c r="L42" s="76" t="n">
        <v>22.7</v>
      </c>
      <c r="M42" s="76" t="n">
        <v>3.9</v>
      </c>
      <c r="N42" s="76"/>
      <c r="O42" s="76"/>
      <c r="P42" s="76"/>
      <c r="Q42" s="76"/>
      <c r="R42" s="74" t="s">
        <v>91</v>
      </c>
      <c r="S42" s="22" t="n">
        <v>1419</v>
      </c>
    </row>
    <row r="43" customFormat="false" ht="93.25" hidden="false" customHeight="false" outlineLevel="0" collapsed="false">
      <c r="A43" s="74"/>
      <c r="B43" s="12" t="n">
        <v>2</v>
      </c>
      <c r="C43" s="74" t="s">
        <v>92</v>
      </c>
      <c r="D43" s="75" t="s">
        <v>24</v>
      </c>
      <c r="E43" s="77" t="s">
        <v>93</v>
      </c>
      <c r="F43" s="76" t="s">
        <v>94</v>
      </c>
      <c r="G43" s="76"/>
      <c r="H43" s="76"/>
      <c r="I43" s="76"/>
      <c r="J43" s="76"/>
      <c r="K43" s="76"/>
      <c r="L43" s="76"/>
      <c r="M43" s="76"/>
      <c r="N43" s="76"/>
      <c r="O43" s="76"/>
      <c r="P43" s="76"/>
      <c r="Q43" s="76"/>
      <c r="R43" s="60" t="s">
        <v>95</v>
      </c>
      <c r="S43" s="22" t="n">
        <v>71</v>
      </c>
    </row>
    <row r="44" customFormat="false" ht="93.25" hidden="false" customHeight="false" outlineLevel="0" collapsed="false">
      <c r="A44" s="74"/>
      <c r="B44" s="12" t="n">
        <v>3</v>
      </c>
      <c r="C44" s="74" t="s">
        <v>96</v>
      </c>
      <c r="D44" s="75" t="s">
        <v>24</v>
      </c>
      <c r="E44" s="77" t="s">
        <v>93</v>
      </c>
      <c r="F44" s="76" t="s">
        <v>94</v>
      </c>
      <c r="G44" s="76"/>
      <c r="H44" s="76"/>
      <c r="I44" s="76"/>
      <c r="J44" s="76"/>
      <c r="K44" s="76"/>
      <c r="L44" s="76"/>
      <c r="M44" s="76"/>
      <c r="N44" s="76"/>
      <c r="O44" s="76"/>
      <c r="P44" s="76"/>
      <c r="Q44" s="76"/>
      <c r="R44" s="74" t="s">
        <v>97</v>
      </c>
      <c r="S44" s="22"/>
    </row>
    <row r="45" customFormat="false" ht="93.25" hidden="false" customHeight="false" outlineLevel="0" collapsed="false">
      <c r="A45" s="74"/>
      <c r="B45" s="12" t="n">
        <v>4</v>
      </c>
      <c r="C45" s="74" t="s">
        <v>98</v>
      </c>
      <c r="D45" s="75" t="s">
        <v>24</v>
      </c>
      <c r="E45" s="77" t="s">
        <v>93</v>
      </c>
      <c r="F45" s="76" t="s">
        <v>94</v>
      </c>
      <c r="G45" s="76"/>
      <c r="H45" s="76"/>
      <c r="I45" s="76"/>
      <c r="J45" s="76"/>
      <c r="K45" s="76"/>
      <c r="L45" s="76"/>
      <c r="M45" s="76"/>
      <c r="N45" s="76"/>
      <c r="O45" s="76"/>
      <c r="P45" s="76"/>
      <c r="Q45" s="76"/>
      <c r="R45" s="60" t="s">
        <v>99</v>
      </c>
      <c r="S45" s="22" t="n">
        <v>8</v>
      </c>
    </row>
    <row r="46" customFormat="false" ht="115.65" hidden="false" customHeight="false" outlineLevel="0" collapsed="false">
      <c r="A46" s="74"/>
      <c r="B46" s="12" t="n">
        <v>5</v>
      </c>
      <c r="C46" s="74" t="s">
        <v>100</v>
      </c>
      <c r="D46" s="75" t="s">
        <v>24</v>
      </c>
      <c r="E46" s="77" t="s">
        <v>101</v>
      </c>
      <c r="F46" s="76" t="n">
        <v>90.2</v>
      </c>
      <c r="G46" s="76" t="n">
        <v>0</v>
      </c>
      <c r="H46" s="76"/>
      <c r="I46" s="76"/>
      <c r="J46" s="76"/>
      <c r="K46" s="76"/>
      <c r="L46" s="76" t="n">
        <v>90.2</v>
      </c>
      <c r="M46" s="76" t="n">
        <v>0</v>
      </c>
      <c r="N46" s="76"/>
      <c r="O46" s="76"/>
      <c r="P46" s="76"/>
      <c r="Q46" s="76"/>
      <c r="R46" s="51" t="s">
        <v>102</v>
      </c>
      <c r="S46" s="78" t="n">
        <v>0.03</v>
      </c>
    </row>
    <row r="47" customFormat="false" ht="93.25" hidden="false" customHeight="false" outlineLevel="0" collapsed="false">
      <c r="A47" s="74"/>
      <c r="B47" s="12" t="n">
        <v>6</v>
      </c>
      <c r="C47" s="74" t="s">
        <v>103</v>
      </c>
      <c r="D47" s="75" t="s">
        <v>24</v>
      </c>
      <c r="E47" s="77" t="s">
        <v>93</v>
      </c>
      <c r="F47" s="76" t="s">
        <v>94</v>
      </c>
      <c r="G47" s="76"/>
      <c r="H47" s="76"/>
      <c r="I47" s="76"/>
      <c r="J47" s="12"/>
      <c r="K47" s="12"/>
      <c r="L47" s="76"/>
      <c r="M47" s="76"/>
      <c r="N47" s="79"/>
      <c r="O47" s="80"/>
      <c r="P47" s="80"/>
      <c r="Q47" s="80"/>
      <c r="R47" s="51" t="s">
        <v>104</v>
      </c>
      <c r="S47" s="12" t="n">
        <v>54</v>
      </c>
    </row>
    <row r="48" customFormat="false" ht="93.25" hidden="false" customHeight="false" outlineLevel="0" collapsed="false">
      <c r="A48" s="74"/>
      <c r="B48" s="12" t="n">
        <v>7</v>
      </c>
      <c r="C48" s="74" t="s">
        <v>105</v>
      </c>
      <c r="D48" s="75" t="s">
        <v>24</v>
      </c>
      <c r="E48" s="77" t="s">
        <v>93</v>
      </c>
      <c r="F48" s="76" t="s">
        <v>94</v>
      </c>
      <c r="G48" s="76"/>
      <c r="H48" s="76"/>
      <c r="I48" s="76"/>
      <c r="J48" s="12"/>
      <c r="K48" s="12"/>
      <c r="L48" s="76"/>
      <c r="M48" s="76"/>
      <c r="N48" s="79"/>
      <c r="O48" s="81"/>
      <c r="P48" s="81"/>
      <c r="Q48" s="81"/>
      <c r="R48" s="51" t="s">
        <v>106</v>
      </c>
      <c r="S48" s="12" t="n">
        <v>56</v>
      </c>
    </row>
    <row r="49" customFormat="false" ht="13.8" hidden="false" customHeight="false" outlineLevel="0" collapsed="false">
      <c r="A49" s="74"/>
      <c r="B49" s="82"/>
      <c r="C49" s="82" t="s">
        <v>107</v>
      </c>
      <c r="D49" s="82"/>
      <c r="E49" s="82"/>
      <c r="F49" s="83" t="n">
        <v>112.9</v>
      </c>
      <c r="G49" s="84" t="n">
        <v>3.9</v>
      </c>
      <c r="H49" s="84"/>
      <c r="I49" s="84"/>
      <c r="J49" s="84"/>
      <c r="K49" s="84"/>
      <c r="L49" s="83" t="n">
        <v>112.9</v>
      </c>
      <c r="M49" s="85" t="n">
        <v>3.9</v>
      </c>
      <c r="N49" s="84"/>
      <c r="O49" s="84"/>
      <c r="P49" s="84"/>
      <c r="Q49" s="84"/>
      <c r="R49" s="86"/>
      <c r="S49" s="86"/>
    </row>
    <row r="50" customFormat="false" ht="15" hidden="false" customHeight="true" outlineLevel="0" collapsed="false">
      <c r="A50" s="87" t="s">
        <v>108</v>
      </c>
      <c r="B50" s="87"/>
      <c r="C50" s="87"/>
      <c r="D50" s="87"/>
      <c r="E50" s="87"/>
      <c r="F50" s="87"/>
      <c r="G50" s="87"/>
      <c r="H50" s="87"/>
      <c r="I50" s="87"/>
      <c r="J50" s="87"/>
      <c r="K50" s="87"/>
      <c r="L50" s="87"/>
      <c r="M50" s="87"/>
      <c r="N50" s="87"/>
      <c r="O50" s="87"/>
      <c r="P50" s="87"/>
      <c r="Q50" s="87"/>
      <c r="R50" s="87"/>
      <c r="S50" s="87"/>
    </row>
    <row r="51" customFormat="false" ht="63.7" hidden="false" customHeight="true" outlineLevel="0" collapsed="false">
      <c r="A51" s="35" t="s">
        <v>109</v>
      </c>
      <c r="B51" s="36" t="s">
        <v>35</v>
      </c>
      <c r="C51" s="35" t="s">
        <v>110</v>
      </c>
      <c r="D51" s="35" t="s">
        <v>24</v>
      </c>
      <c r="E51" s="35" t="s">
        <v>111</v>
      </c>
      <c r="F51" s="88"/>
      <c r="G51" s="89"/>
      <c r="H51" s="90"/>
      <c r="I51" s="91"/>
      <c r="J51" s="91"/>
      <c r="K51" s="91"/>
      <c r="L51" s="91"/>
      <c r="M51" s="91"/>
      <c r="N51" s="91"/>
      <c r="O51" s="91"/>
      <c r="P51" s="91"/>
      <c r="Q51" s="91"/>
      <c r="R51" s="35" t="s">
        <v>112</v>
      </c>
      <c r="S51" s="36" t="n">
        <v>3</v>
      </c>
    </row>
    <row r="52" customFormat="false" ht="46.6" hidden="false" customHeight="false" outlineLevel="0" collapsed="false">
      <c r="A52" s="35"/>
      <c r="B52" s="36"/>
      <c r="C52" s="35"/>
      <c r="D52" s="35"/>
      <c r="E52" s="35"/>
      <c r="F52" s="88"/>
      <c r="G52" s="89"/>
      <c r="H52" s="90"/>
      <c r="I52" s="91"/>
      <c r="J52" s="91"/>
      <c r="K52" s="91"/>
      <c r="L52" s="91"/>
      <c r="M52" s="91"/>
      <c r="N52" s="91"/>
      <c r="O52" s="91"/>
      <c r="P52" s="91"/>
      <c r="Q52" s="91"/>
      <c r="R52" s="35" t="s">
        <v>113</v>
      </c>
      <c r="S52" s="36" t="n">
        <v>0</v>
      </c>
    </row>
    <row r="53" customFormat="false" ht="13.8" hidden="false" customHeight="false" outlineLevel="0" collapsed="false">
      <c r="A53" s="35"/>
      <c r="B53" s="36"/>
      <c r="C53" s="35"/>
      <c r="D53" s="35"/>
      <c r="E53" s="35"/>
      <c r="F53" s="88"/>
      <c r="G53" s="89"/>
      <c r="H53" s="90"/>
      <c r="I53" s="91"/>
      <c r="J53" s="91"/>
      <c r="K53" s="91"/>
      <c r="L53" s="91"/>
      <c r="M53" s="91"/>
      <c r="N53" s="91"/>
      <c r="O53" s="91"/>
      <c r="P53" s="91"/>
      <c r="Q53" s="91"/>
      <c r="R53" s="35" t="s">
        <v>114</v>
      </c>
      <c r="S53" s="36" t="n">
        <v>0</v>
      </c>
    </row>
    <row r="54" customFormat="false" ht="115.7" hidden="false" customHeight="true" outlineLevel="0" collapsed="false">
      <c r="A54" s="35"/>
      <c r="B54" s="36" t="s">
        <v>64</v>
      </c>
      <c r="C54" s="35" t="s">
        <v>115</v>
      </c>
      <c r="D54" s="35" t="s">
        <v>24</v>
      </c>
      <c r="E54" s="35" t="s">
        <v>111</v>
      </c>
      <c r="F54" s="92" t="n">
        <v>500</v>
      </c>
      <c r="G54" s="93" t="n">
        <v>0</v>
      </c>
      <c r="H54" s="93"/>
      <c r="I54" s="94"/>
      <c r="J54" s="94"/>
      <c r="K54" s="94"/>
      <c r="L54" s="94" t="n">
        <v>500</v>
      </c>
      <c r="M54" s="94" t="n">
        <v>0</v>
      </c>
      <c r="N54" s="94"/>
      <c r="O54" s="94"/>
      <c r="P54" s="94"/>
      <c r="Q54" s="94"/>
      <c r="R54" s="35" t="s">
        <v>116</v>
      </c>
      <c r="S54" s="36" t="n">
        <v>0</v>
      </c>
    </row>
    <row r="55" customFormat="false" ht="15" hidden="false" customHeight="true" outlineLevel="0" collapsed="false">
      <c r="A55" s="44"/>
      <c r="B55" s="44"/>
      <c r="C55" s="95" t="s">
        <v>8</v>
      </c>
      <c r="D55" s="44"/>
      <c r="E55" s="44"/>
      <c r="F55" s="96" t="n">
        <v>500</v>
      </c>
      <c r="G55" s="97" t="n">
        <v>0</v>
      </c>
      <c r="H55" s="97"/>
      <c r="I55" s="98"/>
      <c r="J55" s="98"/>
      <c r="K55" s="98"/>
      <c r="L55" s="98" t="n">
        <v>500</v>
      </c>
      <c r="M55" s="98" t="n">
        <v>0</v>
      </c>
      <c r="N55" s="98"/>
      <c r="O55" s="98"/>
      <c r="P55" s="98"/>
      <c r="Q55" s="98"/>
      <c r="R55" s="95"/>
      <c r="S55" s="44"/>
    </row>
    <row r="56" customFormat="false" ht="15" hidden="false" customHeight="true" outlineLevel="0" collapsed="false">
      <c r="A56" s="99" t="s">
        <v>117</v>
      </c>
      <c r="B56" s="99"/>
      <c r="C56" s="99"/>
      <c r="D56" s="99"/>
      <c r="E56" s="99"/>
      <c r="F56" s="99"/>
      <c r="G56" s="99"/>
      <c r="H56" s="99"/>
      <c r="I56" s="99"/>
      <c r="J56" s="99"/>
      <c r="K56" s="99"/>
      <c r="L56" s="99"/>
      <c r="M56" s="99"/>
      <c r="N56" s="99"/>
      <c r="O56" s="99"/>
      <c r="P56" s="99"/>
      <c r="Q56" s="99"/>
      <c r="R56" s="99"/>
      <c r="S56" s="99"/>
    </row>
    <row r="57" customFormat="false" ht="15" hidden="false" customHeight="true" outlineLevel="0" collapsed="false">
      <c r="A57" s="100"/>
      <c r="B57" s="100"/>
      <c r="C57" s="101" t="s">
        <v>118</v>
      </c>
      <c r="D57" s="100"/>
      <c r="E57" s="100"/>
      <c r="F57" s="100"/>
      <c r="G57" s="100"/>
      <c r="H57" s="100"/>
      <c r="I57" s="100"/>
      <c r="J57" s="100"/>
      <c r="K57" s="100"/>
      <c r="L57" s="100"/>
      <c r="M57" s="100"/>
      <c r="N57" s="100"/>
      <c r="O57" s="100"/>
      <c r="P57" s="100"/>
      <c r="Q57" s="100"/>
      <c r="R57" s="100"/>
      <c r="S57" s="100"/>
    </row>
    <row r="58" customFormat="false" ht="124.6" hidden="false" customHeight="true" outlineLevel="0" collapsed="false">
      <c r="A58" s="102" t="s">
        <v>119</v>
      </c>
      <c r="B58" s="103" t="s">
        <v>120</v>
      </c>
      <c r="C58" s="104" t="s">
        <v>121</v>
      </c>
      <c r="D58" s="105" t="s">
        <v>24</v>
      </c>
      <c r="E58" s="105" t="s">
        <v>122</v>
      </c>
      <c r="F58" s="106" t="s">
        <v>45</v>
      </c>
      <c r="G58" s="106"/>
      <c r="H58" s="106"/>
      <c r="I58" s="106"/>
      <c r="J58" s="106"/>
      <c r="K58" s="106"/>
      <c r="L58" s="106"/>
      <c r="M58" s="106"/>
      <c r="N58" s="106"/>
      <c r="O58" s="106"/>
      <c r="P58" s="106"/>
      <c r="Q58" s="106"/>
      <c r="R58" s="107" t="s">
        <v>123</v>
      </c>
      <c r="S58" s="22" t="n">
        <v>142</v>
      </c>
    </row>
    <row r="59" customFormat="false" ht="166" hidden="false" customHeight="false" outlineLevel="0" collapsed="false">
      <c r="A59" s="102"/>
      <c r="B59" s="103" t="s">
        <v>124</v>
      </c>
      <c r="C59" s="108" t="s">
        <v>125</v>
      </c>
      <c r="D59" s="105" t="s">
        <v>24</v>
      </c>
      <c r="E59" s="105" t="s">
        <v>126</v>
      </c>
      <c r="F59" s="106" t="s">
        <v>45</v>
      </c>
      <c r="G59" s="106"/>
      <c r="H59" s="106"/>
      <c r="I59" s="106"/>
      <c r="J59" s="106"/>
      <c r="K59" s="106"/>
      <c r="L59" s="106"/>
      <c r="M59" s="106"/>
      <c r="N59" s="106"/>
      <c r="O59" s="106"/>
      <c r="P59" s="106"/>
      <c r="Q59" s="106"/>
      <c r="R59" s="107" t="s">
        <v>127</v>
      </c>
      <c r="S59" s="36" t="n">
        <v>100</v>
      </c>
    </row>
    <row r="60" customFormat="false" ht="153.35" hidden="false" customHeight="false" outlineLevel="0" collapsed="false">
      <c r="A60" s="109"/>
      <c r="B60" s="103" t="s">
        <v>128</v>
      </c>
      <c r="C60" s="110" t="s">
        <v>129</v>
      </c>
      <c r="D60" s="105" t="s">
        <v>24</v>
      </c>
      <c r="E60" s="105" t="s">
        <v>126</v>
      </c>
      <c r="F60" s="106" t="s">
        <v>45</v>
      </c>
      <c r="G60" s="106"/>
      <c r="H60" s="106"/>
      <c r="I60" s="106"/>
      <c r="J60" s="106"/>
      <c r="K60" s="106"/>
      <c r="L60" s="106"/>
      <c r="M60" s="106"/>
      <c r="N60" s="106"/>
      <c r="O60" s="106"/>
      <c r="P60" s="106"/>
      <c r="Q60" s="106"/>
      <c r="R60" s="51" t="s">
        <v>130</v>
      </c>
      <c r="S60" s="68" t="s">
        <v>131</v>
      </c>
    </row>
    <row r="61" customFormat="false" ht="64.85" hidden="false" customHeight="false" outlineLevel="0" collapsed="false">
      <c r="A61" s="109"/>
      <c r="B61" s="111" t="s">
        <v>132</v>
      </c>
      <c r="C61" s="112" t="s">
        <v>133</v>
      </c>
      <c r="D61" s="105" t="s">
        <v>24</v>
      </c>
      <c r="E61" s="105" t="s">
        <v>134</v>
      </c>
      <c r="F61" s="106" t="s">
        <v>45</v>
      </c>
      <c r="G61" s="106"/>
      <c r="H61" s="106"/>
      <c r="I61" s="106"/>
      <c r="J61" s="106"/>
      <c r="K61" s="106"/>
      <c r="L61" s="106"/>
      <c r="M61" s="106"/>
      <c r="N61" s="106"/>
      <c r="O61" s="106"/>
      <c r="P61" s="106"/>
      <c r="Q61" s="106"/>
      <c r="R61" s="107" t="s">
        <v>135</v>
      </c>
      <c r="S61" s="22" t="n">
        <v>0</v>
      </c>
    </row>
    <row r="62" customFormat="false" ht="52.2" hidden="false" customHeight="false" outlineLevel="0" collapsed="false">
      <c r="A62" s="109"/>
      <c r="B62" s="111"/>
      <c r="C62" s="113" t="s">
        <v>136</v>
      </c>
      <c r="D62" s="105"/>
      <c r="E62" s="105"/>
      <c r="F62" s="106"/>
      <c r="G62" s="106"/>
      <c r="H62" s="106"/>
      <c r="I62" s="106"/>
      <c r="J62" s="106"/>
      <c r="K62" s="106"/>
      <c r="L62" s="106"/>
      <c r="M62" s="106"/>
      <c r="N62" s="106"/>
      <c r="O62" s="106"/>
      <c r="P62" s="106"/>
      <c r="Q62" s="106"/>
      <c r="R62" s="107"/>
      <c r="S62" s="22"/>
    </row>
    <row r="63" customFormat="false" ht="143.4" hidden="false" customHeight="true" outlineLevel="0" collapsed="false">
      <c r="A63" s="109"/>
      <c r="B63" s="114" t="s">
        <v>137</v>
      </c>
      <c r="C63" s="115" t="s">
        <v>138</v>
      </c>
      <c r="D63" s="105" t="s">
        <v>24</v>
      </c>
      <c r="E63" s="105" t="s">
        <v>126</v>
      </c>
      <c r="F63" s="106" t="s">
        <v>45</v>
      </c>
      <c r="G63" s="106"/>
      <c r="H63" s="106"/>
      <c r="I63" s="106"/>
      <c r="J63" s="106"/>
      <c r="K63" s="106"/>
      <c r="L63" s="106"/>
      <c r="M63" s="106"/>
      <c r="N63" s="106"/>
      <c r="O63" s="106"/>
      <c r="P63" s="106"/>
      <c r="Q63" s="106"/>
      <c r="R63" s="74" t="s">
        <v>130</v>
      </c>
      <c r="S63" s="22" t="n">
        <v>17</v>
      </c>
    </row>
    <row r="64" customFormat="false" ht="85.8" hidden="false" customHeight="true" outlineLevel="0" collapsed="false">
      <c r="A64" s="109"/>
      <c r="B64" s="103" t="s">
        <v>139</v>
      </c>
      <c r="C64" s="74" t="s">
        <v>140</v>
      </c>
      <c r="D64" s="105" t="s">
        <v>24</v>
      </c>
      <c r="E64" s="105" t="s">
        <v>141</v>
      </c>
      <c r="F64" s="116"/>
      <c r="G64" s="116"/>
      <c r="H64" s="116"/>
      <c r="I64" s="116"/>
      <c r="J64" s="116"/>
      <c r="K64" s="116"/>
      <c r="L64" s="116"/>
      <c r="M64" s="116"/>
      <c r="N64" s="116"/>
      <c r="O64" s="116"/>
      <c r="P64" s="116"/>
      <c r="Q64" s="117"/>
      <c r="R64" s="53" t="s">
        <v>142</v>
      </c>
      <c r="S64" s="22" t="n">
        <v>1</v>
      </c>
    </row>
    <row r="65" customFormat="false" ht="77.5" hidden="false" customHeight="false" outlineLevel="0" collapsed="false">
      <c r="A65" s="109"/>
      <c r="B65" s="114"/>
      <c r="C65" s="118" t="s">
        <v>143</v>
      </c>
      <c r="D65" s="119"/>
      <c r="E65" s="119"/>
      <c r="F65" s="106"/>
      <c r="G65" s="106"/>
      <c r="H65" s="106"/>
      <c r="I65" s="106"/>
      <c r="J65" s="106"/>
      <c r="K65" s="106"/>
      <c r="L65" s="106"/>
      <c r="M65" s="106"/>
      <c r="N65" s="106"/>
      <c r="O65" s="106"/>
      <c r="P65" s="106"/>
      <c r="Q65" s="106"/>
      <c r="R65" s="120"/>
      <c r="S65" s="22"/>
    </row>
    <row r="66" customFormat="false" ht="141" hidden="false" customHeight="true" outlineLevel="0" collapsed="false">
      <c r="A66" s="109"/>
      <c r="B66" s="114" t="s">
        <v>144</v>
      </c>
      <c r="C66" s="121" t="s">
        <v>145</v>
      </c>
      <c r="D66" s="105" t="s">
        <v>24</v>
      </c>
      <c r="E66" s="105" t="s">
        <v>146</v>
      </c>
      <c r="F66" s="116"/>
      <c r="G66" s="116"/>
      <c r="H66" s="116"/>
      <c r="I66" s="116"/>
      <c r="J66" s="116"/>
      <c r="K66" s="116"/>
      <c r="L66" s="116"/>
      <c r="M66" s="116"/>
      <c r="N66" s="116"/>
      <c r="O66" s="116"/>
      <c r="P66" s="116"/>
      <c r="Q66" s="116"/>
      <c r="R66" s="53" t="s">
        <v>147</v>
      </c>
      <c r="S66" s="22" t="n">
        <v>3</v>
      </c>
    </row>
    <row r="67" customFormat="false" ht="59.4" hidden="false" customHeight="true" outlineLevel="0" collapsed="false">
      <c r="A67" s="109"/>
      <c r="B67" s="103" t="s">
        <v>148</v>
      </c>
      <c r="C67" s="121" t="s">
        <v>149</v>
      </c>
      <c r="D67" s="105" t="s">
        <v>24</v>
      </c>
      <c r="E67" s="105"/>
      <c r="F67" s="106" t="s">
        <v>45</v>
      </c>
      <c r="G67" s="106"/>
      <c r="H67" s="106"/>
      <c r="I67" s="106"/>
      <c r="J67" s="106"/>
      <c r="K67" s="106"/>
      <c r="L67" s="106"/>
      <c r="M67" s="106"/>
      <c r="N67" s="106"/>
      <c r="O67" s="106"/>
      <c r="P67" s="106"/>
      <c r="Q67" s="106"/>
      <c r="R67" s="105"/>
      <c r="S67" s="22"/>
    </row>
    <row r="68" customFormat="false" ht="102.8" hidden="false" customHeight="false" outlineLevel="0" collapsed="false">
      <c r="A68" s="109"/>
      <c r="B68" s="103"/>
      <c r="C68" s="110" t="s">
        <v>150</v>
      </c>
      <c r="D68" s="105" t="s">
        <v>24</v>
      </c>
      <c r="E68" s="105" t="s">
        <v>126</v>
      </c>
      <c r="F68" s="106" t="s">
        <v>45</v>
      </c>
      <c r="G68" s="106"/>
      <c r="H68" s="106"/>
      <c r="I68" s="106"/>
      <c r="J68" s="106"/>
      <c r="K68" s="106"/>
      <c r="L68" s="106"/>
      <c r="M68" s="106"/>
      <c r="N68" s="106"/>
      <c r="O68" s="106"/>
      <c r="P68" s="106"/>
      <c r="Q68" s="106"/>
      <c r="R68" s="53" t="s">
        <v>151</v>
      </c>
      <c r="S68" s="22" t="n">
        <v>0</v>
      </c>
    </row>
    <row r="69" customFormat="false" ht="115.4" hidden="false" customHeight="false" outlineLevel="0" collapsed="false">
      <c r="A69" s="109"/>
      <c r="B69" s="103"/>
      <c r="C69" s="110" t="s">
        <v>152</v>
      </c>
      <c r="D69" s="105" t="s">
        <v>24</v>
      </c>
      <c r="E69" s="105" t="s">
        <v>126</v>
      </c>
      <c r="F69" s="106" t="s">
        <v>45</v>
      </c>
      <c r="G69" s="106"/>
      <c r="H69" s="106"/>
      <c r="I69" s="106"/>
      <c r="J69" s="106"/>
      <c r="K69" s="106"/>
      <c r="L69" s="106"/>
      <c r="M69" s="106"/>
      <c r="N69" s="106"/>
      <c r="O69" s="106"/>
      <c r="P69" s="106"/>
      <c r="Q69" s="106"/>
      <c r="R69" s="53" t="s">
        <v>151</v>
      </c>
      <c r="S69" s="22" t="n">
        <v>0</v>
      </c>
    </row>
    <row r="70" customFormat="false" ht="100.2" hidden="false" customHeight="true" outlineLevel="0" collapsed="false">
      <c r="A70" s="109"/>
      <c r="B70" s="103"/>
      <c r="C70" s="110" t="s">
        <v>153</v>
      </c>
      <c r="D70" s="105" t="s">
        <v>24</v>
      </c>
      <c r="E70" s="105" t="s">
        <v>126</v>
      </c>
      <c r="F70" s="122"/>
      <c r="G70" s="122"/>
      <c r="H70" s="122"/>
      <c r="I70" s="122"/>
      <c r="J70" s="122"/>
      <c r="K70" s="122"/>
      <c r="L70" s="122"/>
      <c r="M70" s="122"/>
      <c r="N70" s="122"/>
      <c r="O70" s="122"/>
      <c r="P70" s="122"/>
      <c r="Q70" s="122"/>
      <c r="R70" s="53" t="s">
        <v>147</v>
      </c>
      <c r="S70" s="68" t="n">
        <v>0</v>
      </c>
    </row>
    <row r="71" customFormat="false" ht="103.8" hidden="false" customHeight="true" outlineLevel="0" collapsed="false">
      <c r="A71" s="109"/>
      <c r="B71" s="103"/>
      <c r="C71" s="110" t="s">
        <v>154</v>
      </c>
      <c r="D71" s="105" t="s">
        <v>24</v>
      </c>
      <c r="E71" s="105" t="s">
        <v>126</v>
      </c>
      <c r="F71" s="106" t="s">
        <v>45</v>
      </c>
      <c r="G71" s="106"/>
      <c r="H71" s="106"/>
      <c r="I71" s="106"/>
      <c r="J71" s="106"/>
      <c r="K71" s="106"/>
      <c r="L71" s="106"/>
      <c r="M71" s="106"/>
      <c r="N71" s="106"/>
      <c r="O71" s="106"/>
      <c r="P71" s="106"/>
      <c r="Q71" s="106"/>
      <c r="R71" s="53" t="s">
        <v>147</v>
      </c>
      <c r="S71" s="22" t="n">
        <v>0</v>
      </c>
    </row>
    <row r="72" customFormat="false" ht="202.2" hidden="false" customHeight="true" outlineLevel="0" collapsed="false">
      <c r="A72" s="109"/>
      <c r="B72" s="103" t="s">
        <v>155</v>
      </c>
      <c r="C72" s="115" t="s">
        <v>156</v>
      </c>
      <c r="D72" s="105" t="s">
        <v>24</v>
      </c>
      <c r="E72" s="105" t="s">
        <v>134</v>
      </c>
      <c r="F72" s="106" t="s">
        <v>45</v>
      </c>
      <c r="G72" s="106"/>
      <c r="H72" s="106"/>
      <c r="I72" s="106"/>
      <c r="J72" s="106"/>
      <c r="K72" s="106"/>
      <c r="L72" s="106"/>
      <c r="M72" s="106"/>
      <c r="N72" s="106"/>
      <c r="O72" s="106"/>
      <c r="P72" s="106"/>
      <c r="Q72" s="106"/>
      <c r="R72" s="123" t="s">
        <v>130</v>
      </c>
      <c r="S72" s="22" t="n">
        <v>8</v>
      </c>
    </row>
    <row r="73" customFormat="false" ht="57.6" hidden="false" customHeight="true" outlineLevel="0" collapsed="false">
      <c r="A73" s="109"/>
      <c r="B73" s="103" t="s">
        <v>157</v>
      </c>
      <c r="C73" s="121" t="s">
        <v>158</v>
      </c>
      <c r="D73" s="105" t="s">
        <v>24</v>
      </c>
      <c r="E73" s="105" t="s">
        <v>159</v>
      </c>
      <c r="F73" s="106" t="s">
        <v>45</v>
      </c>
      <c r="G73" s="106"/>
      <c r="H73" s="106"/>
      <c r="I73" s="106"/>
      <c r="J73" s="106"/>
      <c r="K73" s="106"/>
      <c r="L73" s="106"/>
      <c r="M73" s="106"/>
      <c r="N73" s="106"/>
      <c r="O73" s="106"/>
      <c r="P73" s="106"/>
      <c r="Q73" s="106"/>
      <c r="R73" s="53" t="s">
        <v>160</v>
      </c>
      <c r="S73" s="22" t="n">
        <v>3</v>
      </c>
    </row>
    <row r="74" customFormat="false" ht="52.2" hidden="false" customHeight="false" outlineLevel="0" collapsed="false">
      <c r="A74" s="124"/>
      <c r="B74" s="114"/>
      <c r="C74" s="125" t="s">
        <v>161</v>
      </c>
      <c r="D74" s="120"/>
      <c r="E74" s="120"/>
      <c r="F74" s="106" t="s">
        <v>45</v>
      </c>
      <c r="G74" s="106"/>
      <c r="H74" s="106"/>
      <c r="I74" s="106"/>
      <c r="J74" s="106"/>
      <c r="K74" s="106"/>
      <c r="L74" s="106"/>
      <c r="M74" s="106"/>
      <c r="N74" s="106"/>
      <c r="O74" s="106"/>
      <c r="P74" s="106"/>
      <c r="Q74" s="106"/>
      <c r="R74" s="120"/>
      <c r="S74" s="22"/>
    </row>
    <row r="75" customFormat="false" ht="136.2" hidden="false" customHeight="true" outlineLevel="0" collapsed="false">
      <c r="A75" s="109"/>
      <c r="B75" s="103" t="s">
        <v>162</v>
      </c>
      <c r="C75" s="121" t="s">
        <v>163</v>
      </c>
      <c r="D75" s="105" t="s">
        <v>24</v>
      </c>
      <c r="E75" s="105" t="s">
        <v>164</v>
      </c>
      <c r="F75" s="22" t="s">
        <v>45</v>
      </c>
      <c r="G75" s="106"/>
      <c r="H75" s="106"/>
      <c r="I75" s="106"/>
      <c r="J75" s="106"/>
      <c r="K75" s="106"/>
      <c r="L75" s="106"/>
      <c r="M75" s="106"/>
      <c r="N75" s="106"/>
      <c r="O75" s="106"/>
      <c r="P75" s="106"/>
      <c r="Q75" s="106"/>
      <c r="R75" s="105"/>
      <c r="S75" s="22"/>
    </row>
    <row r="76" customFormat="false" ht="52.2" hidden="false" customHeight="false" outlineLevel="0" collapsed="false">
      <c r="A76" s="109"/>
      <c r="B76" s="103"/>
      <c r="C76" s="110" t="s">
        <v>165</v>
      </c>
      <c r="D76" s="105" t="s">
        <v>24</v>
      </c>
      <c r="E76" s="105" t="s">
        <v>166</v>
      </c>
      <c r="F76" s="22" t="s">
        <v>45</v>
      </c>
      <c r="G76" s="106"/>
      <c r="H76" s="106"/>
      <c r="I76" s="106"/>
      <c r="J76" s="106"/>
      <c r="K76" s="106"/>
      <c r="L76" s="106"/>
      <c r="M76" s="106"/>
      <c r="N76" s="106"/>
      <c r="O76" s="106"/>
      <c r="P76" s="106"/>
      <c r="Q76" s="106"/>
      <c r="R76" s="105" t="s">
        <v>167</v>
      </c>
      <c r="S76" s="22" t="n">
        <v>135</v>
      </c>
    </row>
    <row r="77" customFormat="false" ht="77.5" hidden="false" customHeight="false" outlineLevel="0" collapsed="false">
      <c r="A77" s="109"/>
      <c r="B77" s="103"/>
      <c r="C77" s="110" t="s">
        <v>168</v>
      </c>
      <c r="D77" s="105" t="s">
        <v>24</v>
      </c>
      <c r="E77" s="105" t="s">
        <v>166</v>
      </c>
      <c r="F77" s="22" t="s">
        <v>45</v>
      </c>
      <c r="G77" s="106"/>
      <c r="H77" s="106"/>
      <c r="I77" s="106"/>
      <c r="J77" s="106"/>
      <c r="K77" s="106"/>
      <c r="L77" s="106"/>
      <c r="M77" s="106"/>
      <c r="N77" s="106"/>
      <c r="O77" s="106"/>
      <c r="P77" s="106"/>
      <c r="Q77" s="106"/>
      <c r="R77" s="53" t="s">
        <v>169</v>
      </c>
      <c r="S77" s="22" t="n">
        <v>26</v>
      </c>
    </row>
    <row r="78" customFormat="false" ht="204" hidden="false" customHeight="true" outlineLevel="0" collapsed="false">
      <c r="A78" s="109"/>
      <c r="B78" s="103"/>
      <c r="C78" s="126" t="s">
        <v>170</v>
      </c>
      <c r="D78" s="105" t="s">
        <v>24</v>
      </c>
      <c r="E78" s="105" t="s">
        <v>166</v>
      </c>
      <c r="F78" s="106" t="s">
        <v>45</v>
      </c>
      <c r="G78" s="106"/>
      <c r="H78" s="106"/>
      <c r="I78" s="106"/>
      <c r="J78" s="106"/>
      <c r="K78" s="106"/>
      <c r="L78" s="22"/>
      <c r="M78" s="22"/>
      <c r="N78" s="22"/>
      <c r="O78" s="22"/>
      <c r="P78" s="22"/>
      <c r="Q78" s="106"/>
      <c r="R78" s="127" t="s">
        <v>171</v>
      </c>
      <c r="S78" s="22" t="s">
        <v>172</v>
      </c>
    </row>
    <row r="79" customFormat="false" ht="64.85" hidden="false" customHeight="false" outlineLevel="0" collapsed="false">
      <c r="A79" s="109"/>
      <c r="B79" s="103"/>
      <c r="C79" s="110" t="s">
        <v>173</v>
      </c>
      <c r="D79" s="105"/>
      <c r="E79" s="105" t="s">
        <v>166</v>
      </c>
      <c r="F79" s="114" t="n">
        <v>398.1</v>
      </c>
      <c r="G79" s="114" t="n">
        <v>94.43</v>
      </c>
      <c r="H79" s="114"/>
      <c r="I79" s="114"/>
      <c r="J79" s="114"/>
      <c r="K79" s="114"/>
      <c r="L79" s="114" t="n">
        <v>373.1</v>
      </c>
      <c r="M79" s="114" t="n">
        <v>80.39</v>
      </c>
      <c r="N79" s="114"/>
      <c r="O79" s="114"/>
      <c r="P79" s="114" t="n">
        <v>25</v>
      </c>
      <c r="Q79" s="114" t="n">
        <v>14.04</v>
      </c>
      <c r="R79" s="105" t="s">
        <v>174</v>
      </c>
      <c r="S79" s="22" t="n">
        <v>54</v>
      </c>
    </row>
    <row r="80" customFormat="false" ht="111.6" hidden="false" customHeight="true" outlineLevel="0" collapsed="false">
      <c r="A80" s="109"/>
      <c r="B80" s="103" t="s">
        <v>175</v>
      </c>
      <c r="C80" s="121" t="s">
        <v>176</v>
      </c>
      <c r="D80" s="105" t="s">
        <v>24</v>
      </c>
      <c r="E80" s="105" t="s">
        <v>177</v>
      </c>
      <c r="F80" s="22" t="s">
        <v>45</v>
      </c>
      <c r="G80" s="106"/>
      <c r="H80" s="106"/>
      <c r="I80" s="106"/>
      <c r="J80" s="106"/>
      <c r="K80" s="106"/>
      <c r="L80" s="106"/>
      <c r="M80" s="106"/>
      <c r="N80" s="106"/>
      <c r="O80" s="106"/>
      <c r="P80" s="106"/>
      <c r="Q80" s="106"/>
      <c r="R80" s="105" t="s">
        <v>130</v>
      </c>
      <c r="S80" s="22" t="n">
        <v>6</v>
      </c>
    </row>
    <row r="81" customFormat="false" ht="223.2" hidden="false" customHeight="true" outlineLevel="0" collapsed="false">
      <c r="A81" s="109"/>
      <c r="B81" s="103" t="s">
        <v>178</v>
      </c>
      <c r="C81" s="128" t="s">
        <v>179</v>
      </c>
      <c r="D81" s="105" t="s">
        <v>24</v>
      </c>
      <c r="E81" s="105" t="s">
        <v>180</v>
      </c>
      <c r="F81" s="22" t="s">
        <v>45</v>
      </c>
      <c r="G81" s="106"/>
      <c r="H81" s="106"/>
      <c r="I81" s="106"/>
      <c r="J81" s="106"/>
      <c r="K81" s="106"/>
      <c r="L81" s="106"/>
      <c r="M81" s="106"/>
      <c r="N81" s="106"/>
      <c r="O81" s="106"/>
      <c r="P81" s="106"/>
      <c r="Q81" s="106"/>
      <c r="R81" s="105" t="s">
        <v>181</v>
      </c>
      <c r="S81" s="22" t="n">
        <v>35</v>
      </c>
    </row>
    <row r="82" customFormat="false" ht="15" hidden="false" customHeight="true" outlineLevel="0" collapsed="false">
      <c r="A82" s="129"/>
      <c r="B82" s="103" t="s">
        <v>182</v>
      </c>
      <c r="C82" s="121" t="s">
        <v>183</v>
      </c>
      <c r="D82" s="105" t="s">
        <v>24</v>
      </c>
      <c r="E82" s="105" t="s">
        <v>134</v>
      </c>
      <c r="F82" s="130" t="s">
        <v>45</v>
      </c>
      <c r="G82" s="21"/>
      <c r="H82" s="21"/>
      <c r="I82" s="21"/>
      <c r="J82" s="21"/>
      <c r="K82" s="21"/>
      <c r="L82" s="21"/>
      <c r="M82" s="21"/>
      <c r="N82" s="21"/>
      <c r="O82" s="21"/>
      <c r="P82" s="21"/>
      <c r="Q82" s="21"/>
      <c r="R82" s="39" t="s">
        <v>130</v>
      </c>
      <c r="S82" s="39" t="s">
        <v>184</v>
      </c>
    </row>
    <row r="83" customFormat="false" ht="15" hidden="false" customHeight="true" outlineLevel="0" collapsed="false">
      <c r="A83" s="129"/>
      <c r="B83" s="103"/>
      <c r="C83" s="121"/>
      <c r="D83" s="105"/>
      <c r="E83" s="105"/>
      <c r="F83" s="130"/>
      <c r="G83" s="21"/>
      <c r="H83" s="21"/>
      <c r="I83" s="21"/>
      <c r="J83" s="21"/>
      <c r="K83" s="21"/>
      <c r="L83" s="21"/>
      <c r="M83" s="21"/>
      <c r="N83" s="21"/>
      <c r="O83" s="21"/>
      <c r="P83" s="21"/>
      <c r="Q83" s="21"/>
      <c r="R83" s="39"/>
      <c r="S83" s="39"/>
    </row>
    <row r="84" customFormat="false" ht="79.8" hidden="false" customHeight="true" outlineLevel="0" collapsed="false">
      <c r="A84" s="129"/>
      <c r="B84" s="103"/>
      <c r="C84" s="121"/>
      <c r="D84" s="105"/>
      <c r="E84" s="105"/>
      <c r="F84" s="130"/>
      <c r="G84" s="21"/>
      <c r="H84" s="21"/>
      <c r="I84" s="21"/>
      <c r="J84" s="21"/>
      <c r="K84" s="21"/>
      <c r="L84" s="21"/>
      <c r="M84" s="21"/>
      <c r="N84" s="21"/>
      <c r="O84" s="21"/>
      <c r="P84" s="21"/>
      <c r="Q84" s="21"/>
      <c r="R84" s="39"/>
      <c r="S84" s="39"/>
    </row>
    <row r="85" customFormat="false" ht="52.2" hidden="false" customHeight="false" outlineLevel="0" collapsed="false">
      <c r="A85" s="109"/>
      <c r="B85" s="103"/>
      <c r="C85" s="125" t="s">
        <v>185</v>
      </c>
      <c r="D85" s="131"/>
      <c r="E85" s="132"/>
      <c r="F85" s="133"/>
      <c r="G85" s="106"/>
      <c r="H85" s="106"/>
      <c r="I85" s="106"/>
      <c r="J85" s="106"/>
      <c r="K85" s="106"/>
      <c r="L85" s="106"/>
      <c r="M85" s="106"/>
      <c r="N85" s="106"/>
      <c r="O85" s="106"/>
      <c r="P85" s="106"/>
      <c r="Q85" s="106"/>
      <c r="R85" s="134"/>
      <c r="S85" s="22"/>
    </row>
    <row r="86" customFormat="false" ht="178.6" hidden="false" customHeight="false" outlineLevel="0" collapsed="false">
      <c r="A86" s="109"/>
      <c r="B86" s="103" t="s">
        <v>186</v>
      </c>
      <c r="C86" s="128" t="s">
        <v>187</v>
      </c>
      <c r="D86" s="105" t="s">
        <v>24</v>
      </c>
      <c r="E86" s="22" t="s">
        <v>188</v>
      </c>
      <c r="F86" s="22" t="s">
        <v>45</v>
      </c>
      <c r="G86" s="106"/>
      <c r="H86" s="106"/>
      <c r="I86" s="106"/>
      <c r="J86" s="106"/>
      <c r="K86" s="106"/>
      <c r="L86" s="106"/>
      <c r="M86" s="106"/>
      <c r="N86" s="106"/>
      <c r="O86" s="106"/>
      <c r="P86" s="106"/>
      <c r="Q86" s="106"/>
      <c r="R86" s="105" t="s">
        <v>130</v>
      </c>
      <c r="S86" s="22" t="n">
        <v>26</v>
      </c>
    </row>
    <row r="87" customFormat="false" ht="64.85" hidden="false" customHeight="false" outlineLevel="0" collapsed="false">
      <c r="A87" s="109"/>
      <c r="B87" s="103" t="s">
        <v>189</v>
      </c>
      <c r="C87" s="121" t="s">
        <v>190</v>
      </c>
      <c r="D87" s="105" t="s">
        <v>24</v>
      </c>
      <c r="E87" s="105" t="s">
        <v>191</v>
      </c>
      <c r="F87" s="106" t="s">
        <v>45</v>
      </c>
      <c r="G87" s="106"/>
      <c r="H87" s="106"/>
      <c r="I87" s="106"/>
      <c r="J87" s="106"/>
      <c r="K87" s="106"/>
      <c r="L87" s="106"/>
      <c r="M87" s="106"/>
      <c r="N87" s="106"/>
      <c r="O87" s="106"/>
      <c r="P87" s="106"/>
      <c r="Q87" s="106"/>
      <c r="R87" s="105" t="s">
        <v>192</v>
      </c>
      <c r="S87" s="22" t="n">
        <v>1</v>
      </c>
    </row>
    <row r="88" customFormat="false" ht="39.6" hidden="false" customHeight="false" outlineLevel="0" collapsed="false">
      <c r="A88" s="109"/>
      <c r="B88" s="103" t="s">
        <v>193</v>
      </c>
      <c r="C88" s="121" t="s">
        <v>194</v>
      </c>
      <c r="D88" s="105" t="s">
        <v>24</v>
      </c>
      <c r="E88" s="105" t="s">
        <v>191</v>
      </c>
      <c r="F88" s="106" t="s">
        <v>45</v>
      </c>
      <c r="G88" s="106"/>
      <c r="H88" s="106"/>
      <c r="I88" s="106"/>
      <c r="J88" s="106"/>
      <c r="K88" s="106"/>
      <c r="L88" s="106"/>
      <c r="M88" s="106"/>
      <c r="N88" s="106"/>
      <c r="O88" s="106"/>
      <c r="P88" s="106"/>
      <c r="Q88" s="106"/>
      <c r="R88" s="105" t="s">
        <v>195</v>
      </c>
      <c r="S88" s="22"/>
    </row>
    <row r="89" customFormat="false" ht="102.8" hidden="false" customHeight="false" outlineLevel="0" collapsed="false">
      <c r="A89" s="109"/>
      <c r="B89" s="103" t="s">
        <v>196</v>
      </c>
      <c r="C89" s="121" t="s">
        <v>197</v>
      </c>
      <c r="D89" s="105" t="s">
        <v>24</v>
      </c>
      <c r="E89" s="105" t="s">
        <v>191</v>
      </c>
      <c r="F89" s="106" t="s">
        <v>45</v>
      </c>
      <c r="G89" s="106"/>
      <c r="H89" s="106"/>
      <c r="I89" s="106"/>
      <c r="J89" s="106"/>
      <c r="K89" s="106"/>
      <c r="L89" s="106"/>
      <c r="M89" s="106"/>
      <c r="N89" s="106"/>
      <c r="O89" s="106"/>
      <c r="P89" s="106"/>
      <c r="Q89" s="106"/>
      <c r="R89" s="107" t="s">
        <v>127</v>
      </c>
      <c r="S89" s="36" t="n">
        <v>100</v>
      </c>
    </row>
    <row r="90" customFormat="false" ht="14.3" hidden="false" customHeight="false" outlineLevel="0" collapsed="false">
      <c r="A90" s="109"/>
      <c r="B90" s="103"/>
      <c r="C90" s="135" t="s">
        <v>8</v>
      </c>
      <c r="D90" s="136"/>
      <c r="E90" s="136"/>
      <c r="F90" s="122" t="n">
        <v>398.1</v>
      </c>
      <c r="G90" s="122" t="n">
        <v>94.43</v>
      </c>
      <c r="H90" s="122"/>
      <c r="I90" s="122"/>
      <c r="J90" s="122"/>
      <c r="K90" s="122"/>
      <c r="L90" s="122" t="n">
        <v>373.1</v>
      </c>
      <c r="M90" s="122" t="n">
        <v>80.39</v>
      </c>
      <c r="N90" s="122"/>
      <c r="O90" s="122"/>
      <c r="P90" s="122" t="n">
        <v>25</v>
      </c>
      <c r="Q90" s="122" t="n">
        <v>14.04</v>
      </c>
      <c r="R90" s="107"/>
      <c r="S90" s="36"/>
    </row>
    <row r="91" customFormat="false" ht="13.8" hidden="false" customHeight="false" outlineLevel="0" collapsed="false">
      <c r="A91" s="137" t="s">
        <v>198</v>
      </c>
      <c r="B91" s="137"/>
      <c r="C91" s="137"/>
      <c r="D91" s="137"/>
      <c r="E91" s="137"/>
      <c r="F91" s="137"/>
      <c r="G91" s="137"/>
      <c r="H91" s="137"/>
      <c r="I91" s="137"/>
      <c r="J91" s="137"/>
      <c r="K91" s="137"/>
      <c r="L91" s="137"/>
      <c r="M91" s="137"/>
      <c r="N91" s="137"/>
      <c r="O91" s="137"/>
      <c r="P91" s="137"/>
      <c r="Q91" s="137"/>
      <c r="R91" s="137"/>
      <c r="S91" s="137"/>
    </row>
    <row r="92" customFormat="false" ht="25.15" hidden="false" customHeight="true" outlineLevel="0" collapsed="false">
      <c r="A92" s="35" t="s">
        <v>199</v>
      </c>
      <c r="B92" s="36" t="s">
        <v>35</v>
      </c>
      <c r="C92" s="35" t="s">
        <v>200</v>
      </c>
      <c r="D92" s="35" t="s">
        <v>24</v>
      </c>
      <c r="E92" s="35" t="s">
        <v>201</v>
      </c>
      <c r="F92" s="40" t="n">
        <v>2400</v>
      </c>
      <c r="G92" s="138" t="n">
        <f aca="false">O92</f>
        <v>326</v>
      </c>
      <c r="H92" s="91"/>
      <c r="I92" s="91"/>
      <c r="J92" s="91"/>
      <c r="K92" s="91"/>
      <c r="L92" s="40"/>
      <c r="M92" s="91"/>
      <c r="N92" s="40" t="n">
        <v>2400</v>
      </c>
      <c r="O92" s="94" t="n">
        <v>326</v>
      </c>
      <c r="P92" s="91"/>
      <c r="Q92" s="91"/>
      <c r="R92" s="35" t="s">
        <v>202</v>
      </c>
      <c r="S92" s="36" t="n">
        <v>2</v>
      </c>
    </row>
    <row r="93" customFormat="false" ht="25.15" hidden="false" customHeight="false" outlineLevel="0" collapsed="false">
      <c r="A93" s="35"/>
      <c r="B93" s="36"/>
      <c r="C93" s="36"/>
      <c r="D93" s="36"/>
      <c r="E93" s="36"/>
      <c r="F93" s="40"/>
      <c r="G93" s="138" t="n">
        <f aca="false">O93</f>
        <v>0</v>
      </c>
      <c r="H93" s="91"/>
      <c r="I93" s="91"/>
      <c r="J93" s="91"/>
      <c r="K93" s="91"/>
      <c r="L93" s="40"/>
      <c r="M93" s="91"/>
      <c r="N93" s="40"/>
      <c r="O93" s="94"/>
      <c r="P93" s="94"/>
      <c r="Q93" s="94"/>
      <c r="R93" s="35" t="s">
        <v>203</v>
      </c>
      <c r="S93" s="36" t="n">
        <v>70</v>
      </c>
    </row>
    <row r="94" customFormat="false" ht="25.15" hidden="false" customHeight="false" outlineLevel="0" collapsed="false">
      <c r="A94" s="35"/>
      <c r="B94" s="36"/>
      <c r="C94" s="36"/>
      <c r="D94" s="36"/>
      <c r="E94" s="36"/>
      <c r="F94" s="40"/>
      <c r="G94" s="138" t="n">
        <f aca="false">O94</f>
        <v>0</v>
      </c>
      <c r="H94" s="91"/>
      <c r="I94" s="91"/>
      <c r="J94" s="91"/>
      <c r="K94" s="91"/>
      <c r="L94" s="40"/>
      <c r="M94" s="91"/>
      <c r="N94" s="40"/>
      <c r="O94" s="94"/>
      <c r="P94" s="91"/>
      <c r="Q94" s="91"/>
      <c r="R94" s="35" t="s">
        <v>204</v>
      </c>
      <c r="S94" s="139" t="n">
        <v>3</v>
      </c>
    </row>
    <row r="95" customFormat="false" ht="36.85" hidden="false" customHeight="false" outlineLevel="0" collapsed="false">
      <c r="A95" s="35"/>
      <c r="B95" s="36"/>
      <c r="C95" s="36"/>
      <c r="D95" s="36"/>
      <c r="E95" s="36"/>
      <c r="F95" s="40"/>
      <c r="G95" s="138" t="n">
        <f aca="false">O95</f>
        <v>0</v>
      </c>
      <c r="H95" s="91"/>
      <c r="I95" s="91"/>
      <c r="J95" s="91"/>
      <c r="K95" s="91"/>
      <c r="L95" s="40"/>
      <c r="M95" s="91"/>
      <c r="N95" s="40"/>
      <c r="O95" s="94"/>
      <c r="P95" s="91"/>
      <c r="Q95" s="91"/>
      <c r="R95" s="35" t="s">
        <v>205</v>
      </c>
      <c r="S95" s="139" t="n">
        <v>0</v>
      </c>
    </row>
    <row r="96" customFormat="false" ht="25.15" hidden="false" customHeight="false" outlineLevel="0" collapsed="false">
      <c r="A96" s="35"/>
      <c r="B96" s="36"/>
      <c r="C96" s="36"/>
      <c r="D96" s="36"/>
      <c r="E96" s="36"/>
      <c r="F96" s="40"/>
      <c r="G96" s="138" t="n">
        <f aca="false">O96</f>
        <v>0</v>
      </c>
      <c r="H96" s="91"/>
      <c r="I96" s="91"/>
      <c r="J96" s="91"/>
      <c r="K96" s="91"/>
      <c r="L96" s="40"/>
      <c r="M96" s="91"/>
      <c r="N96" s="40"/>
      <c r="O96" s="94"/>
      <c r="P96" s="91"/>
      <c r="Q96" s="91"/>
      <c r="R96" s="35" t="s">
        <v>204</v>
      </c>
      <c r="S96" s="139" t="n">
        <v>0</v>
      </c>
    </row>
    <row r="97" customFormat="false" ht="25.15" hidden="false" customHeight="true" outlineLevel="0" collapsed="false">
      <c r="A97" s="35"/>
      <c r="B97" s="36" t="s">
        <v>64</v>
      </c>
      <c r="C97" s="35" t="s">
        <v>206</v>
      </c>
      <c r="D97" s="35" t="s">
        <v>24</v>
      </c>
      <c r="E97" s="35" t="s">
        <v>201</v>
      </c>
      <c r="F97" s="40" t="n">
        <v>100</v>
      </c>
      <c r="G97" s="140" t="n">
        <f aca="false">O97</f>
        <v>0</v>
      </c>
      <c r="H97" s="89"/>
      <c r="I97" s="89"/>
      <c r="J97" s="89"/>
      <c r="K97" s="89"/>
      <c r="L97" s="40"/>
      <c r="M97" s="89"/>
      <c r="N97" s="40" t="n">
        <v>100</v>
      </c>
      <c r="O97" s="93" t="n">
        <v>0</v>
      </c>
      <c r="P97" s="141"/>
      <c r="Q97" s="89"/>
      <c r="R97" s="35" t="s">
        <v>207</v>
      </c>
      <c r="S97" s="139" t="n">
        <v>0</v>
      </c>
    </row>
    <row r="98" customFormat="false" ht="13.8" hidden="false" customHeight="true" outlineLevel="0" collapsed="false">
      <c r="A98" s="35"/>
      <c r="B98" s="36"/>
      <c r="C98" s="36"/>
      <c r="D98" s="35"/>
      <c r="E98" s="35"/>
      <c r="F98" s="40"/>
      <c r="G98" s="140"/>
      <c r="H98" s="89"/>
      <c r="I98" s="89"/>
      <c r="J98" s="89"/>
      <c r="K98" s="89"/>
      <c r="L98" s="40"/>
      <c r="M98" s="89"/>
      <c r="N98" s="40"/>
      <c r="O98" s="93"/>
      <c r="P98" s="141"/>
      <c r="Q98" s="89"/>
      <c r="R98" s="35" t="s">
        <v>204</v>
      </c>
      <c r="S98" s="139" t="n">
        <v>0</v>
      </c>
    </row>
    <row r="99" customFormat="false" ht="13.8" hidden="false" customHeight="false" outlineLevel="0" collapsed="false">
      <c r="A99" s="35"/>
      <c r="B99" s="36"/>
      <c r="C99" s="36"/>
      <c r="D99" s="35"/>
      <c r="E99" s="35"/>
      <c r="F99" s="40"/>
      <c r="G99" s="140"/>
      <c r="H99" s="89"/>
      <c r="I99" s="89"/>
      <c r="J99" s="89"/>
      <c r="K99" s="89"/>
      <c r="L99" s="40"/>
      <c r="M99" s="89"/>
      <c r="N99" s="40"/>
      <c r="O99" s="93"/>
      <c r="P99" s="141"/>
      <c r="Q99" s="89"/>
      <c r="R99" s="35"/>
      <c r="S99" s="139"/>
    </row>
    <row r="100" customFormat="false" ht="13.8" hidden="false" customHeight="false" outlineLevel="0" collapsed="false">
      <c r="A100" s="35"/>
      <c r="B100" s="36"/>
      <c r="C100" s="36"/>
      <c r="D100" s="35"/>
      <c r="E100" s="35"/>
      <c r="F100" s="40"/>
      <c r="G100" s="140"/>
      <c r="H100" s="89"/>
      <c r="I100" s="89"/>
      <c r="J100" s="89"/>
      <c r="K100" s="89"/>
      <c r="L100" s="40"/>
      <c r="M100" s="89"/>
      <c r="N100" s="40"/>
      <c r="O100" s="93"/>
      <c r="P100" s="141"/>
      <c r="Q100" s="89"/>
      <c r="R100" s="35"/>
      <c r="S100" s="139"/>
    </row>
    <row r="101" customFormat="false" ht="13.8" hidden="false" customHeight="false" outlineLevel="0" collapsed="false">
      <c r="A101" s="35"/>
      <c r="B101" s="36"/>
      <c r="C101" s="36"/>
      <c r="D101" s="35"/>
      <c r="E101" s="35"/>
      <c r="F101" s="40"/>
      <c r="G101" s="140"/>
      <c r="H101" s="89"/>
      <c r="I101" s="89"/>
      <c r="J101" s="89"/>
      <c r="K101" s="89"/>
      <c r="L101" s="40"/>
      <c r="M101" s="89"/>
      <c r="N101" s="40"/>
      <c r="O101" s="93"/>
      <c r="P101" s="141"/>
      <c r="Q101" s="89"/>
      <c r="R101" s="35"/>
      <c r="S101" s="139"/>
    </row>
    <row r="102" customFormat="false" ht="46.1" hidden="false" customHeight="false" outlineLevel="0" collapsed="false">
      <c r="A102" s="35"/>
      <c r="B102" s="36" t="s">
        <v>50</v>
      </c>
      <c r="C102" s="35" t="s">
        <v>208</v>
      </c>
      <c r="D102" s="35" t="s">
        <v>24</v>
      </c>
      <c r="E102" s="35" t="s">
        <v>201</v>
      </c>
      <c r="F102" s="142" t="n">
        <v>600</v>
      </c>
      <c r="G102" s="93" t="n">
        <f aca="false">O102</f>
        <v>68</v>
      </c>
      <c r="H102" s="143"/>
      <c r="I102" s="143"/>
      <c r="J102" s="143"/>
      <c r="K102" s="143"/>
      <c r="L102" s="40"/>
      <c r="M102" s="143"/>
      <c r="N102" s="40" t="n">
        <v>600</v>
      </c>
      <c r="O102" s="93" t="n">
        <v>68</v>
      </c>
      <c r="P102" s="143"/>
      <c r="Q102" s="143"/>
      <c r="R102" s="35" t="s">
        <v>209</v>
      </c>
      <c r="S102" s="139" t="n">
        <v>3</v>
      </c>
    </row>
    <row r="103" customFormat="false" ht="107.3" hidden="false" customHeight="false" outlineLevel="0" collapsed="false">
      <c r="A103" s="35"/>
      <c r="B103" s="36" t="s">
        <v>53</v>
      </c>
      <c r="C103" s="35" t="s">
        <v>210</v>
      </c>
      <c r="D103" s="35" t="s">
        <v>24</v>
      </c>
      <c r="E103" s="35" t="s">
        <v>201</v>
      </c>
      <c r="F103" s="40" t="n">
        <v>120</v>
      </c>
      <c r="G103" s="138" t="n">
        <f aca="false">O103</f>
        <v>30</v>
      </c>
      <c r="H103" s="143"/>
      <c r="I103" s="143"/>
      <c r="J103" s="143"/>
      <c r="K103" s="143"/>
      <c r="L103" s="40"/>
      <c r="M103" s="143"/>
      <c r="N103" s="40" t="n">
        <v>120</v>
      </c>
      <c r="O103" s="93" t="n">
        <v>30</v>
      </c>
      <c r="P103" s="143"/>
      <c r="Q103" s="143"/>
      <c r="R103" s="35" t="s">
        <v>211</v>
      </c>
      <c r="S103" s="127" t="s">
        <v>212</v>
      </c>
    </row>
    <row r="104" customFormat="false" ht="60.35" hidden="false" customHeight="false" outlineLevel="0" collapsed="false">
      <c r="A104" s="35"/>
      <c r="B104" s="36" t="s">
        <v>56</v>
      </c>
      <c r="C104" s="35" t="s">
        <v>213</v>
      </c>
      <c r="D104" s="35" t="s">
        <v>24</v>
      </c>
      <c r="E104" s="35" t="s">
        <v>201</v>
      </c>
      <c r="F104" s="40" t="n">
        <v>80</v>
      </c>
      <c r="G104" s="138" t="n">
        <f aca="false">O104</f>
        <v>25</v>
      </c>
      <c r="H104" s="143"/>
      <c r="I104" s="143"/>
      <c r="J104" s="143"/>
      <c r="K104" s="143"/>
      <c r="L104" s="40"/>
      <c r="M104" s="143"/>
      <c r="N104" s="40" t="n">
        <v>80</v>
      </c>
      <c r="O104" s="93" t="n">
        <v>25</v>
      </c>
      <c r="P104" s="143"/>
      <c r="Q104" s="143"/>
      <c r="R104" s="35" t="s">
        <v>211</v>
      </c>
      <c r="S104" s="127" t="s">
        <v>214</v>
      </c>
    </row>
    <row r="105" customFormat="false" ht="48.6" hidden="false" customHeight="false" outlineLevel="0" collapsed="false">
      <c r="A105" s="35" t="s">
        <v>215</v>
      </c>
      <c r="B105" s="36" t="s">
        <v>35</v>
      </c>
      <c r="C105" s="35" t="s">
        <v>216</v>
      </c>
      <c r="D105" s="35" t="s">
        <v>217</v>
      </c>
      <c r="E105" s="35" t="s">
        <v>201</v>
      </c>
      <c r="F105" s="36"/>
      <c r="G105" s="138"/>
      <c r="H105" s="143"/>
      <c r="I105" s="143"/>
      <c r="J105" s="143"/>
      <c r="K105" s="143"/>
      <c r="L105" s="36"/>
      <c r="M105" s="143"/>
      <c r="N105" s="36"/>
      <c r="O105" s="139"/>
      <c r="P105" s="143"/>
      <c r="Q105" s="143"/>
      <c r="R105" s="35" t="s">
        <v>218</v>
      </c>
      <c r="S105" s="139" t="n">
        <v>30</v>
      </c>
    </row>
    <row r="106" customFormat="false" ht="36.85" hidden="false" customHeight="false" outlineLevel="0" collapsed="false">
      <c r="A106" s="144"/>
      <c r="B106" s="36" t="s">
        <v>64</v>
      </c>
      <c r="C106" s="35" t="s">
        <v>219</v>
      </c>
      <c r="D106" s="35" t="s">
        <v>24</v>
      </c>
      <c r="E106" s="35" t="s">
        <v>201</v>
      </c>
      <c r="F106" s="40" t="n">
        <v>6</v>
      </c>
      <c r="G106" s="138" t="n">
        <f aca="false">O106</f>
        <v>1</v>
      </c>
      <c r="H106" s="143"/>
      <c r="I106" s="143"/>
      <c r="J106" s="143"/>
      <c r="K106" s="143"/>
      <c r="L106" s="40"/>
      <c r="M106" s="143"/>
      <c r="N106" s="40" t="n">
        <v>6</v>
      </c>
      <c r="O106" s="93" t="n">
        <v>1</v>
      </c>
      <c r="P106" s="143"/>
      <c r="Q106" s="143"/>
      <c r="R106" s="35" t="s">
        <v>218</v>
      </c>
      <c r="S106" s="139" t="n">
        <v>50</v>
      </c>
    </row>
    <row r="107" customFormat="false" ht="36.85" hidden="false" customHeight="false" outlineLevel="0" collapsed="false">
      <c r="A107" s="35" t="s">
        <v>220</v>
      </c>
      <c r="B107" s="36" t="s">
        <v>35</v>
      </c>
      <c r="C107" s="35" t="s">
        <v>221</v>
      </c>
      <c r="D107" s="35" t="s">
        <v>24</v>
      </c>
      <c r="E107" s="35" t="s">
        <v>201</v>
      </c>
      <c r="F107" s="36"/>
      <c r="G107" s="138"/>
      <c r="H107" s="143"/>
      <c r="I107" s="143"/>
      <c r="J107" s="143"/>
      <c r="K107" s="143"/>
      <c r="L107" s="36"/>
      <c r="M107" s="143"/>
      <c r="N107" s="36"/>
      <c r="O107" s="139"/>
      <c r="P107" s="143"/>
      <c r="Q107" s="143"/>
      <c r="R107" s="35" t="s">
        <v>218</v>
      </c>
      <c r="S107" s="139" t="n">
        <v>10</v>
      </c>
    </row>
    <row r="108" customFormat="false" ht="35.05" hidden="false" customHeight="true" outlineLevel="0" collapsed="false">
      <c r="A108" s="35" t="s">
        <v>222</v>
      </c>
      <c r="B108" s="36" t="s">
        <v>35</v>
      </c>
      <c r="C108" s="35" t="s">
        <v>223</v>
      </c>
      <c r="D108" s="35" t="s">
        <v>24</v>
      </c>
      <c r="E108" s="35" t="s">
        <v>224</v>
      </c>
      <c r="F108" s="145"/>
      <c r="G108" s="146"/>
      <c r="H108" s="89"/>
      <c r="I108" s="89"/>
      <c r="J108" s="89"/>
      <c r="K108" s="89"/>
      <c r="L108" s="145"/>
      <c r="M108" s="89"/>
      <c r="N108" s="145"/>
      <c r="O108" s="139"/>
      <c r="P108" s="89"/>
      <c r="Q108" s="89"/>
      <c r="R108" s="35" t="s">
        <v>84</v>
      </c>
      <c r="S108" s="139" t="n">
        <v>2</v>
      </c>
    </row>
    <row r="109" customFormat="false" ht="35.05" hidden="false" customHeight="false" outlineLevel="0" collapsed="false">
      <c r="A109" s="35"/>
      <c r="B109" s="36"/>
      <c r="C109" s="36"/>
      <c r="D109" s="35"/>
      <c r="E109" s="35"/>
      <c r="F109" s="145"/>
      <c r="G109" s="146"/>
      <c r="H109" s="89"/>
      <c r="I109" s="89"/>
      <c r="J109" s="89"/>
      <c r="K109" s="89"/>
      <c r="L109" s="145"/>
      <c r="M109" s="89"/>
      <c r="N109" s="145"/>
      <c r="O109" s="139"/>
      <c r="P109" s="89"/>
      <c r="Q109" s="89"/>
      <c r="R109" s="35" t="s">
        <v>225</v>
      </c>
      <c r="S109" s="139" t="n">
        <v>1</v>
      </c>
    </row>
    <row r="110" customFormat="false" ht="91" hidden="false" customHeight="false" outlineLevel="0" collapsed="false">
      <c r="A110" s="35"/>
      <c r="B110" s="36"/>
      <c r="C110" s="36"/>
      <c r="D110" s="35"/>
      <c r="E110" s="35"/>
      <c r="F110" s="145"/>
      <c r="G110" s="146"/>
      <c r="H110" s="89"/>
      <c r="I110" s="89"/>
      <c r="J110" s="89"/>
      <c r="K110" s="89"/>
      <c r="L110" s="145"/>
      <c r="M110" s="89"/>
      <c r="N110" s="145"/>
      <c r="O110" s="139"/>
      <c r="P110" s="89"/>
      <c r="Q110" s="89"/>
      <c r="R110" s="35" t="s">
        <v>226</v>
      </c>
      <c r="S110" s="127" t="s">
        <v>227</v>
      </c>
    </row>
    <row r="111" customFormat="false" ht="67.45" hidden="false" customHeight="false" outlineLevel="0" collapsed="false">
      <c r="A111" s="35"/>
      <c r="B111" s="36"/>
      <c r="C111" s="36"/>
      <c r="D111" s="35"/>
      <c r="E111" s="35"/>
      <c r="F111" s="145"/>
      <c r="G111" s="146"/>
      <c r="H111" s="89"/>
      <c r="I111" s="89"/>
      <c r="J111" s="89"/>
      <c r="K111" s="89"/>
      <c r="L111" s="145"/>
      <c r="M111" s="89"/>
      <c r="N111" s="145"/>
      <c r="O111" s="139"/>
      <c r="P111" s="89"/>
      <c r="Q111" s="89"/>
      <c r="R111" s="35" t="s">
        <v>228</v>
      </c>
      <c r="S111" s="147" t="n">
        <v>1</v>
      </c>
    </row>
    <row r="112" customFormat="false" ht="13.8" hidden="false" customHeight="false" outlineLevel="0" collapsed="false">
      <c r="A112" s="148"/>
      <c r="B112" s="42"/>
      <c r="C112" s="43" t="s">
        <v>8</v>
      </c>
      <c r="D112" s="44"/>
      <c r="E112" s="45"/>
      <c r="F112" s="45" t="n">
        <f aca="false">SUM(F92:F108)</f>
        <v>3306</v>
      </c>
      <c r="G112" s="149" t="n">
        <f aca="false">O112</f>
        <v>450</v>
      </c>
      <c r="H112" s="143"/>
      <c r="I112" s="143"/>
      <c r="J112" s="143"/>
      <c r="K112" s="143"/>
      <c r="L112" s="45"/>
      <c r="M112" s="143"/>
      <c r="N112" s="45" t="n">
        <f aca="false">SUM(N92:N108)</f>
        <v>3306</v>
      </c>
      <c r="O112" s="45" t="n">
        <f aca="false">SUM(O92:O108)</f>
        <v>450</v>
      </c>
      <c r="P112" s="143"/>
      <c r="Q112" s="143"/>
      <c r="R112" s="150"/>
      <c r="S112" s="139"/>
    </row>
    <row r="113" customFormat="false" ht="13.8" hidden="false" customHeight="false" outlineLevel="0" collapsed="false">
      <c r="A113" s="87" t="s">
        <v>229</v>
      </c>
      <c r="B113" s="87"/>
      <c r="C113" s="87"/>
      <c r="D113" s="87"/>
      <c r="E113" s="87"/>
      <c r="F113" s="87"/>
      <c r="G113" s="87"/>
      <c r="H113" s="87"/>
      <c r="I113" s="87"/>
      <c r="J113" s="87"/>
      <c r="K113" s="87"/>
      <c r="L113" s="87"/>
      <c r="M113" s="87"/>
      <c r="N113" s="87"/>
      <c r="O113" s="87"/>
      <c r="P113" s="87"/>
      <c r="Q113" s="87"/>
      <c r="R113" s="87"/>
      <c r="S113" s="87"/>
    </row>
    <row r="114" customFormat="false" ht="79.65" hidden="false" customHeight="false" outlineLevel="0" collapsed="false">
      <c r="A114" s="35" t="s">
        <v>230</v>
      </c>
      <c r="B114" s="36" t="s">
        <v>35</v>
      </c>
      <c r="C114" s="35" t="s">
        <v>231</v>
      </c>
      <c r="D114" s="35" t="s">
        <v>24</v>
      </c>
      <c r="E114" s="35" t="s">
        <v>232</v>
      </c>
      <c r="F114" s="151" t="n">
        <v>50</v>
      </c>
      <c r="G114" s="152" t="n">
        <v>0</v>
      </c>
      <c r="H114" s="94"/>
      <c r="I114" s="94"/>
      <c r="J114" s="94"/>
      <c r="K114" s="94"/>
      <c r="L114" s="94" t="n">
        <v>50</v>
      </c>
      <c r="M114" s="94" t="n">
        <v>0</v>
      </c>
      <c r="N114" s="94"/>
      <c r="O114" s="94"/>
      <c r="P114" s="94"/>
      <c r="Q114" s="94"/>
      <c r="R114" s="35" t="s">
        <v>233</v>
      </c>
      <c r="S114" s="36" t="n">
        <v>0</v>
      </c>
    </row>
    <row r="115" customFormat="false" ht="13.8" hidden="false" customHeight="false" outlineLevel="0" collapsed="false">
      <c r="A115" s="35"/>
      <c r="B115" s="44"/>
      <c r="C115" s="95" t="s">
        <v>8</v>
      </c>
      <c r="D115" s="44"/>
      <c r="E115" s="45"/>
      <c r="F115" s="153" t="n">
        <v>50</v>
      </c>
      <c r="G115" s="153" t="n">
        <v>0</v>
      </c>
      <c r="H115" s="154"/>
      <c r="I115" s="154"/>
      <c r="J115" s="154"/>
      <c r="K115" s="154"/>
      <c r="L115" s="153" t="n">
        <v>50</v>
      </c>
      <c r="M115" s="153" t="n">
        <v>0</v>
      </c>
      <c r="N115" s="154"/>
      <c r="O115" s="154"/>
      <c r="P115" s="154"/>
      <c r="Q115" s="154"/>
      <c r="R115" s="35"/>
      <c r="S115" s="36"/>
    </row>
    <row r="116" customFormat="false" ht="14.25" hidden="false" customHeight="true" outlineLevel="0" collapsed="false">
      <c r="A116" s="155" t="s">
        <v>234</v>
      </c>
      <c r="B116" s="155"/>
      <c r="C116" s="155"/>
      <c r="D116" s="155"/>
      <c r="E116" s="155"/>
      <c r="F116" s="155"/>
      <c r="G116" s="155"/>
      <c r="H116" s="155"/>
      <c r="I116" s="155"/>
      <c r="J116" s="155"/>
      <c r="K116" s="155"/>
      <c r="L116" s="155"/>
      <c r="M116" s="155"/>
      <c r="N116" s="155"/>
      <c r="O116" s="155"/>
      <c r="P116" s="155"/>
      <c r="Q116" s="155"/>
      <c r="R116" s="155"/>
      <c r="S116" s="155"/>
    </row>
    <row r="117" customFormat="false" ht="60.35" hidden="false" customHeight="true" outlineLevel="0" collapsed="false">
      <c r="A117" s="75" t="s">
        <v>235</v>
      </c>
      <c r="B117" s="24" t="n">
        <v>1</v>
      </c>
      <c r="C117" s="35" t="s">
        <v>236</v>
      </c>
      <c r="D117" s="75" t="s">
        <v>24</v>
      </c>
      <c r="E117" s="75" t="s">
        <v>237</v>
      </c>
      <c r="F117" s="156" t="n">
        <f aca="false">H117+J117+L117+N117+P117</f>
        <v>6224.6</v>
      </c>
      <c r="G117" s="156" t="n">
        <f aca="false">I117+K117+M117+O117+Q117</f>
        <v>1467.7</v>
      </c>
      <c r="H117" s="156"/>
      <c r="I117" s="157"/>
      <c r="J117" s="156"/>
      <c r="K117" s="157"/>
      <c r="L117" s="40" t="n">
        <v>6224.6</v>
      </c>
      <c r="M117" s="156" t="n">
        <v>1467.7</v>
      </c>
      <c r="N117" s="158"/>
      <c r="O117" s="158"/>
      <c r="P117" s="158"/>
      <c r="Q117" s="158"/>
      <c r="R117" s="35" t="s">
        <v>238</v>
      </c>
      <c r="S117" s="36" t="n">
        <v>130</v>
      </c>
    </row>
    <row r="118" customFormat="false" ht="51.95" hidden="false" customHeight="false" outlineLevel="0" collapsed="false">
      <c r="A118" s="75"/>
      <c r="B118" s="24" t="n">
        <f aca="false">B117+1</f>
        <v>2</v>
      </c>
      <c r="C118" s="35" t="s">
        <v>239</v>
      </c>
      <c r="D118" s="75" t="s">
        <v>24</v>
      </c>
      <c r="E118" s="75" t="s">
        <v>237</v>
      </c>
      <c r="F118" s="156" t="n">
        <f aca="false">H118+J118+L118+N118+P118</f>
        <v>219.8</v>
      </c>
      <c r="G118" s="156" t="n">
        <f aca="false">I118+K118+M118+O118+Q118</f>
        <v>18.8</v>
      </c>
      <c r="H118" s="156"/>
      <c r="I118" s="157"/>
      <c r="J118" s="156"/>
      <c r="K118" s="157"/>
      <c r="L118" s="40" t="n">
        <v>219.8</v>
      </c>
      <c r="M118" s="156" t="n">
        <v>18.8</v>
      </c>
      <c r="N118" s="158"/>
      <c r="O118" s="158"/>
      <c r="P118" s="158"/>
      <c r="Q118" s="158"/>
      <c r="R118" s="35" t="s">
        <v>240</v>
      </c>
      <c r="S118" s="36" t="n">
        <f aca="false">487+4925</f>
        <v>5412</v>
      </c>
    </row>
    <row r="119" customFormat="false" ht="60.35" hidden="false" customHeight="false" outlineLevel="0" collapsed="false">
      <c r="A119" s="75"/>
      <c r="B119" s="24" t="n">
        <f aca="false">B118+1</f>
        <v>3</v>
      </c>
      <c r="C119" s="35" t="s">
        <v>241</v>
      </c>
      <c r="D119" s="75" t="s">
        <v>24</v>
      </c>
      <c r="E119" s="75" t="s">
        <v>237</v>
      </c>
      <c r="F119" s="156" t="n">
        <f aca="false">H119+J119+L119+N119+P119</f>
        <v>1719.2</v>
      </c>
      <c r="G119" s="156" t="n">
        <f aca="false">I119+K119+M119+O119+Q119</f>
        <v>504</v>
      </c>
      <c r="H119" s="156"/>
      <c r="I119" s="157"/>
      <c r="J119" s="156"/>
      <c r="K119" s="157"/>
      <c r="L119" s="40" t="n">
        <v>1719.2</v>
      </c>
      <c r="M119" s="156" t="n">
        <v>504</v>
      </c>
      <c r="N119" s="158"/>
      <c r="O119" s="158"/>
      <c r="P119" s="158"/>
      <c r="Q119" s="158"/>
      <c r="R119" s="35" t="s">
        <v>242</v>
      </c>
      <c r="S119" s="36" t="n">
        <v>407</v>
      </c>
    </row>
    <row r="120" customFormat="false" ht="51.95" hidden="false" customHeight="false" outlineLevel="0" collapsed="false">
      <c r="A120" s="75"/>
      <c r="B120" s="24" t="n">
        <v>4</v>
      </c>
      <c r="C120" s="35" t="s">
        <v>243</v>
      </c>
      <c r="D120" s="75" t="s">
        <v>24</v>
      </c>
      <c r="E120" s="75" t="s">
        <v>237</v>
      </c>
      <c r="F120" s="156" t="n">
        <f aca="false">H120+J120+L120+N120+P120</f>
        <v>90</v>
      </c>
      <c r="G120" s="156" t="n">
        <f aca="false">I120+K120+M120+O120+Q120</f>
        <v>0</v>
      </c>
      <c r="H120" s="94"/>
      <c r="I120" s="157"/>
      <c r="J120" s="94"/>
      <c r="K120" s="157"/>
      <c r="L120" s="40" t="n">
        <v>90</v>
      </c>
      <c r="M120" s="156" t="n">
        <v>0</v>
      </c>
      <c r="N120" s="158"/>
      <c r="O120" s="158"/>
      <c r="P120" s="158"/>
      <c r="Q120" s="158"/>
      <c r="R120" s="35" t="s">
        <v>244</v>
      </c>
      <c r="S120" s="36" t="n">
        <v>0</v>
      </c>
    </row>
    <row r="121" customFormat="false" ht="72.1" hidden="false" customHeight="false" outlineLevel="0" collapsed="false">
      <c r="A121" s="75"/>
      <c r="B121" s="16" t="n">
        <v>5</v>
      </c>
      <c r="C121" s="35" t="s">
        <v>245</v>
      </c>
      <c r="D121" s="75" t="s">
        <v>24</v>
      </c>
      <c r="E121" s="75" t="s">
        <v>237</v>
      </c>
      <c r="F121" s="156" t="n">
        <f aca="false">H121+J121+L121+N121+P121</f>
        <v>378</v>
      </c>
      <c r="G121" s="156" t="n">
        <f aca="false">I121+K121+M121+O121+Q121</f>
        <v>0</v>
      </c>
      <c r="H121" s="19"/>
      <c r="I121" s="157"/>
      <c r="J121" s="19"/>
      <c r="K121" s="157"/>
      <c r="L121" s="40" t="n">
        <v>378</v>
      </c>
      <c r="M121" s="156" t="n">
        <v>0</v>
      </c>
      <c r="N121" s="158"/>
      <c r="O121" s="158"/>
      <c r="P121" s="158"/>
      <c r="Q121" s="158"/>
      <c r="R121" s="35" t="s">
        <v>246</v>
      </c>
      <c r="S121" s="36" t="n">
        <v>0</v>
      </c>
    </row>
    <row r="122" customFormat="false" ht="51.95" hidden="false" customHeight="false" outlineLevel="0" collapsed="false">
      <c r="A122" s="75"/>
      <c r="B122" s="16" t="n">
        <v>6</v>
      </c>
      <c r="C122" s="35" t="s">
        <v>247</v>
      </c>
      <c r="D122" s="75" t="s">
        <v>24</v>
      </c>
      <c r="E122" s="75" t="s">
        <v>237</v>
      </c>
      <c r="F122" s="156" t="n">
        <f aca="false">H122+J122+L122+N122+P122</f>
        <v>2.8</v>
      </c>
      <c r="G122" s="156" t="n">
        <f aca="false">I122+K122+M122+O122+Q122</f>
        <v>0</v>
      </c>
      <c r="H122" s="19"/>
      <c r="I122" s="157"/>
      <c r="J122" s="19"/>
      <c r="K122" s="157"/>
      <c r="L122" s="40" t="n">
        <v>2.8</v>
      </c>
      <c r="M122" s="156" t="n">
        <v>0</v>
      </c>
      <c r="N122" s="158"/>
      <c r="O122" s="158"/>
      <c r="P122" s="158"/>
      <c r="Q122" s="158"/>
      <c r="R122" s="35" t="s">
        <v>244</v>
      </c>
      <c r="S122" s="36" t="n">
        <v>0</v>
      </c>
    </row>
    <row r="123" customFormat="false" ht="51.95" hidden="false" customHeight="false" outlineLevel="0" collapsed="false">
      <c r="A123" s="75"/>
      <c r="B123" s="16" t="n">
        <v>7</v>
      </c>
      <c r="C123" s="35" t="s">
        <v>248</v>
      </c>
      <c r="D123" s="75" t="s">
        <v>24</v>
      </c>
      <c r="E123" s="75" t="s">
        <v>237</v>
      </c>
      <c r="F123" s="156" t="n">
        <f aca="false">H123+J123+L123+N123+P123</f>
        <v>49.3</v>
      </c>
      <c r="G123" s="156" t="n">
        <f aca="false">I123+K123+M123+O123+Q123</f>
        <v>0</v>
      </c>
      <c r="H123" s="19"/>
      <c r="I123" s="157"/>
      <c r="J123" s="19"/>
      <c r="K123" s="157"/>
      <c r="L123" s="40" t="n">
        <v>49.3</v>
      </c>
      <c r="M123" s="156" t="n">
        <v>0</v>
      </c>
      <c r="N123" s="158"/>
      <c r="O123" s="158"/>
      <c r="P123" s="158"/>
      <c r="Q123" s="158"/>
      <c r="R123" s="35" t="s">
        <v>244</v>
      </c>
      <c r="S123" s="36" t="n">
        <v>0</v>
      </c>
    </row>
    <row r="124" customFormat="false" ht="51.95" hidden="false" customHeight="false" outlineLevel="0" collapsed="false">
      <c r="A124" s="75"/>
      <c r="B124" s="16" t="n">
        <v>8</v>
      </c>
      <c r="C124" s="35" t="s">
        <v>249</v>
      </c>
      <c r="D124" s="75" t="s">
        <v>24</v>
      </c>
      <c r="E124" s="75" t="s">
        <v>237</v>
      </c>
      <c r="F124" s="156" t="n">
        <f aca="false">H124+J124+L124+N124+P124</f>
        <v>33</v>
      </c>
      <c r="G124" s="156" t="n">
        <f aca="false">I124+K124+M124+O124+Q124</f>
        <v>0</v>
      </c>
      <c r="H124" s="19"/>
      <c r="I124" s="157"/>
      <c r="J124" s="19"/>
      <c r="K124" s="157"/>
      <c r="L124" s="40" t="n">
        <v>33</v>
      </c>
      <c r="M124" s="156" t="n">
        <v>0</v>
      </c>
      <c r="N124" s="158"/>
      <c r="O124" s="158"/>
      <c r="P124" s="158"/>
      <c r="Q124" s="158"/>
      <c r="R124" s="35" t="s">
        <v>244</v>
      </c>
      <c r="S124" s="36" t="n">
        <v>0</v>
      </c>
    </row>
    <row r="125" customFormat="false" ht="57.45" hidden="false" customHeight="false" outlineLevel="0" collapsed="false">
      <c r="A125" s="75"/>
      <c r="B125" s="16" t="n">
        <v>9</v>
      </c>
      <c r="C125" s="35" t="s">
        <v>250</v>
      </c>
      <c r="D125" s="75" t="s">
        <v>24</v>
      </c>
      <c r="E125" s="75" t="s">
        <v>237</v>
      </c>
      <c r="F125" s="156" t="n">
        <f aca="false">H125+J125+L125+N125+P125</f>
        <v>87</v>
      </c>
      <c r="G125" s="156" t="n">
        <f aca="false">I125+K125+M125+O125+Q125</f>
        <v>0</v>
      </c>
      <c r="H125" s="19"/>
      <c r="I125" s="157"/>
      <c r="J125" s="19"/>
      <c r="K125" s="157"/>
      <c r="L125" s="40" t="n">
        <v>87</v>
      </c>
      <c r="M125" s="156" t="n">
        <v>0</v>
      </c>
      <c r="N125" s="158"/>
      <c r="O125" s="158"/>
      <c r="P125" s="158"/>
      <c r="Q125" s="158"/>
      <c r="R125" s="35" t="s">
        <v>251</v>
      </c>
      <c r="S125" s="36" t="n">
        <v>0</v>
      </c>
    </row>
    <row r="126" customFormat="false" ht="46.25" hidden="false" customHeight="false" outlineLevel="0" collapsed="false">
      <c r="A126" s="75"/>
      <c r="B126" s="16" t="n">
        <v>10</v>
      </c>
      <c r="C126" s="35" t="s">
        <v>252</v>
      </c>
      <c r="D126" s="75" t="s">
        <v>24</v>
      </c>
      <c r="E126" s="75" t="s">
        <v>237</v>
      </c>
      <c r="F126" s="156" t="n">
        <f aca="false">H126+J126+L126+N126+P126</f>
        <v>12.1</v>
      </c>
      <c r="G126" s="156" t="n">
        <f aca="false">I126+K126+M126+O126+Q126</f>
        <v>0</v>
      </c>
      <c r="H126" s="19"/>
      <c r="I126" s="156"/>
      <c r="J126" s="19"/>
      <c r="K126" s="157"/>
      <c r="L126" s="40" t="n">
        <v>12.1</v>
      </c>
      <c r="M126" s="156" t="n">
        <v>0</v>
      </c>
      <c r="N126" s="158"/>
      <c r="O126" s="158"/>
      <c r="P126" s="158"/>
      <c r="Q126" s="158"/>
      <c r="R126" s="35" t="s">
        <v>253</v>
      </c>
      <c r="S126" s="36" t="n">
        <v>0</v>
      </c>
    </row>
    <row r="127" customFormat="false" ht="68.75" hidden="false" customHeight="false" outlineLevel="0" collapsed="false">
      <c r="A127" s="75"/>
      <c r="B127" s="16" t="n">
        <v>11</v>
      </c>
      <c r="C127" s="35" t="s">
        <v>254</v>
      </c>
      <c r="D127" s="75" t="s">
        <v>24</v>
      </c>
      <c r="E127" s="75" t="s">
        <v>237</v>
      </c>
      <c r="F127" s="156" t="n">
        <f aca="false">H127+J127+L127+N127+P127</f>
        <v>45.3</v>
      </c>
      <c r="G127" s="156" t="n">
        <f aca="false">I127+K127+M127+O127+Q127</f>
        <v>9.5</v>
      </c>
      <c r="H127" s="159"/>
      <c r="I127" s="157"/>
      <c r="J127" s="159"/>
      <c r="K127" s="157"/>
      <c r="L127" s="40" t="n">
        <v>45.3</v>
      </c>
      <c r="M127" s="156" t="n">
        <v>9.5</v>
      </c>
      <c r="N127" s="158"/>
      <c r="O127" s="158"/>
      <c r="P127" s="158"/>
      <c r="Q127" s="158"/>
      <c r="R127" s="35" t="s">
        <v>255</v>
      </c>
      <c r="S127" s="36" t="n">
        <v>2</v>
      </c>
    </row>
    <row r="128" customFormat="false" ht="177.75" hidden="false" customHeight="false" outlineLevel="0" collapsed="false">
      <c r="A128" s="75"/>
      <c r="B128" s="16" t="n">
        <v>12</v>
      </c>
      <c r="C128" s="35" t="s">
        <v>256</v>
      </c>
      <c r="D128" s="75" t="s">
        <v>24</v>
      </c>
      <c r="E128" s="75" t="s">
        <v>237</v>
      </c>
      <c r="F128" s="160" t="n">
        <f aca="false">H128+J128+L128+N128+P128</f>
        <v>1725.776</v>
      </c>
      <c r="G128" s="156" t="n">
        <f aca="false">I128+K128+M128+O128+Q128</f>
        <v>10.3</v>
      </c>
      <c r="H128" s="19" t="n">
        <v>476.1</v>
      </c>
      <c r="I128" s="156" t="n">
        <v>0</v>
      </c>
      <c r="J128" s="161"/>
      <c r="K128" s="158"/>
      <c r="L128" s="162" t="n">
        <v>1249.676</v>
      </c>
      <c r="M128" s="156" t="n">
        <v>10.3</v>
      </c>
      <c r="N128" s="158"/>
      <c r="O128" s="158"/>
      <c r="P128" s="158"/>
      <c r="Q128" s="158"/>
      <c r="R128" s="35" t="s">
        <v>257</v>
      </c>
      <c r="S128" s="36" t="n">
        <v>2</v>
      </c>
    </row>
    <row r="129" customFormat="false" ht="57.45" hidden="false" customHeight="false" outlineLevel="0" collapsed="false">
      <c r="A129" s="75"/>
      <c r="B129" s="16" t="n">
        <v>13</v>
      </c>
      <c r="C129" s="35" t="s">
        <v>258</v>
      </c>
      <c r="D129" s="75" t="s">
        <v>24</v>
      </c>
      <c r="E129" s="75" t="s">
        <v>237</v>
      </c>
      <c r="F129" s="156" t="n">
        <f aca="false">H129+J129+L129+N129+P129</f>
        <v>45</v>
      </c>
      <c r="G129" s="156" t="n">
        <f aca="false">I129+K129+M129+O129+Q129</f>
        <v>0</v>
      </c>
      <c r="H129" s="159"/>
      <c r="I129" s="157"/>
      <c r="J129" s="159"/>
      <c r="K129" s="157"/>
      <c r="L129" s="40" t="n">
        <v>45</v>
      </c>
      <c r="M129" s="156" t="n">
        <v>0</v>
      </c>
      <c r="N129" s="158"/>
      <c r="O129" s="158"/>
      <c r="P129" s="158"/>
      <c r="Q129" s="158"/>
      <c r="R129" s="35" t="s">
        <v>259</v>
      </c>
      <c r="S129" s="36" t="n">
        <v>0</v>
      </c>
    </row>
    <row r="130" customFormat="false" ht="46.25" hidden="false" customHeight="false" outlineLevel="0" collapsed="false">
      <c r="A130" s="75"/>
      <c r="B130" s="16" t="n">
        <v>14</v>
      </c>
      <c r="C130" s="35" t="s">
        <v>260</v>
      </c>
      <c r="D130" s="75" t="s">
        <v>24</v>
      </c>
      <c r="E130" s="75" t="s">
        <v>237</v>
      </c>
      <c r="F130" s="156" t="n">
        <f aca="false">H130+J130+L130+N130+P130</f>
        <v>20.4</v>
      </c>
      <c r="G130" s="156" t="n">
        <f aca="false">I130+K130+M130+O130+Q130</f>
        <v>0</v>
      </c>
      <c r="H130" s="19"/>
      <c r="I130" s="157"/>
      <c r="J130" s="19"/>
      <c r="K130" s="157"/>
      <c r="L130" s="40" t="n">
        <v>20.4</v>
      </c>
      <c r="M130" s="156" t="n">
        <v>0</v>
      </c>
      <c r="N130" s="158"/>
      <c r="O130" s="158"/>
      <c r="P130" s="158"/>
      <c r="Q130" s="158"/>
      <c r="R130" s="35" t="s">
        <v>261</v>
      </c>
      <c r="S130" s="36" t="n">
        <v>0</v>
      </c>
    </row>
    <row r="131" customFormat="false" ht="36.85" hidden="false" customHeight="true" outlineLevel="0" collapsed="false">
      <c r="A131" s="75"/>
      <c r="B131" s="163" t="n">
        <v>15</v>
      </c>
      <c r="C131" s="164" t="s">
        <v>262</v>
      </c>
      <c r="D131" s="165" t="s">
        <v>24</v>
      </c>
      <c r="E131" s="165" t="s">
        <v>237</v>
      </c>
      <c r="F131" s="166" t="n">
        <f aca="false">H131+J131+L131+N131+P131</f>
        <v>1913.5</v>
      </c>
      <c r="G131" s="166" t="n">
        <f aca="false">I131+K131+M131+O131+Q131</f>
        <v>0</v>
      </c>
      <c r="H131" s="166"/>
      <c r="I131" s="166"/>
      <c r="J131" s="166"/>
      <c r="K131" s="166"/>
      <c r="L131" s="40" t="n">
        <v>574.1</v>
      </c>
      <c r="M131" s="166" t="n">
        <v>0</v>
      </c>
      <c r="N131" s="166"/>
      <c r="O131" s="166"/>
      <c r="P131" s="40" t="n">
        <v>1339.4</v>
      </c>
      <c r="Q131" s="40" t="n">
        <v>0</v>
      </c>
      <c r="R131" s="35" t="s">
        <v>263</v>
      </c>
      <c r="S131" s="36" t="n">
        <v>0</v>
      </c>
    </row>
    <row r="132" customFormat="false" ht="36.85" hidden="false" customHeight="false" outlineLevel="0" collapsed="false">
      <c r="A132" s="75"/>
      <c r="B132" s="163"/>
      <c r="C132" s="164"/>
      <c r="D132" s="165"/>
      <c r="E132" s="165"/>
      <c r="F132" s="166"/>
      <c r="G132" s="166"/>
      <c r="H132" s="166"/>
      <c r="I132" s="166"/>
      <c r="J132" s="166"/>
      <c r="K132" s="166"/>
      <c r="L132" s="40"/>
      <c r="M132" s="166"/>
      <c r="N132" s="166"/>
      <c r="O132" s="166"/>
      <c r="P132" s="40"/>
      <c r="Q132" s="40"/>
      <c r="R132" s="35" t="s">
        <v>264</v>
      </c>
      <c r="S132" s="36" t="n">
        <v>0</v>
      </c>
    </row>
    <row r="133" customFormat="false" ht="36.85" hidden="false" customHeight="false" outlineLevel="0" collapsed="false">
      <c r="A133" s="75"/>
      <c r="B133" s="163"/>
      <c r="C133" s="164"/>
      <c r="D133" s="165"/>
      <c r="E133" s="165"/>
      <c r="F133" s="166"/>
      <c r="G133" s="166"/>
      <c r="H133" s="166"/>
      <c r="I133" s="166"/>
      <c r="J133" s="166"/>
      <c r="K133" s="166"/>
      <c r="L133" s="40"/>
      <c r="M133" s="166"/>
      <c r="N133" s="166"/>
      <c r="O133" s="166"/>
      <c r="P133" s="40"/>
      <c r="Q133" s="40"/>
      <c r="R133" s="35" t="s">
        <v>265</v>
      </c>
      <c r="S133" s="36" t="n">
        <v>0</v>
      </c>
    </row>
    <row r="134" customFormat="false" ht="51.95" hidden="false" customHeight="false" outlineLevel="0" collapsed="false">
      <c r="A134" s="75"/>
      <c r="B134" s="16" t="n">
        <v>16</v>
      </c>
      <c r="C134" s="35" t="s">
        <v>266</v>
      </c>
      <c r="D134" s="75" t="s">
        <v>24</v>
      </c>
      <c r="E134" s="75" t="s">
        <v>237</v>
      </c>
      <c r="F134" s="156" t="n">
        <f aca="false">H134+J134+L134+N134+P134</f>
        <v>889</v>
      </c>
      <c r="G134" s="156" t="n">
        <f aca="false">I134+K134+M134+O134+Q134</f>
        <v>0.8</v>
      </c>
      <c r="H134" s="167"/>
      <c r="I134" s="167"/>
      <c r="J134" s="168"/>
      <c r="K134" s="168"/>
      <c r="L134" s="40" t="n">
        <v>889</v>
      </c>
      <c r="M134" s="156" t="n">
        <v>0.8</v>
      </c>
      <c r="N134" s="168"/>
      <c r="O134" s="168"/>
      <c r="P134" s="168"/>
      <c r="Q134" s="168"/>
      <c r="R134" s="35" t="s">
        <v>267</v>
      </c>
      <c r="S134" s="36" t="n">
        <v>2</v>
      </c>
    </row>
    <row r="135" customFormat="false" ht="51.95" hidden="false" customHeight="false" outlineLevel="0" collapsed="false">
      <c r="A135" s="75"/>
      <c r="B135" s="169" t="n">
        <v>17</v>
      </c>
      <c r="C135" s="170" t="s">
        <v>268</v>
      </c>
      <c r="D135" s="75" t="s">
        <v>24</v>
      </c>
      <c r="E135" s="75" t="s">
        <v>237</v>
      </c>
      <c r="F135" s="156" t="n">
        <f aca="false">H135+J135+L135+N135+P135</f>
        <v>50</v>
      </c>
      <c r="G135" s="156" t="n">
        <f aca="false">I135+K135+M135+O135+Q135</f>
        <v>0</v>
      </c>
      <c r="H135" s="171"/>
      <c r="I135" s="171"/>
      <c r="J135" s="172"/>
      <c r="K135" s="172"/>
      <c r="L135" s="173" t="n">
        <v>50</v>
      </c>
      <c r="M135" s="174" t="n">
        <v>0</v>
      </c>
      <c r="N135" s="172"/>
      <c r="O135" s="172"/>
      <c r="P135" s="172"/>
      <c r="Q135" s="172"/>
      <c r="R135" s="35" t="s">
        <v>269</v>
      </c>
      <c r="S135" s="34" t="n">
        <v>0</v>
      </c>
    </row>
    <row r="136" customFormat="false" ht="51.95" hidden="false" customHeight="false" outlineLevel="0" collapsed="false">
      <c r="A136" s="75"/>
      <c r="B136" s="16" t="n">
        <v>18</v>
      </c>
      <c r="C136" s="115" t="s">
        <v>270</v>
      </c>
      <c r="D136" s="75" t="s">
        <v>24</v>
      </c>
      <c r="E136" s="75" t="s">
        <v>237</v>
      </c>
      <c r="F136" s="156" t="n">
        <f aca="false">H136+J136+L136+N136+P136</f>
        <v>14.5</v>
      </c>
      <c r="G136" s="156" t="n">
        <f aca="false">I136+K136+M136+O136+Q136</f>
        <v>13.4</v>
      </c>
      <c r="H136" s="19"/>
      <c r="I136" s="157"/>
      <c r="J136" s="19"/>
      <c r="K136" s="157"/>
      <c r="L136" s="159" t="n">
        <v>14.5</v>
      </c>
      <c r="M136" s="156" t="n">
        <v>13.4</v>
      </c>
      <c r="N136" s="157"/>
      <c r="O136" s="157"/>
      <c r="P136" s="157"/>
      <c r="Q136" s="157"/>
      <c r="R136" s="51" t="s">
        <v>271</v>
      </c>
      <c r="S136" s="133" t="n">
        <v>1</v>
      </c>
    </row>
    <row r="137" customFormat="false" ht="60.35" hidden="false" customHeight="false" outlineLevel="0" collapsed="false">
      <c r="A137" s="75"/>
      <c r="B137" s="16" t="n">
        <v>19</v>
      </c>
      <c r="C137" s="74" t="s">
        <v>272</v>
      </c>
      <c r="D137" s="75" t="s">
        <v>24</v>
      </c>
      <c r="E137" s="75" t="s">
        <v>237</v>
      </c>
      <c r="F137" s="156" t="n">
        <f aca="false">H137+J137+L137+N137+P137</f>
        <v>68.5</v>
      </c>
      <c r="G137" s="156" t="n">
        <f aca="false">I137+K137+M137+O137+Q137</f>
        <v>0</v>
      </c>
      <c r="H137" s="19"/>
      <c r="I137" s="157"/>
      <c r="J137" s="19"/>
      <c r="K137" s="157"/>
      <c r="L137" s="19" t="n">
        <v>68.5</v>
      </c>
      <c r="M137" s="156" t="n">
        <v>0</v>
      </c>
      <c r="N137" s="157"/>
      <c r="O137" s="157"/>
      <c r="P137" s="157"/>
      <c r="Q137" s="157"/>
      <c r="R137" s="74" t="s">
        <v>273</v>
      </c>
      <c r="S137" s="22" t="n">
        <v>0</v>
      </c>
    </row>
    <row r="138" customFormat="false" ht="72.1" hidden="false" customHeight="false" outlineLevel="0" collapsed="false">
      <c r="A138" s="75"/>
      <c r="B138" s="16" t="n">
        <v>20</v>
      </c>
      <c r="C138" s="115" t="s">
        <v>274</v>
      </c>
      <c r="D138" s="75" t="s">
        <v>24</v>
      </c>
      <c r="E138" s="75" t="s">
        <v>237</v>
      </c>
      <c r="F138" s="160" t="n">
        <f aca="false">H138+J138+L138+N138+P138</f>
        <v>134.926</v>
      </c>
      <c r="G138" s="156" t="n">
        <f aca="false">I138+K138+M138+O138+Q138</f>
        <v>0</v>
      </c>
      <c r="H138" s="161"/>
      <c r="I138" s="158"/>
      <c r="J138" s="161"/>
      <c r="K138" s="158"/>
      <c r="L138" s="161" t="n">
        <f aca="false">134.926</f>
        <v>134.926</v>
      </c>
      <c r="M138" s="156" t="n">
        <v>0</v>
      </c>
      <c r="N138" s="158"/>
      <c r="O138" s="158"/>
      <c r="P138" s="158"/>
      <c r="Q138" s="158"/>
      <c r="R138" s="74" t="s">
        <v>275</v>
      </c>
      <c r="S138" s="22" t="n">
        <v>0</v>
      </c>
    </row>
    <row r="139" customFormat="false" ht="14.25" hidden="false" customHeight="false" outlineLevel="0" collapsed="false">
      <c r="A139" s="75"/>
      <c r="B139" s="175"/>
      <c r="C139" s="86" t="s">
        <v>8</v>
      </c>
      <c r="D139" s="86"/>
      <c r="E139" s="176"/>
      <c r="F139" s="158" t="n">
        <f aca="false">F117+F118+F119+F120+F121+F122+F123+F128+F124+F125+F126+F127+F129+F130+F131+F132+F133+F134+F135+F136+F137+F138</f>
        <v>13722.702</v>
      </c>
      <c r="G139" s="157" t="n">
        <f aca="false">G117+G118+G119+G120+G121+G122+G123+G128+G124+G125+G126+G127+G129+G130+G131+G132+G133+G134+G135+G136+G137+G138</f>
        <v>2024.5</v>
      </c>
      <c r="H139" s="157" t="n">
        <f aca="false">H117+H118+H119+H120+H121+H122+H123+H128+H124+H125+H126+H127+H129+H130+H131+H132+H133+H134+H135+H136+H137+H138</f>
        <v>476.1</v>
      </c>
      <c r="I139" s="157" t="n">
        <v>0</v>
      </c>
      <c r="J139" s="158"/>
      <c r="K139" s="158"/>
      <c r="L139" s="158" t="n">
        <f aca="false">L117+L118+L119+L120+L121+L122+L123+L128+L124+L125+L126+L127+L129+L130+L131+L132+L133+L134+L135+L136+L137+L138</f>
        <v>11907.202</v>
      </c>
      <c r="M139" s="157" t="n">
        <f aca="false">M117+M118+M119+M120+M121+M122+M123+M128+M124+M125+M126+M127+M129+M130+M131+M132+M133+M134+M135+M136+M137+M138</f>
        <v>2024.5</v>
      </c>
      <c r="N139" s="157"/>
      <c r="O139" s="157"/>
      <c r="P139" s="157" t="n">
        <f aca="false">P117+P118+P119+P120+P121+P122+P123+P128+P124+P125+P126+P127+P129+P130+P131+P132+P133+P134+P135+P136+P137+P138</f>
        <v>1339.4</v>
      </c>
      <c r="Q139" s="157" t="n">
        <v>0</v>
      </c>
      <c r="R139" s="86"/>
      <c r="S139" s="12"/>
    </row>
    <row r="140" customFormat="false" ht="51.95" hidden="false" customHeight="true" outlineLevel="0" collapsed="false">
      <c r="A140" s="86" t="s">
        <v>276</v>
      </c>
      <c r="B140" s="24" t="n">
        <v>1</v>
      </c>
      <c r="C140" s="35" t="s">
        <v>277</v>
      </c>
      <c r="D140" s="75" t="s">
        <v>24</v>
      </c>
      <c r="E140" s="75" t="s">
        <v>237</v>
      </c>
      <c r="F140" s="177" t="n">
        <f aca="false">H140+J140+L140+N140+P140</f>
        <v>405.38</v>
      </c>
      <c r="G140" s="156" t="n">
        <f aca="false">I140+K140+M140+O140+Q140</f>
        <v>0</v>
      </c>
      <c r="H140" s="162" t="n">
        <v>112.38</v>
      </c>
      <c r="I140" s="158"/>
      <c r="J140" s="158"/>
      <c r="K140" s="158"/>
      <c r="L140" s="40" t="n">
        <v>293</v>
      </c>
      <c r="M140" s="156" t="n">
        <v>0</v>
      </c>
      <c r="N140" s="158"/>
      <c r="O140" s="158"/>
      <c r="P140" s="158"/>
      <c r="Q140" s="158"/>
      <c r="R140" s="35" t="s">
        <v>278</v>
      </c>
      <c r="S140" s="36" t="n">
        <v>0</v>
      </c>
    </row>
    <row r="141" customFormat="false" ht="51.95" hidden="false" customHeight="false" outlineLevel="0" collapsed="false">
      <c r="A141" s="86"/>
      <c r="B141" s="24" t="n">
        <f aca="false">B140+1</f>
        <v>2</v>
      </c>
      <c r="C141" s="35" t="s">
        <v>279</v>
      </c>
      <c r="D141" s="75" t="s">
        <v>24</v>
      </c>
      <c r="E141" s="75" t="s">
        <v>237</v>
      </c>
      <c r="F141" s="160" t="n">
        <f aca="false">H141+J141+L141+N141+P141</f>
        <v>163.095</v>
      </c>
      <c r="G141" s="156" t="n">
        <f aca="false">I141+K141+M141+O141+Q141</f>
        <v>0</v>
      </c>
      <c r="H141" s="162" t="n">
        <v>28.095</v>
      </c>
      <c r="I141" s="158"/>
      <c r="J141" s="158"/>
      <c r="K141" s="158"/>
      <c r="L141" s="40" t="n">
        <v>135</v>
      </c>
      <c r="M141" s="156" t="n">
        <v>0</v>
      </c>
      <c r="N141" s="158"/>
      <c r="O141" s="158"/>
      <c r="P141" s="158"/>
      <c r="Q141" s="158"/>
      <c r="R141" s="35" t="s">
        <v>278</v>
      </c>
      <c r="S141" s="36" t="n">
        <v>0</v>
      </c>
    </row>
    <row r="142" customFormat="false" ht="51.95" hidden="false" customHeight="false" outlineLevel="0" collapsed="false">
      <c r="A142" s="86"/>
      <c r="B142" s="24" t="n">
        <v>3</v>
      </c>
      <c r="C142" s="35" t="s">
        <v>280</v>
      </c>
      <c r="D142" s="75" t="s">
        <v>24</v>
      </c>
      <c r="E142" s="75" t="s">
        <v>237</v>
      </c>
      <c r="F142" s="177" t="n">
        <f aca="false">H142+J142+L142+N142+P142</f>
        <v>512.5</v>
      </c>
      <c r="G142" s="156" t="n">
        <f aca="false">I142+K142+M142+O142+Q142</f>
        <v>0</v>
      </c>
      <c r="H142" s="40" t="n">
        <v>0</v>
      </c>
      <c r="I142" s="158"/>
      <c r="J142" s="158"/>
      <c r="K142" s="158"/>
      <c r="L142" s="19" t="n">
        <v>512.5</v>
      </c>
      <c r="M142" s="156" t="n">
        <v>0</v>
      </c>
      <c r="N142" s="158"/>
      <c r="O142" s="158"/>
      <c r="P142" s="158"/>
      <c r="Q142" s="158"/>
      <c r="R142" s="74" t="s">
        <v>281</v>
      </c>
      <c r="S142" s="22" t="n">
        <v>0</v>
      </c>
    </row>
    <row r="143" customFormat="false" ht="14.25" hidden="false" customHeight="false" outlineLevel="0" collapsed="false">
      <c r="A143" s="75"/>
      <c r="B143" s="175"/>
      <c r="C143" s="86" t="s">
        <v>8</v>
      </c>
      <c r="D143" s="86"/>
      <c r="E143" s="176"/>
      <c r="F143" s="158" t="n">
        <f aca="false">F140+F141+F142</f>
        <v>1080.975</v>
      </c>
      <c r="G143" s="157" t="n">
        <f aca="false">G140+G141+G142</f>
        <v>0</v>
      </c>
      <c r="H143" s="158" t="n">
        <f aca="false">H140+H141+H142</f>
        <v>140.475</v>
      </c>
      <c r="I143" s="158"/>
      <c r="J143" s="158"/>
      <c r="K143" s="158"/>
      <c r="L143" s="157" t="n">
        <f aca="false">L140+L141+L142</f>
        <v>940.5</v>
      </c>
      <c r="M143" s="157" t="n">
        <f aca="false">M140+M141+M142</f>
        <v>0</v>
      </c>
      <c r="N143" s="158"/>
      <c r="O143" s="158"/>
      <c r="P143" s="158"/>
      <c r="Q143" s="158"/>
      <c r="R143" s="86"/>
      <c r="S143" s="12"/>
    </row>
    <row r="144" customFormat="false" ht="51.95" hidden="false" customHeight="true" outlineLevel="0" collapsed="false">
      <c r="A144" s="86" t="s">
        <v>282</v>
      </c>
      <c r="B144" s="12" t="n">
        <v>1</v>
      </c>
      <c r="C144" s="35" t="s">
        <v>283</v>
      </c>
      <c r="D144" s="75" t="s">
        <v>24</v>
      </c>
      <c r="E144" s="75" t="s">
        <v>237</v>
      </c>
      <c r="F144" s="156" t="n">
        <f aca="false">H144+J144+L144+N144+P144</f>
        <v>3374.2</v>
      </c>
      <c r="G144" s="156" t="n">
        <f aca="false">I144+K144+M144+O144+Q144</f>
        <v>653.6</v>
      </c>
      <c r="H144" s="158"/>
      <c r="I144" s="158"/>
      <c r="J144" s="158"/>
      <c r="K144" s="158"/>
      <c r="L144" s="173" t="n">
        <v>3374.2</v>
      </c>
      <c r="M144" s="156" t="n">
        <v>653.6</v>
      </c>
      <c r="N144" s="158"/>
      <c r="O144" s="158"/>
      <c r="P144" s="158"/>
      <c r="Q144" s="158"/>
      <c r="R144" s="35" t="s">
        <v>284</v>
      </c>
      <c r="S144" s="34" t="n">
        <v>1760</v>
      </c>
    </row>
    <row r="145" customFormat="false" ht="95.55" hidden="false" customHeight="false" outlineLevel="0" collapsed="false">
      <c r="A145" s="86"/>
      <c r="B145" s="12" t="n">
        <v>2</v>
      </c>
      <c r="C145" s="35" t="s">
        <v>285</v>
      </c>
      <c r="D145" s="75" t="s">
        <v>24</v>
      </c>
      <c r="E145" s="75" t="s">
        <v>237</v>
      </c>
      <c r="F145" s="156" t="n">
        <f aca="false">H145+J145+L145+N145+P145</f>
        <v>692</v>
      </c>
      <c r="G145" s="156" t="n">
        <f aca="false">I145+K145+M145+O145+Q145</f>
        <v>140.3</v>
      </c>
      <c r="H145" s="158"/>
      <c r="I145" s="158"/>
      <c r="J145" s="158"/>
      <c r="K145" s="158"/>
      <c r="L145" s="173" t="n">
        <v>692</v>
      </c>
      <c r="M145" s="156" t="n">
        <v>140.3</v>
      </c>
      <c r="N145" s="158"/>
      <c r="O145" s="158"/>
      <c r="P145" s="158"/>
      <c r="Q145" s="158"/>
      <c r="R145" s="35" t="s">
        <v>284</v>
      </c>
      <c r="S145" s="34" t="n">
        <v>407</v>
      </c>
    </row>
    <row r="146" customFormat="false" ht="72.1" hidden="false" customHeight="false" outlineLevel="0" collapsed="false">
      <c r="A146" s="86"/>
      <c r="B146" s="12" t="n">
        <v>3</v>
      </c>
      <c r="C146" s="35" t="s">
        <v>286</v>
      </c>
      <c r="D146" s="75" t="s">
        <v>24</v>
      </c>
      <c r="E146" s="75" t="s">
        <v>237</v>
      </c>
      <c r="F146" s="156" t="n">
        <f aca="false">H146+J146+L146+N146+P146</f>
        <v>47</v>
      </c>
      <c r="G146" s="156" t="n">
        <f aca="false">I146+K146+M146+O146+Q146</f>
        <v>22.1</v>
      </c>
      <c r="H146" s="157"/>
      <c r="I146" s="157"/>
      <c r="J146" s="157"/>
      <c r="K146" s="157"/>
      <c r="L146" s="173" t="n">
        <v>47</v>
      </c>
      <c r="M146" s="156" t="n">
        <v>22.1</v>
      </c>
      <c r="N146" s="158"/>
      <c r="O146" s="158"/>
      <c r="P146" s="158"/>
      <c r="Q146" s="158"/>
      <c r="R146" s="35" t="s">
        <v>284</v>
      </c>
      <c r="S146" s="34" t="n">
        <v>52</v>
      </c>
    </row>
    <row r="147" customFormat="false" ht="51.95" hidden="false" customHeight="false" outlineLevel="0" collapsed="false">
      <c r="A147" s="86"/>
      <c r="B147" s="12" t="n">
        <v>4</v>
      </c>
      <c r="C147" s="35" t="s">
        <v>287</v>
      </c>
      <c r="D147" s="75" t="s">
        <v>24</v>
      </c>
      <c r="E147" s="75" t="s">
        <v>237</v>
      </c>
      <c r="F147" s="156" t="n">
        <f aca="false">H147+J147+L147+N147+P147</f>
        <v>4226.6</v>
      </c>
      <c r="G147" s="156" t="n">
        <f aca="false">I147+K147+M147+O147+Q147</f>
        <v>809.1</v>
      </c>
      <c r="H147" s="157"/>
      <c r="I147" s="157"/>
      <c r="J147" s="157"/>
      <c r="K147" s="157"/>
      <c r="L147" s="173" t="n">
        <v>2578.9</v>
      </c>
      <c r="M147" s="156" t="n">
        <v>444.6</v>
      </c>
      <c r="N147" s="157"/>
      <c r="O147" s="157"/>
      <c r="P147" s="94" t="n">
        <v>1647.7</v>
      </c>
      <c r="Q147" s="94" t="n">
        <v>364.5</v>
      </c>
      <c r="R147" s="35" t="s">
        <v>288</v>
      </c>
      <c r="S147" s="34" t="n">
        <v>868</v>
      </c>
    </row>
    <row r="148" customFormat="false" ht="51.95" hidden="false" customHeight="false" outlineLevel="0" collapsed="false">
      <c r="A148" s="86"/>
      <c r="B148" s="12" t="n">
        <v>5</v>
      </c>
      <c r="C148" s="35" t="s">
        <v>289</v>
      </c>
      <c r="D148" s="75" t="s">
        <v>24</v>
      </c>
      <c r="E148" s="75" t="s">
        <v>237</v>
      </c>
      <c r="F148" s="156" t="n">
        <f aca="false">H148+J148+L148+N148+P148</f>
        <v>635.6</v>
      </c>
      <c r="G148" s="156" t="n">
        <f aca="false">I148+K148+M148+O148+Q148</f>
        <v>115.3</v>
      </c>
      <c r="H148" s="157"/>
      <c r="I148" s="157"/>
      <c r="J148" s="157"/>
      <c r="K148" s="157"/>
      <c r="L148" s="173" t="n">
        <v>430.1</v>
      </c>
      <c r="M148" s="156" t="n">
        <v>70.1</v>
      </c>
      <c r="N148" s="157"/>
      <c r="O148" s="157"/>
      <c r="P148" s="94" t="n">
        <v>205.5</v>
      </c>
      <c r="Q148" s="94" t="n">
        <v>45.2</v>
      </c>
      <c r="R148" s="35" t="s">
        <v>288</v>
      </c>
      <c r="S148" s="34" t="n">
        <v>148</v>
      </c>
    </row>
    <row r="149" customFormat="false" ht="72.1" hidden="false" customHeight="false" outlineLevel="0" collapsed="false">
      <c r="A149" s="86"/>
      <c r="B149" s="12" t="n">
        <v>6</v>
      </c>
      <c r="C149" s="35" t="s">
        <v>290</v>
      </c>
      <c r="D149" s="75" t="s">
        <v>24</v>
      </c>
      <c r="E149" s="75" t="s">
        <v>237</v>
      </c>
      <c r="F149" s="156" t="n">
        <f aca="false">H149+J149+L149+N149+P149</f>
        <v>123.2</v>
      </c>
      <c r="G149" s="156" t="n">
        <f aca="false">I149+K149+M149+O149+Q149</f>
        <v>0</v>
      </c>
      <c r="H149" s="157"/>
      <c r="I149" s="157"/>
      <c r="J149" s="157"/>
      <c r="K149" s="157"/>
      <c r="L149" s="173" t="n">
        <v>123.2</v>
      </c>
      <c r="M149" s="156" t="n">
        <v>0</v>
      </c>
      <c r="N149" s="158"/>
      <c r="O149" s="158"/>
      <c r="P149" s="158"/>
      <c r="Q149" s="158"/>
      <c r="R149" s="35" t="s">
        <v>291</v>
      </c>
      <c r="S149" s="34" t="n">
        <v>0</v>
      </c>
    </row>
    <row r="150" customFormat="false" ht="107.3" hidden="false" customHeight="false" outlineLevel="0" collapsed="false">
      <c r="A150" s="86"/>
      <c r="B150" s="12" t="n">
        <v>7</v>
      </c>
      <c r="C150" s="35" t="s">
        <v>292</v>
      </c>
      <c r="D150" s="75" t="s">
        <v>24</v>
      </c>
      <c r="E150" s="75" t="s">
        <v>237</v>
      </c>
      <c r="F150" s="156" t="n">
        <f aca="false">H150+J150+L150+N150+P150</f>
        <v>605.8</v>
      </c>
      <c r="G150" s="156" t="n">
        <f aca="false">I150+K150+M150+O150+Q150</f>
        <v>124.2</v>
      </c>
      <c r="H150" s="157"/>
      <c r="I150" s="157"/>
      <c r="J150" s="157"/>
      <c r="K150" s="157"/>
      <c r="L150" s="173" t="n">
        <v>605.8</v>
      </c>
      <c r="M150" s="156" t="n">
        <v>124.2</v>
      </c>
      <c r="N150" s="158"/>
      <c r="O150" s="158"/>
      <c r="P150" s="158"/>
      <c r="Q150" s="158"/>
      <c r="R150" s="35" t="s">
        <v>293</v>
      </c>
      <c r="S150" s="34" t="n">
        <v>287</v>
      </c>
    </row>
    <row r="151" customFormat="false" ht="51.95" hidden="false" customHeight="false" outlineLevel="0" collapsed="false">
      <c r="A151" s="86"/>
      <c r="B151" s="12" t="n">
        <v>8</v>
      </c>
      <c r="C151" s="35" t="s">
        <v>294</v>
      </c>
      <c r="D151" s="75" t="s">
        <v>24</v>
      </c>
      <c r="E151" s="75" t="s">
        <v>237</v>
      </c>
      <c r="F151" s="156" t="n">
        <f aca="false">H151+J151+L151+N151+P151</f>
        <v>5079.5</v>
      </c>
      <c r="G151" s="156" t="n">
        <f aca="false">I151+K151+M151+O151+Q151</f>
        <v>1251.1</v>
      </c>
      <c r="H151" s="157"/>
      <c r="I151" s="157"/>
      <c r="J151" s="157"/>
      <c r="K151" s="157"/>
      <c r="L151" s="40" t="n">
        <v>5079.5</v>
      </c>
      <c r="M151" s="156" t="n">
        <v>1251.1</v>
      </c>
      <c r="N151" s="158"/>
      <c r="O151" s="158"/>
      <c r="P151" s="158"/>
      <c r="Q151" s="158"/>
      <c r="R151" s="35" t="s">
        <v>295</v>
      </c>
      <c r="S151" s="36" t="n">
        <v>551</v>
      </c>
    </row>
    <row r="152" customFormat="false" ht="51.95" hidden="false" customHeight="false" outlineLevel="0" collapsed="false">
      <c r="A152" s="86"/>
      <c r="B152" s="12" t="n">
        <v>9</v>
      </c>
      <c r="C152" s="35" t="s">
        <v>296</v>
      </c>
      <c r="D152" s="75" t="s">
        <v>24</v>
      </c>
      <c r="E152" s="75" t="s">
        <v>237</v>
      </c>
      <c r="F152" s="156" t="n">
        <f aca="false">H152+J152+L152+N152+P152</f>
        <v>64.9</v>
      </c>
      <c r="G152" s="156" t="n">
        <f aca="false">I152+K152+M152+O152+Q152</f>
        <v>0</v>
      </c>
      <c r="H152" s="157"/>
      <c r="I152" s="157"/>
      <c r="J152" s="157"/>
      <c r="K152" s="157"/>
      <c r="L152" s="40" t="n">
        <v>64.9</v>
      </c>
      <c r="M152" s="156" t="n">
        <v>0</v>
      </c>
      <c r="N152" s="158"/>
      <c r="O152" s="158"/>
      <c r="P152" s="158"/>
      <c r="Q152" s="158"/>
      <c r="R152" s="35" t="s">
        <v>297</v>
      </c>
      <c r="S152" s="36" t="n">
        <v>0</v>
      </c>
    </row>
    <row r="153" customFormat="false" ht="51.95" hidden="false" customHeight="false" outlineLevel="0" collapsed="false">
      <c r="A153" s="86"/>
      <c r="B153" s="12" t="n">
        <v>10</v>
      </c>
      <c r="C153" s="35" t="s">
        <v>298</v>
      </c>
      <c r="D153" s="75" t="s">
        <v>24</v>
      </c>
      <c r="E153" s="75" t="s">
        <v>237</v>
      </c>
      <c r="F153" s="156" t="n">
        <f aca="false">H153+J153+L153+N153+P153</f>
        <v>150</v>
      </c>
      <c r="G153" s="156" t="n">
        <f aca="false">I153+K153+M153+O153+Q153</f>
        <v>0</v>
      </c>
      <c r="H153" s="157"/>
      <c r="I153" s="157"/>
      <c r="J153" s="157"/>
      <c r="K153" s="157"/>
      <c r="L153" s="40" t="n">
        <v>150</v>
      </c>
      <c r="M153" s="156" t="n">
        <v>0</v>
      </c>
      <c r="N153" s="158"/>
      <c r="O153" s="158"/>
      <c r="P153" s="158"/>
      <c r="Q153" s="158"/>
      <c r="R153" s="35" t="s">
        <v>77</v>
      </c>
      <c r="S153" s="36" t="n">
        <v>0</v>
      </c>
    </row>
    <row r="154" customFormat="false" ht="95.55" hidden="false" customHeight="false" outlineLevel="0" collapsed="false">
      <c r="A154" s="86"/>
      <c r="B154" s="12" t="n">
        <v>11</v>
      </c>
      <c r="C154" s="35" t="s">
        <v>299</v>
      </c>
      <c r="D154" s="75" t="s">
        <v>24</v>
      </c>
      <c r="E154" s="75" t="s">
        <v>237</v>
      </c>
      <c r="F154" s="156" t="n">
        <f aca="false">H154+J154+L154+N154+P154</f>
        <v>130.8</v>
      </c>
      <c r="G154" s="156" t="n">
        <f aca="false">I154+K154+M154+O154+Q154</f>
        <v>19.6</v>
      </c>
      <c r="H154" s="157"/>
      <c r="I154" s="157"/>
      <c r="J154" s="157"/>
      <c r="K154" s="157"/>
      <c r="L154" s="40" t="n">
        <v>130.8</v>
      </c>
      <c r="M154" s="156" t="n">
        <v>19.6</v>
      </c>
      <c r="N154" s="158"/>
      <c r="O154" s="158"/>
      <c r="P154" s="158"/>
      <c r="Q154" s="158"/>
      <c r="R154" s="35" t="s">
        <v>300</v>
      </c>
      <c r="S154" s="34" t="n">
        <v>27</v>
      </c>
    </row>
    <row r="155" customFormat="false" ht="51.95" hidden="false" customHeight="false" outlineLevel="0" collapsed="false">
      <c r="A155" s="86"/>
      <c r="B155" s="12" t="n">
        <v>12</v>
      </c>
      <c r="C155" s="35" t="s">
        <v>301</v>
      </c>
      <c r="D155" s="75" t="s">
        <v>24</v>
      </c>
      <c r="E155" s="75" t="s">
        <v>237</v>
      </c>
      <c r="F155" s="156" t="n">
        <f aca="false">H155+J155+L155+N155+P155</f>
        <v>170.6</v>
      </c>
      <c r="G155" s="156" t="n">
        <f aca="false">I155+K155+M155+O155+Q155</f>
        <v>28.7</v>
      </c>
      <c r="H155" s="157"/>
      <c r="I155" s="157"/>
      <c r="J155" s="157"/>
      <c r="K155" s="157"/>
      <c r="L155" s="40" t="n">
        <v>170.6</v>
      </c>
      <c r="M155" s="156" t="n">
        <v>28.7</v>
      </c>
      <c r="N155" s="158"/>
      <c r="O155" s="158"/>
      <c r="P155" s="158"/>
      <c r="Q155" s="158"/>
      <c r="R155" s="35" t="s">
        <v>302</v>
      </c>
      <c r="S155" s="34" t="n">
        <v>29</v>
      </c>
    </row>
    <row r="156" customFormat="false" ht="51.95" hidden="false" customHeight="false" outlineLevel="0" collapsed="false">
      <c r="A156" s="86"/>
      <c r="B156" s="12" t="n">
        <v>13</v>
      </c>
      <c r="C156" s="35" t="s">
        <v>303</v>
      </c>
      <c r="D156" s="75" t="s">
        <v>24</v>
      </c>
      <c r="E156" s="75" t="s">
        <v>237</v>
      </c>
      <c r="F156" s="156" t="n">
        <f aca="false">H156+J156+L156+N156+P156</f>
        <v>180</v>
      </c>
      <c r="G156" s="156" t="n">
        <f aca="false">I156+K156+M156+O156+Q156</f>
        <v>0</v>
      </c>
      <c r="H156" s="157"/>
      <c r="I156" s="157"/>
      <c r="J156" s="157"/>
      <c r="K156" s="157"/>
      <c r="L156" s="40" t="n">
        <v>180</v>
      </c>
      <c r="M156" s="156" t="n">
        <v>0</v>
      </c>
      <c r="N156" s="158"/>
      <c r="O156" s="158"/>
      <c r="P156" s="158"/>
      <c r="Q156" s="158"/>
      <c r="R156" s="35" t="s">
        <v>304</v>
      </c>
      <c r="S156" s="34" t="n">
        <v>0</v>
      </c>
    </row>
    <row r="157" customFormat="false" ht="130.8" hidden="false" customHeight="false" outlineLevel="0" collapsed="false">
      <c r="A157" s="86"/>
      <c r="B157" s="12" t="n">
        <v>14</v>
      </c>
      <c r="C157" s="35" t="s">
        <v>305</v>
      </c>
      <c r="D157" s="75" t="s">
        <v>24</v>
      </c>
      <c r="E157" s="75" t="s">
        <v>237</v>
      </c>
      <c r="F157" s="156" t="n">
        <f aca="false">H157+J157+L157+N157+P157</f>
        <v>61</v>
      </c>
      <c r="G157" s="156" t="n">
        <f aca="false">I157+K157+M157+O157+Q157</f>
        <v>6.8</v>
      </c>
      <c r="H157" s="157"/>
      <c r="I157" s="157"/>
      <c r="J157" s="157"/>
      <c r="K157" s="157"/>
      <c r="L157" s="40" t="n">
        <v>61</v>
      </c>
      <c r="M157" s="156" t="n">
        <v>6.8</v>
      </c>
      <c r="N157" s="158"/>
      <c r="O157" s="158"/>
      <c r="P157" s="158"/>
      <c r="Q157" s="158"/>
      <c r="R157" s="35" t="s">
        <v>306</v>
      </c>
      <c r="S157" s="34" t="n">
        <v>21</v>
      </c>
    </row>
    <row r="158" customFormat="false" ht="51.95" hidden="false" customHeight="false" outlineLevel="0" collapsed="false">
      <c r="A158" s="86"/>
      <c r="B158" s="12" t="n">
        <v>15</v>
      </c>
      <c r="C158" s="35" t="s">
        <v>307</v>
      </c>
      <c r="D158" s="75" t="s">
        <v>24</v>
      </c>
      <c r="E158" s="75" t="s">
        <v>237</v>
      </c>
      <c r="F158" s="156" t="n">
        <f aca="false">H158+J158+L158+N158+P158</f>
        <v>123.82</v>
      </c>
      <c r="G158" s="156" t="n">
        <f aca="false">I158+K158+M158+O158+Q158</f>
        <v>2.4</v>
      </c>
      <c r="H158" s="157"/>
      <c r="I158" s="157"/>
      <c r="J158" s="157"/>
      <c r="K158" s="157"/>
      <c r="L158" s="40" t="n">
        <f aca="false">70.5+13.32+20+20</f>
        <v>123.82</v>
      </c>
      <c r="M158" s="156" t="n">
        <v>2.4</v>
      </c>
      <c r="N158" s="158"/>
      <c r="O158" s="158"/>
      <c r="P158" s="158"/>
      <c r="Q158" s="158"/>
      <c r="R158" s="35" t="s">
        <v>308</v>
      </c>
      <c r="S158" s="36" t="n">
        <v>3</v>
      </c>
    </row>
    <row r="159" customFormat="false" ht="60.35" hidden="false" customHeight="false" outlineLevel="0" collapsed="false">
      <c r="A159" s="86"/>
      <c r="B159" s="12" t="n">
        <v>16</v>
      </c>
      <c r="C159" s="35" t="s">
        <v>309</v>
      </c>
      <c r="D159" s="75" t="s">
        <v>24</v>
      </c>
      <c r="E159" s="75" t="s">
        <v>237</v>
      </c>
      <c r="F159" s="156" t="n">
        <f aca="false">H159+J159+L159+N159+P159</f>
        <v>15</v>
      </c>
      <c r="G159" s="156" t="n">
        <f aca="false">I159+K159+M159+O159+Q159</f>
        <v>0</v>
      </c>
      <c r="H159" s="157"/>
      <c r="I159" s="157"/>
      <c r="J159" s="157"/>
      <c r="K159" s="157"/>
      <c r="L159" s="40" t="n">
        <v>15</v>
      </c>
      <c r="M159" s="156" t="n">
        <v>0</v>
      </c>
      <c r="N159" s="158"/>
      <c r="O159" s="158"/>
      <c r="P159" s="158"/>
      <c r="Q159" s="158"/>
      <c r="R159" s="35" t="s">
        <v>310</v>
      </c>
      <c r="S159" s="34" t="n">
        <v>0</v>
      </c>
    </row>
    <row r="160" customFormat="false" ht="60.35" hidden="false" customHeight="false" outlineLevel="0" collapsed="false">
      <c r="A160" s="86"/>
      <c r="B160" s="12" t="n">
        <v>17</v>
      </c>
      <c r="C160" s="35" t="s">
        <v>311</v>
      </c>
      <c r="D160" s="75" t="s">
        <v>24</v>
      </c>
      <c r="E160" s="75" t="s">
        <v>237</v>
      </c>
      <c r="F160" s="156" t="n">
        <f aca="false">H160+J160+L160+N160+P160</f>
        <v>150</v>
      </c>
      <c r="G160" s="156" t="n">
        <f aca="false">I160+K160+M160+O160+Q160</f>
        <v>75.7</v>
      </c>
      <c r="H160" s="157"/>
      <c r="I160" s="157"/>
      <c r="J160" s="157"/>
      <c r="K160" s="157"/>
      <c r="L160" s="94" t="n">
        <v>150</v>
      </c>
      <c r="M160" s="156" t="n">
        <v>75.7</v>
      </c>
      <c r="N160" s="158"/>
      <c r="O160" s="158"/>
      <c r="P160" s="158"/>
      <c r="Q160" s="158"/>
      <c r="R160" s="35" t="s">
        <v>312</v>
      </c>
      <c r="S160" s="34" t="n">
        <v>11</v>
      </c>
    </row>
    <row r="161" customFormat="false" ht="60.35" hidden="false" customHeight="false" outlineLevel="0" collapsed="false">
      <c r="A161" s="86"/>
      <c r="B161" s="12" t="n">
        <v>18</v>
      </c>
      <c r="C161" s="35" t="s">
        <v>313</v>
      </c>
      <c r="D161" s="75" t="s">
        <v>24</v>
      </c>
      <c r="E161" s="75" t="s">
        <v>237</v>
      </c>
      <c r="F161" s="156" t="n">
        <f aca="false">H161+J161+L161+N161+P161</f>
        <v>106</v>
      </c>
      <c r="G161" s="156" t="n">
        <f aca="false">I161+K161+M161+O161+Q161</f>
        <v>0</v>
      </c>
      <c r="H161" s="157"/>
      <c r="I161" s="157"/>
      <c r="J161" s="157"/>
      <c r="K161" s="157"/>
      <c r="L161" s="94" t="n">
        <v>106</v>
      </c>
      <c r="M161" s="156" t="n">
        <v>0</v>
      </c>
      <c r="N161" s="158"/>
      <c r="O161" s="158"/>
      <c r="P161" s="158"/>
      <c r="Q161" s="158"/>
      <c r="R161" s="35" t="s">
        <v>314</v>
      </c>
      <c r="S161" s="34" t="n">
        <v>0</v>
      </c>
    </row>
    <row r="162" customFormat="false" ht="60.35" hidden="false" customHeight="false" outlineLevel="0" collapsed="false">
      <c r="A162" s="86"/>
      <c r="B162" s="12" t="n">
        <v>19</v>
      </c>
      <c r="C162" s="35" t="s">
        <v>315</v>
      </c>
      <c r="D162" s="75" t="s">
        <v>24</v>
      </c>
      <c r="E162" s="75" t="s">
        <v>237</v>
      </c>
      <c r="F162" s="156" t="n">
        <f aca="false">H162+J162+L162+N162+P162</f>
        <v>41.7</v>
      </c>
      <c r="G162" s="156" t="n">
        <f aca="false">I162+K162+M162+O162+Q162</f>
        <v>9.1</v>
      </c>
      <c r="H162" s="157"/>
      <c r="I162" s="157"/>
      <c r="J162" s="157"/>
      <c r="K162" s="157"/>
      <c r="L162" s="40" t="n">
        <v>41.7</v>
      </c>
      <c r="M162" s="156" t="n">
        <v>9.1</v>
      </c>
      <c r="N162" s="158"/>
      <c r="O162" s="158"/>
      <c r="P162" s="158"/>
      <c r="Q162" s="158"/>
      <c r="R162" s="35" t="s">
        <v>316</v>
      </c>
      <c r="S162" s="34" t="n">
        <v>5</v>
      </c>
    </row>
    <row r="163" customFormat="false" ht="51.95" hidden="false" customHeight="false" outlineLevel="0" collapsed="false">
      <c r="A163" s="86"/>
      <c r="B163" s="12" t="n">
        <v>20</v>
      </c>
      <c r="C163" s="35" t="s">
        <v>317</v>
      </c>
      <c r="D163" s="75" t="s">
        <v>24</v>
      </c>
      <c r="E163" s="75" t="s">
        <v>237</v>
      </c>
      <c r="F163" s="156" t="n">
        <f aca="false">H163+J163+L163+N163+P163</f>
        <v>36</v>
      </c>
      <c r="G163" s="156" t="n">
        <f aca="false">I163+K163+M163+O163+Q163</f>
        <v>0</v>
      </c>
      <c r="H163" s="157"/>
      <c r="I163" s="157"/>
      <c r="J163" s="157"/>
      <c r="K163" s="157"/>
      <c r="L163" s="94" t="n">
        <v>36</v>
      </c>
      <c r="M163" s="156" t="n">
        <v>0</v>
      </c>
      <c r="N163" s="158"/>
      <c r="O163" s="158"/>
      <c r="P163" s="158"/>
      <c r="Q163" s="158"/>
      <c r="R163" s="35" t="s">
        <v>318</v>
      </c>
      <c r="S163" s="34" t="n">
        <v>0</v>
      </c>
    </row>
    <row r="164" customFormat="false" ht="51.95" hidden="false" customHeight="false" outlineLevel="0" collapsed="false">
      <c r="A164" s="86"/>
      <c r="B164" s="12" t="n">
        <v>21</v>
      </c>
      <c r="C164" s="35" t="s">
        <v>319</v>
      </c>
      <c r="D164" s="75" t="s">
        <v>24</v>
      </c>
      <c r="E164" s="75" t="s">
        <v>237</v>
      </c>
      <c r="F164" s="156" t="n">
        <f aca="false">H164+J164+L164+N164+P164</f>
        <v>3882.9</v>
      </c>
      <c r="G164" s="156" t="n">
        <f aca="false">I164+K164+M164+O164+Q164</f>
        <v>647.6</v>
      </c>
      <c r="H164" s="157"/>
      <c r="I164" s="157"/>
      <c r="J164" s="157"/>
      <c r="K164" s="157"/>
      <c r="L164" s="40" t="n">
        <v>3882.9</v>
      </c>
      <c r="M164" s="156" t="n">
        <v>647.6</v>
      </c>
      <c r="N164" s="158"/>
      <c r="O164" s="158"/>
      <c r="P164" s="158"/>
      <c r="Q164" s="158"/>
      <c r="R164" s="35" t="s">
        <v>320</v>
      </c>
      <c r="S164" s="36" t="s">
        <v>321</v>
      </c>
    </row>
    <row r="165" customFormat="false" ht="51.95" hidden="false" customHeight="false" outlineLevel="0" collapsed="false">
      <c r="A165" s="86"/>
      <c r="B165" s="12" t="n">
        <v>22</v>
      </c>
      <c r="C165" s="35" t="s">
        <v>322</v>
      </c>
      <c r="D165" s="75" t="s">
        <v>24</v>
      </c>
      <c r="E165" s="75" t="s">
        <v>237</v>
      </c>
      <c r="F165" s="156" t="n">
        <f aca="false">H165+J165+L165+N165+P165</f>
        <v>816.5</v>
      </c>
      <c r="G165" s="156" t="n">
        <f aca="false">I165+K165+M165+O165+Q165</f>
        <v>9.8</v>
      </c>
      <c r="H165" s="157"/>
      <c r="I165" s="157"/>
      <c r="J165" s="157"/>
      <c r="K165" s="157"/>
      <c r="L165" s="40" t="n">
        <v>816.5</v>
      </c>
      <c r="M165" s="156" t="n">
        <v>9.8</v>
      </c>
      <c r="N165" s="158"/>
      <c r="O165" s="158"/>
      <c r="P165" s="158"/>
      <c r="Q165" s="158"/>
      <c r="R165" s="35" t="s">
        <v>323</v>
      </c>
      <c r="S165" s="36" t="n">
        <v>73</v>
      </c>
    </row>
    <row r="166" customFormat="false" ht="51.95" hidden="false" customHeight="false" outlineLevel="0" collapsed="false">
      <c r="A166" s="86"/>
      <c r="B166" s="12" t="n">
        <v>23</v>
      </c>
      <c r="C166" s="35" t="s">
        <v>324</v>
      </c>
      <c r="D166" s="75" t="s">
        <v>24</v>
      </c>
      <c r="E166" s="75" t="s">
        <v>237</v>
      </c>
      <c r="F166" s="156" t="n">
        <f aca="false">H166+J166+L166+N166+P166</f>
        <v>342.7</v>
      </c>
      <c r="G166" s="156" t="n">
        <f aca="false">I166+K166+M166+O166+Q166</f>
        <v>0.4</v>
      </c>
      <c r="H166" s="157"/>
      <c r="I166" s="157"/>
      <c r="J166" s="157"/>
      <c r="K166" s="157"/>
      <c r="L166" s="40" t="n">
        <v>342.7</v>
      </c>
      <c r="M166" s="156" t="n">
        <v>0.4</v>
      </c>
      <c r="N166" s="158"/>
      <c r="O166" s="158"/>
      <c r="P166" s="158"/>
      <c r="Q166" s="158"/>
      <c r="R166" s="35" t="s">
        <v>325</v>
      </c>
      <c r="S166" s="36" t="n">
        <v>2</v>
      </c>
    </row>
    <row r="167" customFormat="false" ht="14.25" hidden="false" customHeight="false" outlineLevel="0" collapsed="false">
      <c r="A167" s="75"/>
      <c r="B167" s="175"/>
      <c r="C167" s="86" t="s">
        <v>8</v>
      </c>
      <c r="D167" s="86"/>
      <c r="E167" s="176"/>
      <c r="F167" s="154" t="n">
        <f aca="false">SUM(F144:F166)</f>
        <v>21055.82</v>
      </c>
      <c r="G167" s="153" t="n">
        <f aca="false">SUM(G144:G166)</f>
        <v>3915.8</v>
      </c>
      <c r="H167" s="178"/>
      <c r="I167" s="178"/>
      <c r="J167" s="178"/>
      <c r="K167" s="178"/>
      <c r="L167" s="154" t="n">
        <f aca="false">SUM(L144:L166)</f>
        <v>19202.62</v>
      </c>
      <c r="M167" s="153" t="n">
        <f aca="false">SUM(M144:M166)</f>
        <v>3506.1</v>
      </c>
      <c r="N167" s="178"/>
      <c r="O167" s="178"/>
      <c r="P167" s="153" t="n">
        <f aca="false">SUM(P144:P166)</f>
        <v>1853.2</v>
      </c>
      <c r="Q167" s="153" t="n">
        <f aca="false">SUM(Q144:Q166)</f>
        <v>409.7</v>
      </c>
      <c r="R167" s="86"/>
      <c r="S167" s="12"/>
    </row>
    <row r="168" customFormat="false" ht="14.25" hidden="false" customHeight="false" outlineLevel="0" collapsed="false">
      <c r="A168" s="75"/>
      <c r="B168" s="175"/>
      <c r="C168" s="86" t="s">
        <v>326</v>
      </c>
      <c r="D168" s="86"/>
      <c r="E168" s="176"/>
      <c r="F168" s="179" t="n">
        <f aca="false">F167+F143+F139</f>
        <v>35859.497</v>
      </c>
      <c r="G168" s="180" t="n">
        <f aca="false">G167+G143+G139</f>
        <v>5940.3</v>
      </c>
      <c r="H168" s="179" t="n">
        <f aca="false">H167+H143+H139</f>
        <v>616.575</v>
      </c>
      <c r="I168" s="179"/>
      <c r="J168" s="179"/>
      <c r="K168" s="179"/>
      <c r="L168" s="179" t="n">
        <f aca="false">L167+L143+L139</f>
        <v>32050.322</v>
      </c>
      <c r="M168" s="180" t="n">
        <f aca="false">M167+M143+M139</f>
        <v>5530.6</v>
      </c>
      <c r="N168" s="179"/>
      <c r="O168" s="179"/>
      <c r="P168" s="180" t="n">
        <f aca="false">P167+P143+P139</f>
        <v>3192.6</v>
      </c>
      <c r="Q168" s="180" t="n">
        <f aca="false">Q167+Q143+Q139</f>
        <v>409.7</v>
      </c>
      <c r="R168" s="86"/>
      <c r="S168" s="12"/>
    </row>
    <row r="169" customFormat="false" ht="13.8" hidden="false" customHeight="true" outlineLevel="0" collapsed="false">
      <c r="A169" s="181" t="s">
        <v>327</v>
      </c>
      <c r="B169" s="181"/>
      <c r="C169" s="181"/>
      <c r="D169" s="181"/>
      <c r="E169" s="181"/>
      <c r="F169" s="181"/>
      <c r="G169" s="181"/>
      <c r="H169" s="181"/>
      <c r="I169" s="181"/>
      <c r="J169" s="181"/>
      <c r="K169" s="181"/>
      <c r="L169" s="181"/>
      <c r="M169" s="181"/>
      <c r="N169" s="181"/>
      <c r="O169" s="181"/>
      <c r="P169" s="181"/>
      <c r="Q169" s="181"/>
      <c r="R169" s="181"/>
      <c r="S169" s="181"/>
    </row>
    <row r="170" customFormat="false" ht="72.1" hidden="false" customHeight="true" outlineLevel="0" collapsed="false">
      <c r="A170" s="115" t="s">
        <v>328</v>
      </c>
      <c r="B170" s="22" t="s">
        <v>35</v>
      </c>
      <c r="C170" s="182" t="s">
        <v>329</v>
      </c>
      <c r="D170" s="74" t="s">
        <v>24</v>
      </c>
      <c r="E170" s="74" t="s">
        <v>330</v>
      </c>
      <c r="F170" s="20" t="n">
        <f aca="false">H170+J170+L170+N170+P170</f>
        <v>25</v>
      </c>
      <c r="G170" s="20" t="n">
        <f aca="false">I170+K170+M170+O170+Q170</f>
        <v>3.5</v>
      </c>
      <c r="H170" s="29"/>
      <c r="I170" s="29"/>
      <c r="J170" s="20"/>
      <c r="K170" s="29"/>
      <c r="L170" s="40" t="n">
        <v>25</v>
      </c>
      <c r="M170" s="20" t="n">
        <v>3.5</v>
      </c>
      <c r="N170" s="29"/>
      <c r="O170" s="29"/>
      <c r="P170" s="29"/>
      <c r="Q170" s="29"/>
      <c r="R170" s="35" t="s">
        <v>331</v>
      </c>
      <c r="S170" s="36" t="n">
        <v>60</v>
      </c>
    </row>
    <row r="171" customFormat="false" ht="72.1" hidden="false" customHeight="false" outlineLevel="0" collapsed="false">
      <c r="A171" s="115"/>
      <c r="B171" s="22" t="s">
        <v>64</v>
      </c>
      <c r="C171" s="183" t="s">
        <v>332</v>
      </c>
      <c r="D171" s="74" t="s">
        <v>24</v>
      </c>
      <c r="E171" s="74" t="s">
        <v>330</v>
      </c>
      <c r="F171" s="20" t="n">
        <f aca="false">H171+J171+L171+N171+P171</f>
        <v>20</v>
      </c>
      <c r="G171" s="20" t="n">
        <f aca="false">I171+K171+M171+O171+Q171</f>
        <v>0</v>
      </c>
      <c r="H171" s="29"/>
      <c r="I171" s="29"/>
      <c r="J171" s="20"/>
      <c r="K171" s="29"/>
      <c r="L171" s="94" t="n">
        <v>20</v>
      </c>
      <c r="M171" s="20" t="n">
        <v>0</v>
      </c>
      <c r="N171" s="29"/>
      <c r="O171" s="29"/>
      <c r="P171" s="29"/>
      <c r="Q171" s="29"/>
      <c r="R171" s="35" t="s">
        <v>331</v>
      </c>
      <c r="S171" s="36" t="n">
        <v>0</v>
      </c>
    </row>
    <row r="172" customFormat="false" ht="83.85" hidden="false" customHeight="false" outlineLevel="0" collapsed="false">
      <c r="A172" s="115"/>
      <c r="B172" s="22" t="s">
        <v>50</v>
      </c>
      <c r="C172" s="183" t="s">
        <v>333</v>
      </c>
      <c r="D172" s="74" t="s">
        <v>24</v>
      </c>
      <c r="E172" s="74" t="s">
        <v>330</v>
      </c>
      <c r="F172" s="20" t="n">
        <f aca="false">H172+J172+L172+N172+P172</f>
        <v>5</v>
      </c>
      <c r="G172" s="20" t="n">
        <f aca="false">I172+K172+M172+O172+Q172</f>
        <v>0</v>
      </c>
      <c r="H172" s="29"/>
      <c r="I172" s="29"/>
      <c r="J172" s="20"/>
      <c r="K172" s="29"/>
      <c r="L172" s="94" t="n">
        <v>5</v>
      </c>
      <c r="M172" s="20" t="n">
        <v>0</v>
      </c>
      <c r="N172" s="29"/>
      <c r="O172" s="29"/>
      <c r="P172" s="29"/>
      <c r="Q172" s="29"/>
      <c r="R172" s="35" t="s">
        <v>334</v>
      </c>
      <c r="S172" s="36" t="n">
        <v>0</v>
      </c>
    </row>
    <row r="173" customFormat="false" ht="142.5" hidden="false" customHeight="false" outlineLevel="0" collapsed="false">
      <c r="A173" s="115"/>
      <c r="B173" s="22" t="s">
        <v>53</v>
      </c>
      <c r="C173" s="183" t="s">
        <v>335</v>
      </c>
      <c r="D173" s="74" t="s">
        <v>24</v>
      </c>
      <c r="E173" s="74" t="s">
        <v>330</v>
      </c>
      <c r="F173" s="156" t="n">
        <f aca="false">H173+J173+L173+N173+P173</f>
        <v>40</v>
      </c>
      <c r="G173" s="20" t="n">
        <f aca="false">I173+K173+M173+O173+Q173</f>
        <v>0</v>
      </c>
      <c r="H173" s="29"/>
      <c r="I173" s="29"/>
      <c r="J173" s="20"/>
      <c r="K173" s="29"/>
      <c r="L173" s="94" t="n">
        <v>40</v>
      </c>
      <c r="M173" s="20" t="n">
        <v>0</v>
      </c>
      <c r="N173" s="29"/>
      <c r="O173" s="29"/>
      <c r="P173" s="29"/>
      <c r="Q173" s="29"/>
      <c r="R173" s="35" t="s">
        <v>331</v>
      </c>
      <c r="S173" s="36" t="n">
        <v>0</v>
      </c>
    </row>
    <row r="174" customFormat="false" ht="72.1" hidden="false" customHeight="false" outlineLevel="0" collapsed="false">
      <c r="A174" s="115"/>
      <c r="B174" s="22" t="s">
        <v>56</v>
      </c>
      <c r="C174" s="183" t="s">
        <v>336</v>
      </c>
      <c r="D174" s="74" t="s">
        <v>24</v>
      </c>
      <c r="E174" s="74" t="s">
        <v>330</v>
      </c>
      <c r="F174" s="20" t="n">
        <f aca="false">H174+J174+L174+N174+P174</f>
        <v>100</v>
      </c>
      <c r="G174" s="20" t="n">
        <f aca="false">I174+K174+M174+O174+Q174</f>
        <v>0</v>
      </c>
      <c r="H174" s="29"/>
      <c r="I174" s="29"/>
      <c r="J174" s="20"/>
      <c r="K174" s="29"/>
      <c r="L174" s="94" t="n">
        <v>100</v>
      </c>
      <c r="M174" s="20" t="n">
        <v>0</v>
      </c>
      <c r="N174" s="29"/>
      <c r="O174" s="29"/>
      <c r="P174" s="29"/>
      <c r="Q174" s="29"/>
      <c r="R174" s="35" t="s">
        <v>337</v>
      </c>
      <c r="S174" s="36" t="n">
        <v>0</v>
      </c>
    </row>
    <row r="175" customFormat="false" ht="72.1" hidden="false" customHeight="false" outlineLevel="0" collapsed="false">
      <c r="A175" s="115"/>
      <c r="B175" s="22" t="s">
        <v>74</v>
      </c>
      <c r="C175" s="183" t="s">
        <v>338</v>
      </c>
      <c r="D175" s="74" t="s">
        <v>24</v>
      </c>
      <c r="E175" s="74" t="s">
        <v>330</v>
      </c>
      <c r="F175" s="20" t="n">
        <f aca="false">H175+J175+L175+N175+P175</f>
        <v>10</v>
      </c>
      <c r="G175" s="20" t="n">
        <f aca="false">I175+K175+M175+O175+Q175</f>
        <v>0</v>
      </c>
      <c r="H175" s="29"/>
      <c r="I175" s="29"/>
      <c r="J175" s="20"/>
      <c r="K175" s="29"/>
      <c r="L175" s="94" t="n">
        <v>10</v>
      </c>
      <c r="M175" s="20" t="n">
        <v>0</v>
      </c>
      <c r="N175" s="29"/>
      <c r="O175" s="29"/>
      <c r="P175" s="29"/>
      <c r="Q175" s="29"/>
      <c r="R175" s="35" t="s">
        <v>339</v>
      </c>
      <c r="S175" s="36" t="n">
        <v>0</v>
      </c>
    </row>
    <row r="176" customFormat="false" ht="13.8" hidden="false" customHeight="false" outlineLevel="0" collapsed="false">
      <c r="A176" s="74"/>
      <c r="B176" s="106"/>
      <c r="C176" s="184" t="s">
        <v>8</v>
      </c>
      <c r="D176" s="106"/>
      <c r="E176" s="29"/>
      <c r="F176" s="29" t="n">
        <f aca="false">F170+F171+F172+F173+F174+F175</f>
        <v>200</v>
      </c>
      <c r="G176" s="29" t="n">
        <f aca="false">G170+G171+G172+G173+G174+G175</f>
        <v>3.5</v>
      </c>
      <c r="H176" s="29"/>
      <c r="I176" s="29"/>
      <c r="J176" s="29"/>
      <c r="K176" s="29"/>
      <c r="L176" s="29" t="n">
        <f aca="false">L170+L171+L172+L173+L174+L175</f>
        <v>200</v>
      </c>
      <c r="M176" s="29" t="n">
        <f aca="false">M170+M171+M172+M173+M174+M175</f>
        <v>3.5</v>
      </c>
      <c r="N176" s="29"/>
      <c r="O176" s="29"/>
      <c r="P176" s="29"/>
      <c r="Q176" s="29"/>
      <c r="R176" s="184"/>
      <c r="S176" s="22"/>
    </row>
    <row r="177" customFormat="false" ht="13.8" hidden="false" customHeight="false" outlineLevel="0" collapsed="false">
      <c r="A177" s="185" t="s">
        <v>340</v>
      </c>
      <c r="B177" s="185"/>
      <c r="C177" s="185"/>
      <c r="D177" s="185"/>
      <c r="E177" s="185"/>
      <c r="F177" s="185"/>
      <c r="G177" s="185"/>
      <c r="H177" s="185"/>
      <c r="I177" s="185"/>
      <c r="J177" s="185"/>
      <c r="K177" s="185"/>
      <c r="L177" s="185"/>
      <c r="M177" s="185"/>
      <c r="N177" s="185"/>
      <c r="O177" s="185"/>
      <c r="P177" s="185"/>
      <c r="Q177" s="185"/>
      <c r="R177" s="185"/>
      <c r="S177" s="185"/>
    </row>
    <row r="178" customFormat="false" ht="48.6" hidden="false" customHeight="true" outlineLevel="0" collapsed="false">
      <c r="A178" s="186" t="s">
        <v>341</v>
      </c>
      <c r="B178" s="187" t="s">
        <v>35</v>
      </c>
      <c r="C178" s="188" t="s">
        <v>342</v>
      </c>
      <c r="D178" s="188" t="s">
        <v>24</v>
      </c>
      <c r="E178" s="188" t="s">
        <v>232</v>
      </c>
      <c r="F178" s="189" t="n">
        <f aca="false">H178+J178+L178+N178+P178</f>
        <v>300</v>
      </c>
      <c r="G178" s="189" t="n">
        <v>0</v>
      </c>
      <c r="H178" s="190"/>
      <c r="I178" s="190"/>
      <c r="J178" s="190"/>
      <c r="K178" s="190"/>
      <c r="L178" s="190" t="n">
        <v>300</v>
      </c>
      <c r="M178" s="190" t="n">
        <v>0</v>
      </c>
      <c r="N178" s="190"/>
      <c r="O178" s="190"/>
      <c r="P178" s="190"/>
      <c r="Q178" s="190"/>
      <c r="R178" s="188" t="s">
        <v>343</v>
      </c>
      <c r="S178" s="191" t="n">
        <v>0</v>
      </c>
    </row>
    <row r="179" customFormat="false" ht="154.25" hidden="false" customHeight="false" outlineLevel="0" collapsed="false">
      <c r="A179" s="186"/>
      <c r="B179" s="187" t="s">
        <v>64</v>
      </c>
      <c r="C179" s="188" t="s">
        <v>344</v>
      </c>
      <c r="D179" s="188" t="s">
        <v>24</v>
      </c>
      <c r="E179" s="51" t="s">
        <v>345</v>
      </c>
      <c r="F179" s="189" t="n">
        <f aca="false">H179+J179+L179+N179+P179</f>
        <v>450</v>
      </c>
      <c r="G179" s="192" t="n">
        <v>0</v>
      </c>
      <c r="H179" s="192"/>
      <c r="I179" s="192"/>
      <c r="J179" s="192"/>
      <c r="K179" s="192"/>
      <c r="L179" s="192" t="n">
        <v>450</v>
      </c>
      <c r="M179" s="192" t="n">
        <v>0</v>
      </c>
      <c r="N179" s="190"/>
      <c r="O179" s="190"/>
      <c r="P179" s="190"/>
      <c r="Q179" s="190"/>
      <c r="R179" s="193" t="s">
        <v>346</v>
      </c>
      <c r="S179" s="22" t="n">
        <v>0</v>
      </c>
    </row>
    <row r="180" customFormat="false" ht="95.55" hidden="false" customHeight="false" outlineLevel="0" collapsed="false">
      <c r="A180" s="186"/>
      <c r="B180" s="187" t="s">
        <v>50</v>
      </c>
      <c r="C180" s="188" t="s">
        <v>347</v>
      </c>
      <c r="D180" s="188" t="s">
        <v>24</v>
      </c>
      <c r="E180" s="188" t="s">
        <v>348</v>
      </c>
      <c r="F180" s="189" t="n">
        <f aca="false">H180+J180+L180+N180+P180</f>
        <v>4450.56</v>
      </c>
      <c r="G180" s="192" t="n">
        <v>0</v>
      </c>
      <c r="H180" s="192"/>
      <c r="I180" s="192"/>
      <c r="J180" s="192"/>
      <c r="K180" s="192"/>
      <c r="L180" s="192" t="n">
        <f aca="false">4196.56+250+4</f>
        <v>4450.56</v>
      </c>
      <c r="M180" s="192" t="n">
        <v>0</v>
      </c>
      <c r="N180" s="190"/>
      <c r="O180" s="190"/>
      <c r="P180" s="190"/>
      <c r="Q180" s="190"/>
      <c r="R180" s="193" t="s">
        <v>349</v>
      </c>
      <c r="S180" s="22" t="n">
        <v>0</v>
      </c>
    </row>
    <row r="181" customFormat="false" ht="36.85" hidden="false" customHeight="false" outlineLevel="0" collapsed="false">
      <c r="A181" s="186"/>
      <c r="B181" s="194" t="s">
        <v>53</v>
      </c>
      <c r="C181" s="188" t="s">
        <v>350</v>
      </c>
      <c r="D181" s="188" t="s">
        <v>24</v>
      </c>
      <c r="E181" s="51" t="s">
        <v>345</v>
      </c>
      <c r="F181" s="189" t="n">
        <f aca="false">H181+J181+L181+N181+P181</f>
        <v>2029.8</v>
      </c>
      <c r="G181" s="192" t="n">
        <v>0</v>
      </c>
      <c r="H181" s="192"/>
      <c r="I181" s="195"/>
      <c r="J181" s="195"/>
      <c r="K181" s="195"/>
      <c r="L181" s="192" t="n">
        <f aca="false">409.9+519.9+1100</f>
        <v>2029.8</v>
      </c>
      <c r="M181" s="192" t="n">
        <v>0</v>
      </c>
      <c r="N181" s="190"/>
      <c r="O181" s="190"/>
      <c r="P181" s="190"/>
      <c r="Q181" s="190"/>
      <c r="R181" s="193" t="s">
        <v>351</v>
      </c>
      <c r="S181" s="22" t="n">
        <v>0</v>
      </c>
    </row>
    <row r="182" customFormat="false" ht="46.25" hidden="false" customHeight="false" outlineLevel="0" collapsed="false">
      <c r="A182" s="186"/>
      <c r="B182" s="194" t="s">
        <v>56</v>
      </c>
      <c r="C182" s="188" t="s">
        <v>352</v>
      </c>
      <c r="D182" s="188" t="s">
        <v>24</v>
      </c>
      <c r="E182" s="51" t="s">
        <v>345</v>
      </c>
      <c r="F182" s="189" t="n">
        <f aca="false">H182+J182+L182+N182+P182</f>
        <v>160.4</v>
      </c>
      <c r="G182" s="192" t="n">
        <v>0</v>
      </c>
      <c r="H182" s="192"/>
      <c r="I182" s="195"/>
      <c r="J182" s="195"/>
      <c r="K182" s="195"/>
      <c r="L182" s="192" t="n">
        <v>160.4</v>
      </c>
      <c r="M182" s="192" t="n">
        <v>0</v>
      </c>
      <c r="N182" s="190"/>
      <c r="O182" s="190"/>
      <c r="P182" s="190"/>
      <c r="Q182" s="190"/>
      <c r="R182" s="193" t="s">
        <v>353</v>
      </c>
      <c r="S182" s="22" t="n">
        <v>0</v>
      </c>
    </row>
    <row r="183" customFormat="false" ht="83.85" hidden="false" customHeight="false" outlineLevel="0" collapsed="false">
      <c r="A183" s="186"/>
      <c r="B183" s="194" t="s">
        <v>74</v>
      </c>
      <c r="C183" s="196" t="s">
        <v>354</v>
      </c>
      <c r="D183" s="196" t="s">
        <v>24</v>
      </c>
      <c r="E183" s="197" t="s">
        <v>345</v>
      </c>
      <c r="F183" s="189" t="n">
        <f aca="false">H183+J183+L183+N183+P183</f>
        <v>500</v>
      </c>
      <c r="G183" s="192" t="n">
        <v>0</v>
      </c>
      <c r="H183" s="192"/>
      <c r="I183" s="195"/>
      <c r="J183" s="195"/>
      <c r="K183" s="195"/>
      <c r="L183" s="192" t="n">
        <v>500</v>
      </c>
      <c r="M183" s="192" t="n">
        <v>0</v>
      </c>
      <c r="N183" s="190"/>
      <c r="O183" s="190"/>
      <c r="P183" s="190"/>
      <c r="Q183" s="190"/>
      <c r="R183" s="193" t="s">
        <v>355</v>
      </c>
      <c r="S183" s="22" t="n">
        <v>0</v>
      </c>
    </row>
    <row r="184" customFormat="false" ht="13.8" hidden="false" customHeight="false" outlineLevel="0" collapsed="false">
      <c r="A184" s="198"/>
      <c r="B184" s="199"/>
      <c r="C184" s="200" t="s">
        <v>8</v>
      </c>
      <c r="D184" s="201"/>
      <c r="E184" s="51"/>
      <c r="F184" s="202" t="n">
        <f aca="false">F178+F179+F180+F181+F182+F183</f>
        <v>7890.76</v>
      </c>
      <c r="G184" s="202" t="n">
        <f aca="false">G178+G179+G180+G181+G182+G183</f>
        <v>0</v>
      </c>
      <c r="H184" s="203"/>
      <c r="I184" s="203"/>
      <c r="J184" s="203"/>
      <c r="K184" s="203"/>
      <c r="L184" s="202" t="n">
        <f aca="false">L178+L179+L180+L181+L182+L183</f>
        <v>7890.76</v>
      </c>
      <c r="M184" s="202" t="n">
        <f aca="false">M178+M179+M180+M181+M182+M183</f>
        <v>0</v>
      </c>
      <c r="N184" s="203"/>
      <c r="O184" s="203"/>
      <c r="P184" s="203"/>
      <c r="Q184" s="203"/>
      <c r="R184" s="51"/>
      <c r="S184" s="68"/>
    </row>
    <row r="185" customFormat="false" ht="83.85" hidden="false" customHeight="true" outlineLevel="0" collapsed="false">
      <c r="A185" s="197" t="s">
        <v>356</v>
      </c>
      <c r="B185" s="204" t="s">
        <v>35</v>
      </c>
      <c r="C185" s="51" t="s">
        <v>357</v>
      </c>
      <c r="D185" s="51" t="s">
        <v>24</v>
      </c>
      <c r="E185" s="188" t="s">
        <v>348</v>
      </c>
      <c r="F185" s="205" t="n">
        <f aca="false">H185+J185+L185</f>
        <v>340.2</v>
      </c>
      <c r="G185" s="205" t="n">
        <v>17.8</v>
      </c>
      <c r="H185" s="206"/>
      <c r="I185" s="206"/>
      <c r="J185" s="203"/>
      <c r="K185" s="203"/>
      <c r="L185" s="205" t="n">
        <f aca="false">211.7+18.2+39.1+71.1+0.1</f>
        <v>340.2</v>
      </c>
      <c r="M185" s="205" t="n">
        <v>17.8</v>
      </c>
      <c r="N185" s="206"/>
      <c r="O185" s="207"/>
      <c r="P185" s="208"/>
      <c r="Q185" s="208"/>
      <c r="R185" s="209" t="s">
        <v>358</v>
      </c>
      <c r="S185" s="68" t="n">
        <f aca="false">152+256</f>
        <v>408</v>
      </c>
    </row>
    <row r="186" customFormat="false" ht="72.1" hidden="false" customHeight="false" outlineLevel="0" collapsed="false">
      <c r="A186" s="197"/>
      <c r="B186" s="204" t="n">
        <v>2</v>
      </c>
      <c r="C186" s="51" t="s">
        <v>359</v>
      </c>
      <c r="D186" s="51" t="s">
        <v>24</v>
      </c>
      <c r="E186" s="51" t="s">
        <v>360</v>
      </c>
      <c r="F186" s="205" t="n">
        <f aca="false">H186+J186+L186</f>
        <v>45</v>
      </c>
      <c r="G186" s="205" t="n">
        <v>0</v>
      </c>
      <c r="H186" s="206"/>
      <c r="I186" s="206"/>
      <c r="J186" s="203"/>
      <c r="K186" s="203"/>
      <c r="L186" s="205" t="n">
        <f aca="false">35+10</f>
        <v>45</v>
      </c>
      <c r="M186" s="205" t="n">
        <v>0</v>
      </c>
      <c r="N186" s="206"/>
      <c r="O186" s="206"/>
      <c r="P186" s="210"/>
      <c r="Q186" s="210"/>
      <c r="R186" s="51" t="s">
        <v>361</v>
      </c>
      <c r="S186" s="68" t="n">
        <v>0</v>
      </c>
    </row>
    <row r="187" customFormat="false" ht="48.6" hidden="false" customHeight="false" outlineLevel="0" collapsed="false">
      <c r="A187" s="197"/>
      <c r="B187" s="204" t="s">
        <v>50</v>
      </c>
      <c r="C187" s="51" t="s">
        <v>362</v>
      </c>
      <c r="D187" s="51" t="s">
        <v>24</v>
      </c>
      <c r="E187" s="51" t="s">
        <v>360</v>
      </c>
      <c r="F187" s="205" t="n">
        <f aca="false">H187+J187+L187</f>
        <v>3.8</v>
      </c>
      <c r="G187" s="205" t="n">
        <v>0</v>
      </c>
      <c r="H187" s="206"/>
      <c r="I187" s="206"/>
      <c r="J187" s="203"/>
      <c r="K187" s="203"/>
      <c r="L187" s="205" t="n">
        <f aca="false">3.9-0.1</f>
        <v>3.8</v>
      </c>
      <c r="M187" s="205" t="n">
        <v>0</v>
      </c>
      <c r="N187" s="206"/>
      <c r="O187" s="206"/>
      <c r="P187" s="210"/>
      <c r="Q187" s="210"/>
      <c r="R187" s="51" t="s">
        <v>363</v>
      </c>
      <c r="S187" s="211" t="n">
        <v>0</v>
      </c>
    </row>
    <row r="188" customFormat="false" ht="60.35" hidden="false" customHeight="false" outlineLevel="0" collapsed="false">
      <c r="A188" s="197"/>
      <c r="B188" s="212" t="n">
        <v>4</v>
      </c>
      <c r="C188" s="188" t="s">
        <v>364</v>
      </c>
      <c r="D188" s="188" t="s">
        <v>24</v>
      </c>
      <c r="E188" s="188" t="s">
        <v>365</v>
      </c>
      <c r="F188" s="189" t="n">
        <f aca="false">L188</f>
        <v>32.8</v>
      </c>
      <c r="G188" s="213" t="n">
        <v>0</v>
      </c>
      <c r="H188" s="214"/>
      <c r="I188" s="214"/>
      <c r="J188" s="214"/>
      <c r="K188" s="214"/>
      <c r="L188" s="214" t="n">
        <v>32.8</v>
      </c>
      <c r="M188" s="215" t="n">
        <v>0</v>
      </c>
      <c r="N188" s="190"/>
      <c r="O188" s="190"/>
      <c r="P188" s="190"/>
      <c r="Q188" s="190"/>
      <c r="R188" s="216" t="s">
        <v>366</v>
      </c>
      <c r="S188" s="191" t="n">
        <v>2</v>
      </c>
    </row>
    <row r="189" customFormat="false" ht="13.8" hidden="false" customHeight="false" outlineLevel="0" collapsed="false">
      <c r="A189" s="197"/>
      <c r="B189" s="68"/>
      <c r="C189" s="217" t="s">
        <v>8</v>
      </c>
      <c r="D189" s="51"/>
      <c r="E189" s="51"/>
      <c r="F189" s="202" t="n">
        <f aca="false">F185+F186+F187+F188</f>
        <v>421.8</v>
      </c>
      <c r="G189" s="202" t="n">
        <f aca="false">G185+G186+G187+G188</f>
        <v>17.8</v>
      </c>
      <c r="H189" s="203"/>
      <c r="I189" s="203"/>
      <c r="J189" s="203"/>
      <c r="K189" s="203"/>
      <c r="L189" s="202" t="n">
        <f aca="false">L185+L186+L187+L188</f>
        <v>421.8</v>
      </c>
      <c r="M189" s="202" t="n">
        <v>17.8</v>
      </c>
      <c r="N189" s="203"/>
      <c r="O189" s="203"/>
      <c r="P189" s="203"/>
      <c r="Q189" s="203"/>
      <c r="R189" s="217"/>
      <c r="S189" s="218"/>
    </row>
    <row r="190" customFormat="false" ht="46.1" hidden="false" customHeight="true" outlineLevel="0" collapsed="false">
      <c r="A190" s="197" t="s">
        <v>367</v>
      </c>
      <c r="B190" s="68" t="s">
        <v>35</v>
      </c>
      <c r="C190" s="51" t="s">
        <v>368</v>
      </c>
      <c r="D190" s="51" t="s">
        <v>24</v>
      </c>
      <c r="E190" s="51" t="s">
        <v>345</v>
      </c>
      <c r="F190" s="205" t="n">
        <f aca="false">H190+J190+L190+N190+P190</f>
        <v>52.6</v>
      </c>
      <c r="G190" s="205" t="n">
        <v>0</v>
      </c>
      <c r="H190" s="205"/>
      <c r="I190" s="205"/>
      <c r="J190" s="205"/>
      <c r="K190" s="205"/>
      <c r="L190" s="205" t="n">
        <v>52.6</v>
      </c>
      <c r="M190" s="205" t="n">
        <v>0</v>
      </c>
      <c r="N190" s="206"/>
      <c r="O190" s="206"/>
      <c r="P190" s="210"/>
      <c r="Q190" s="210"/>
      <c r="R190" s="51" t="s">
        <v>369</v>
      </c>
      <c r="S190" s="68" t="n">
        <v>0</v>
      </c>
    </row>
    <row r="191" customFormat="false" ht="60.35" hidden="false" customHeight="false" outlineLevel="0" collapsed="false">
      <c r="A191" s="197"/>
      <c r="B191" s="68" t="s">
        <v>64</v>
      </c>
      <c r="C191" s="188" t="s">
        <v>370</v>
      </c>
      <c r="D191" s="188" t="s">
        <v>24</v>
      </c>
      <c r="E191" s="188" t="s">
        <v>365</v>
      </c>
      <c r="F191" s="205" t="n">
        <f aca="false">H191+J191+L191+N191+P191</f>
        <v>49</v>
      </c>
      <c r="G191" s="189" t="n">
        <v>4</v>
      </c>
      <c r="H191" s="190"/>
      <c r="I191" s="190"/>
      <c r="J191" s="190"/>
      <c r="K191" s="190"/>
      <c r="L191" s="190" t="n">
        <v>49</v>
      </c>
      <c r="M191" s="190" t="n">
        <v>4</v>
      </c>
      <c r="N191" s="190"/>
      <c r="O191" s="190"/>
      <c r="P191" s="190"/>
      <c r="Q191" s="219"/>
      <c r="R191" s="220" t="s">
        <v>371</v>
      </c>
      <c r="S191" s="191" t="n">
        <v>10</v>
      </c>
    </row>
    <row r="192" customFormat="false" ht="60.35" hidden="false" customHeight="false" outlineLevel="0" collapsed="false">
      <c r="A192" s="197"/>
      <c r="B192" s="68" t="s">
        <v>50</v>
      </c>
      <c r="C192" s="188" t="s">
        <v>372</v>
      </c>
      <c r="D192" s="188" t="s">
        <v>24</v>
      </c>
      <c r="E192" s="188" t="s">
        <v>365</v>
      </c>
      <c r="F192" s="205" t="n">
        <f aca="false">H192+J192+L192+N192+P192</f>
        <v>227.3</v>
      </c>
      <c r="G192" s="189" t="n">
        <v>0</v>
      </c>
      <c r="H192" s="190"/>
      <c r="I192" s="190"/>
      <c r="J192" s="190"/>
      <c r="K192" s="190"/>
      <c r="L192" s="190" t="n">
        <v>227.3</v>
      </c>
      <c r="M192" s="190" t="n">
        <v>0</v>
      </c>
      <c r="N192" s="190"/>
      <c r="O192" s="190"/>
      <c r="P192" s="190"/>
      <c r="Q192" s="221"/>
      <c r="R192" s="222" t="s">
        <v>373</v>
      </c>
      <c r="S192" s="223" t="n">
        <v>248</v>
      </c>
    </row>
    <row r="193" customFormat="false" ht="13.8" hidden="false" customHeight="false" outlineLevel="0" collapsed="false">
      <c r="A193" s="197"/>
      <c r="B193" s="68"/>
      <c r="C193" s="217" t="s">
        <v>8</v>
      </c>
      <c r="D193" s="51"/>
      <c r="E193" s="51"/>
      <c r="F193" s="202" t="n">
        <f aca="false">F190+F191+F192</f>
        <v>328.9</v>
      </c>
      <c r="G193" s="203" t="n">
        <f aca="false">G190+G191+G192</f>
        <v>4</v>
      </c>
      <c r="H193" s="203"/>
      <c r="I193" s="203"/>
      <c r="J193" s="203"/>
      <c r="K193" s="203"/>
      <c r="L193" s="202" t="n">
        <f aca="false">L190+L191+L192</f>
        <v>328.9</v>
      </c>
      <c r="M193" s="202" t="n">
        <f aca="false">M190+M191+M192</f>
        <v>4</v>
      </c>
      <c r="N193" s="203"/>
      <c r="O193" s="203"/>
      <c r="P193" s="203"/>
      <c r="Q193" s="203"/>
      <c r="R193" s="217"/>
      <c r="S193" s="218"/>
    </row>
    <row r="194" customFormat="false" ht="13.8" hidden="false" customHeight="false" outlineLevel="0" collapsed="false">
      <c r="A194" s="197" t="s">
        <v>374</v>
      </c>
      <c r="B194" s="0"/>
      <c r="C194" s="0"/>
      <c r="D194" s="0"/>
      <c r="E194" s="0"/>
      <c r="F194" s="0"/>
      <c r="G194" s="0"/>
      <c r="H194" s="0"/>
      <c r="I194" s="0"/>
      <c r="J194" s="0"/>
      <c r="K194" s="0"/>
      <c r="L194" s="0"/>
      <c r="M194" s="0"/>
      <c r="N194" s="0"/>
      <c r="O194" s="0"/>
      <c r="P194" s="0"/>
      <c r="Q194" s="0"/>
      <c r="R194" s="0"/>
      <c r="S194" s="0"/>
    </row>
    <row r="195" customFormat="false" ht="83.85" hidden="false" customHeight="false" outlineLevel="0" collapsed="false">
      <c r="A195" s="224" t="s">
        <v>374</v>
      </c>
      <c r="B195" s="225" t="n">
        <v>1</v>
      </c>
      <c r="C195" s="226" t="s">
        <v>375</v>
      </c>
      <c r="D195" s="227" t="s">
        <v>24</v>
      </c>
      <c r="E195" s="188" t="s">
        <v>365</v>
      </c>
      <c r="F195" s="189" t="n">
        <f aca="false">L195</f>
        <v>25.9</v>
      </c>
      <c r="G195" s="189" t="n">
        <v>0</v>
      </c>
      <c r="H195" s="190"/>
      <c r="I195" s="190"/>
      <c r="J195" s="190"/>
      <c r="K195" s="190"/>
      <c r="L195" s="190" t="n">
        <v>25.9</v>
      </c>
      <c r="M195" s="228" t="n">
        <v>0</v>
      </c>
      <c r="N195" s="228"/>
      <c r="O195" s="228"/>
      <c r="P195" s="228"/>
      <c r="Q195" s="221"/>
      <c r="R195" s="229" t="s">
        <v>376</v>
      </c>
      <c r="S195" s="191" t="s">
        <v>377</v>
      </c>
    </row>
    <row r="196" customFormat="false" ht="13.8" hidden="false" customHeight="false" outlineLevel="0" collapsed="false">
      <c r="A196" s="230"/>
      <c r="B196" s="231"/>
      <c r="C196" s="232" t="s">
        <v>8</v>
      </c>
      <c r="D196" s="231"/>
      <c r="E196" s="233"/>
      <c r="F196" s="234" t="n">
        <f aca="false">F195</f>
        <v>25.9</v>
      </c>
      <c r="G196" s="234" t="n">
        <f aca="false">G195</f>
        <v>0</v>
      </c>
      <c r="H196" s="234"/>
      <c r="I196" s="234"/>
      <c r="J196" s="234"/>
      <c r="K196" s="234"/>
      <c r="L196" s="234" t="n">
        <f aca="false">L195</f>
        <v>25.9</v>
      </c>
      <c r="M196" s="234" t="n">
        <f aca="false">M195</f>
        <v>0</v>
      </c>
      <c r="N196" s="234"/>
      <c r="O196" s="234"/>
      <c r="P196" s="234"/>
      <c r="Q196" s="234"/>
      <c r="R196" s="232"/>
      <c r="S196" s="235"/>
    </row>
    <row r="197" customFormat="false" ht="60.35" hidden="false" customHeight="true" outlineLevel="0" collapsed="false">
      <c r="A197" s="51" t="s">
        <v>378</v>
      </c>
      <c r="B197" s="236" t="n">
        <v>1</v>
      </c>
      <c r="C197" s="237" t="s">
        <v>379</v>
      </c>
      <c r="D197" s="188" t="s">
        <v>24</v>
      </c>
      <c r="E197" s="188" t="s">
        <v>365</v>
      </c>
      <c r="F197" s="189" t="n">
        <f aca="false">H197+J197+L197+N197+P197</f>
        <v>83.5</v>
      </c>
      <c r="G197" s="189" t="n">
        <v>1.4</v>
      </c>
      <c r="H197" s="190"/>
      <c r="I197" s="190"/>
      <c r="J197" s="190"/>
      <c r="K197" s="190"/>
      <c r="L197" s="190" t="n">
        <v>83.5</v>
      </c>
      <c r="M197" s="190" t="n">
        <v>1.4</v>
      </c>
      <c r="N197" s="190"/>
      <c r="O197" s="190"/>
      <c r="P197" s="190"/>
      <c r="Q197" s="238"/>
      <c r="R197" s="239" t="s">
        <v>380</v>
      </c>
      <c r="S197" s="191" t="n">
        <v>6</v>
      </c>
    </row>
    <row r="198" customFormat="false" ht="48.6" hidden="false" customHeight="false" outlineLevel="0" collapsed="false">
      <c r="A198" s="51"/>
      <c r="B198" s="225" t="n">
        <v>2</v>
      </c>
      <c r="C198" s="226" t="s">
        <v>381</v>
      </c>
      <c r="D198" s="227" t="s">
        <v>24</v>
      </c>
      <c r="E198" s="188" t="s">
        <v>365</v>
      </c>
      <c r="F198" s="189" t="n">
        <f aca="false">H198+J198+L198+N198+P198</f>
        <v>187.2</v>
      </c>
      <c r="G198" s="189" t="n">
        <v>0</v>
      </c>
      <c r="H198" s="190"/>
      <c r="I198" s="190"/>
      <c r="J198" s="190"/>
      <c r="K198" s="190"/>
      <c r="L198" s="190" t="n">
        <v>187.2</v>
      </c>
      <c r="M198" s="228" t="n">
        <v>0</v>
      </c>
      <c r="N198" s="228"/>
      <c r="O198" s="228"/>
      <c r="P198" s="228"/>
      <c r="Q198" s="240"/>
      <c r="R198" s="241" t="s">
        <v>382</v>
      </c>
      <c r="S198" s="223" t="n">
        <v>0</v>
      </c>
    </row>
    <row r="199" customFormat="false" ht="48.6" hidden="false" customHeight="false" outlineLevel="0" collapsed="false">
      <c r="A199" s="51"/>
      <c r="B199" s="225" t="s">
        <v>50</v>
      </c>
      <c r="C199" s="226" t="s">
        <v>383</v>
      </c>
      <c r="D199" s="227" t="s">
        <v>24</v>
      </c>
      <c r="E199" s="188" t="s">
        <v>232</v>
      </c>
      <c r="F199" s="189" t="n">
        <v>1276.6</v>
      </c>
      <c r="G199" s="189" t="n">
        <v>441.1</v>
      </c>
      <c r="H199" s="190"/>
      <c r="I199" s="190"/>
      <c r="J199" s="190" t="n">
        <v>1276.6</v>
      </c>
      <c r="K199" s="190" t="n">
        <v>441.1</v>
      </c>
      <c r="L199" s="190"/>
      <c r="M199" s="228"/>
      <c r="N199" s="228"/>
      <c r="O199" s="228"/>
      <c r="P199" s="228"/>
      <c r="Q199" s="240"/>
      <c r="R199" s="241" t="s">
        <v>384</v>
      </c>
      <c r="S199" s="223" t="n">
        <v>330</v>
      </c>
    </row>
    <row r="200" customFormat="false" ht="13.8" hidden="false" customHeight="false" outlineLevel="0" collapsed="false">
      <c r="A200" s="74"/>
      <c r="B200" s="106"/>
      <c r="C200" s="184" t="s">
        <v>8</v>
      </c>
      <c r="D200" s="106"/>
      <c r="E200" s="29"/>
      <c r="F200" s="242" t="n">
        <f aca="false">F197+F198+F199</f>
        <v>1547.3</v>
      </c>
      <c r="G200" s="242" t="n">
        <f aca="false">G197+G198+G199</f>
        <v>442.5</v>
      </c>
      <c r="H200" s="242"/>
      <c r="I200" s="242"/>
      <c r="J200" s="242" t="n">
        <f aca="false">J197+J198+J199</f>
        <v>1276.6</v>
      </c>
      <c r="K200" s="242" t="n">
        <f aca="false">K197+K198+K199</f>
        <v>441.1</v>
      </c>
      <c r="L200" s="242" t="n">
        <f aca="false">L197+L198+L199</f>
        <v>270.7</v>
      </c>
      <c r="M200" s="242" t="n">
        <f aca="false">M197+M198+M199</f>
        <v>1.4</v>
      </c>
      <c r="N200" s="242"/>
      <c r="O200" s="242"/>
      <c r="P200" s="242"/>
      <c r="Q200" s="242"/>
      <c r="R200" s="184"/>
      <c r="S200" s="22"/>
    </row>
    <row r="201" customFormat="false" ht="48.6" hidden="false" customHeight="true" outlineLevel="0" collapsed="false">
      <c r="A201" s="243" t="s">
        <v>385</v>
      </c>
      <c r="B201" s="68" t="s">
        <v>35</v>
      </c>
      <c r="C201" s="51" t="s">
        <v>386</v>
      </c>
      <c r="D201" s="227" t="s">
        <v>24</v>
      </c>
      <c r="E201" s="51" t="s">
        <v>360</v>
      </c>
      <c r="F201" s="205" t="n">
        <f aca="false">H201+J201+L201+N201+P201</f>
        <v>53</v>
      </c>
      <c r="G201" s="205" t="n">
        <v>0</v>
      </c>
      <c r="H201" s="205"/>
      <c r="I201" s="205"/>
      <c r="J201" s="205"/>
      <c r="K201" s="205"/>
      <c r="L201" s="205" t="n">
        <v>53</v>
      </c>
      <c r="M201" s="205" t="n">
        <v>0</v>
      </c>
      <c r="N201" s="206"/>
      <c r="O201" s="206"/>
      <c r="P201" s="210"/>
      <c r="Q201" s="210"/>
      <c r="R201" s="51" t="s">
        <v>387</v>
      </c>
      <c r="S201" s="68" t="n">
        <v>0</v>
      </c>
    </row>
    <row r="202" customFormat="false" ht="48.6" hidden="false" customHeight="false" outlineLevel="0" collapsed="false">
      <c r="A202" s="243"/>
      <c r="B202" s="68" t="s">
        <v>64</v>
      </c>
      <c r="C202" s="244" t="s">
        <v>388</v>
      </c>
      <c r="D202" s="188" t="s">
        <v>24</v>
      </c>
      <c r="E202" s="188" t="s">
        <v>365</v>
      </c>
      <c r="F202" s="205" t="n">
        <f aca="false">H202+J202+L202+N202+P202</f>
        <v>100</v>
      </c>
      <c r="G202" s="189" t="n">
        <v>0</v>
      </c>
      <c r="H202" s="190"/>
      <c r="I202" s="190"/>
      <c r="J202" s="190"/>
      <c r="K202" s="190"/>
      <c r="L202" s="190" t="n">
        <v>100</v>
      </c>
      <c r="M202" s="214" t="n">
        <v>0</v>
      </c>
      <c r="N202" s="214"/>
      <c r="O202" s="214"/>
      <c r="P202" s="214"/>
      <c r="Q202" s="245"/>
      <c r="R202" s="246" t="s">
        <v>389</v>
      </c>
      <c r="S202" s="191" t="n">
        <v>0</v>
      </c>
    </row>
    <row r="203" customFormat="false" ht="13.8" hidden="false" customHeight="false" outlineLevel="0" collapsed="false">
      <c r="A203" s="243"/>
      <c r="B203" s="68"/>
      <c r="C203" s="217" t="s">
        <v>8</v>
      </c>
      <c r="D203" s="51"/>
      <c r="E203" s="51"/>
      <c r="F203" s="202" t="n">
        <f aca="false">F201+F202</f>
        <v>153</v>
      </c>
      <c r="G203" s="202" t="n">
        <f aca="false">G201+G202</f>
        <v>0</v>
      </c>
      <c r="H203" s="203"/>
      <c r="I203" s="203"/>
      <c r="J203" s="203"/>
      <c r="K203" s="203"/>
      <c r="L203" s="202" t="n">
        <f aca="false">L201+L202</f>
        <v>153</v>
      </c>
      <c r="M203" s="202" t="n">
        <f aca="false">M201+M202</f>
        <v>0</v>
      </c>
      <c r="N203" s="203"/>
      <c r="O203" s="203"/>
      <c r="P203" s="203"/>
      <c r="Q203" s="203"/>
      <c r="R203" s="217"/>
      <c r="S203" s="218"/>
    </row>
    <row r="204" customFormat="false" ht="60.35" hidden="false" customHeight="false" outlineLevel="0" collapsed="false">
      <c r="A204" s="51" t="s">
        <v>390</v>
      </c>
      <c r="B204" s="68" t="s">
        <v>35</v>
      </c>
      <c r="C204" s="51" t="s">
        <v>391</v>
      </c>
      <c r="D204" s="51" t="s">
        <v>24</v>
      </c>
      <c r="E204" s="51" t="s">
        <v>345</v>
      </c>
      <c r="F204" s="205" t="n">
        <f aca="false">H204+J204+L204+N204+P204</f>
        <v>5</v>
      </c>
      <c r="G204" s="205" t="n">
        <v>0</v>
      </c>
      <c r="H204" s="206"/>
      <c r="I204" s="206"/>
      <c r="J204" s="206"/>
      <c r="K204" s="206"/>
      <c r="L204" s="205" t="n">
        <v>5</v>
      </c>
      <c r="M204" s="205" t="n">
        <v>0</v>
      </c>
      <c r="N204" s="206"/>
      <c r="O204" s="206"/>
      <c r="P204" s="210"/>
      <c r="Q204" s="210"/>
      <c r="R204" s="51" t="s">
        <v>392</v>
      </c>
      <c r="S204" s="68" t="n">
        <v>0</v>
      </c>
    </row>
    <row r="205" customFormat="false" ht="13.8" hidden="false" customHeight="false" outlineLevel="0" collapsed="false">
      <c r="A205" s="51"/>
      <c r="B205" s="68"/>
      <c r="C205" s="217" t="s">
        <v>8</v>
      </c>
      <c r="D205" s="51"/>
      <c r="E205" s="51"/>
      <c r="F205" s="202" t="n">
        <f aca="false">F204</f>
        <v>5</v>
      </c>
      <c r="G205" s="202" t="n">
        <f aca="false">G204</f>
        <v>0</v>
      </c>
      <c r="H205" s="203"/>
      <c r="I205" s="203"/>
      <c r="J205" s="203"/>
      <c r="K205" s="203"/>
      <c r="L205" s="202" t="n">
        <f aca="false">L204</f>
        <v>5</v>
      </c>
      <c r="M205" s="202" t="n">
        <f aca="false">M204</f>
        <v>0</v>
      </c>
      <c r="N205" s="203"/>
      <c r="O205" s="203"/>
      <c r="P205" s="203"/>
      <c r="Q205" s="203"/>
      <c r="R205" s="51"/>
      <c r="S205" s="68"/>
    </row>
    <row r="206" customFormat="false" ht="36.85" hidden="false" customHeight="true" outlineLevel="0" collapsed="false">
      <c r="A206" s="51" t="s">
        <v>393</v>
      </c>
      <c r="B206" s="68" t="n">
        <v>1</v>
      </c>
      <c r="C206" s="51" t="s">
        <v>394</v>
      </c>
      <c r="D206" s="51" t="s">
        <v>24</v>
      </c>
      <c r="E206" s="51" t="s">
        <v>345</v>
      </c>
      <c r="F206" s="205" t="n">
        <f aca="false">H206+J206+L206+N206+P206</f>
        <v>56.9</v>
      </c>
      <c r="G206" s="205" t="n">
        <v>13.2</v>
      </c>
      <c r="H206" s="206"/>
      <c r="I206" s="206"/>
      <c r="J206" s="206"/>
      <c r="K206" s="206"/>
      <c r="L206" s="205" t="n">
        <v>56.9</v>
      </c>
      <c r="M206" s="205" t="n">
        <v>13.2</v>
      </c>
      <c r="N206" s="206"/>
      <c r="O206" s="206"/>
      <c r="P206" s="210"/>
      <c r="Q206" s="210"/>
      <c r="R206" s="51" t="s">
        <v>91</v>
      </c>
      <c r="S206" s="68" t="n">
        <v>9</v>
      </c>
    </row>
    <row r="207" customFormat="false" ht="60.35" hidden="false" customHeight="false" outlineLevel="0" collapsed="false">
      <c r="A207" s="51"/>
      <c r="B207" s="68" t="n">
        <v>2</v>
      </c>
      <c r="C207" s="237" t="s">
        <v>395</v>
      </c>
      <c r="D207" s="188" t="s">
        <v>24</v>
      </c>
      <c r="E207" s="188" t="s">
        <v>365</v>
      </c>
      <c r="F207" s="205" t="n">
        <f aca="false">H207+J207+L207+N207+P207</f>
        <v>505.8</v>
      </c>
      <c r="G207" s="189" t="n">
        <v>75.6</v>
      </c>
      <c r="H207" s="190"/>
      <c r="I207" s="190"/>
      <c r="J207" s="190"/>
      <c r="K207" s="190"/>
      <c r="L207" s="190" t="n">
        <v>505.8</v>
      </c>
      <c r="M207" s="214" t="n">
        <v>75.6</v>
      </c>
      <c r="N207" s="214"/>
      <c r="O207" s="214"/>
      <c r="P207" s="214"/>
      <c r="Q207" s="245"/>
      <c r="R207" s="247" t="s">
        <v>396</v>
      </c>
      <c r="S207" s="191" t="n">
        <v>99</v>
      </c>
    </row>
    <row r="208" customFormat="false" ht="83.85" hidden="false" customHeight="false" outlineLevel="0" collapsed="false">
      <c r="A208" s="51"/>
      <c r="B208" s="68" t="n">
        <v>3</v>
      </c>
      <c r="C208" s="188" t="s">
        <v>397</v>
      </c>
      <c r="D208" s="188" t="s">
        <v>24</v>
      </c>
      <c r="E208" s="188" t="s">
        <v>365</v>
      </c>
      <c r="F208" s="205" t="n">
        <f aca="false">H208+J208+L208+N208+P208</f>
        <v>250</v>
      </c>
      <c r="G208" s="189" t="n">
        <v>64.4</v>
      </c>
      <c r="H208" s="190"/>
      <c r="I208" s="190"/>
      <c r="J208" s="190"/>
      <c r="K208" s="190"/>
      <c r="L208" s="190" t="n">
        <v>250</v>
      </c>
      <c r="M208" s="190" t="n">
        <v>64.4</v>
      </c>
      <c r="N208" s="190"/>
      <c r="O208" s="190"/>
      <c r="P208" s="190"/>
      <c r="Q208" s="190"/>
      <c r="R208" s="248" t="s">
        <v>398</v>
      </c>
      <c r="S208" s="191" t="n">
        <v>6</v>
      </c>
    </row>
    <row r="209" customFormat="false" ht="60.35" hidden="false" customHeight="false" outlineLevel="0" collapsed="false">
      <c r="A209" s="51"/>
      <c r="B209" s="68" t="n">
        <v>4</v>
      </c>
      <c r="C209" s="237" t="s">
        <v>399</v>
      </c>
      <c r="D209" s="188" t="s">
        <v>24</v>
      </c>
      <c r="E209" s="188" t="s">
        <v>365</v>
      </c>
      <c r="F209" s="205" t="n">
        <f aca="false">H209+J209+L209+N209+P209</f>
        <v>362.6</v>
      </c>
      <c r="G209" s="189" t="n">
        <v>0</v>
      </c>
      <c r="H209" s="190"/>
      <c r="I209" s="190"/>
      <c r="J209" s="190"/>
      <c r="K209" s="190"/>
      <c r="L209" s="190" t="n">
        <f aca="false">SUM(L210:L211)</f>
        <v>362.6</v>
      </c>
      <c r="M209" s="190" t="n">
        <v>0</v>
      </c>
      <c r="N209" s="190"/>
      <c r="O209" s="190"/>
      <c r="P209" s="190"/>
      <c r="Q209" s="238"/>
      <c r="R209" s="249" t="s">
        <v>400</v>
      </c>
      <c r="S209" s="191" t="n">
        <v>0</v>
      </c>
    </row>
    <row r="210" customFormat="false" ht="48.6" hidden="false" customHeight="false" outlineLevel="0" collapsed="false">
      <c r="A210" s="51"/>
      <c r="B210" s="250" t="s">
        <v>45</v>
      </c>
      <c r="C210" s="237" t="s">
        <v>401</v>
      </c>
      <c r="D210" s="188" t="s">
        <v>24</v>
      </c>
      <c r="E210" s="188" t="s">
        <v>365</v>
      </c>
      <c r="F210" s="205" t="n">
        <f aca="false">H210+J210+L210+N210+P210</f>
        <v>16</v>
      </c>
      <c r="G210" s="189" t="n">
        <v>0</v>
      </c>
      <c r="H210" s="251"/>
      <c r="I210" s="251"/>
      <c r="J210" s="251"/>
      <c r="K210" s="251"/>
      <c r="L210" s="251" t="n">
        <v>16</v>
      </c>
      <c r="M210" s="190" t="n">
        <v>0</v>
      </c>
      <c r="N210" s="251"/>
      <c r="O210" s="251"/>
      <c r="P210" s="251"/>
      <c r="Q210" s="252"/>
      <c r="R210" s="249" t="s">
        <v>402</v>
      </c>
      <c r="S210" s="191" t="n">
        <v>0</v>
      </c>
    </row>
    <row r="211" customFormat="false" ht="60.35" hidden="false" customHeight="false" outlineLevel="0" collapsed="false">
      <c r="A211" s="51"/>
      <c r="B211" s="250" t="s">
        <v>45</v>
      </c>
      <c r="C211" s="237" t="s">
        <v>403</v>
      </c>
      <c r="D211" s="188" t="s">
        <v>24</v>
      </c>
      <c r="E211" s="188" t="s">
        <v>365</v>
      </c>
      <c r="F211" s="205" t="n">
        <f aca="false">H211+J211+L211+N211+P211</f>
        <v>346.6</v>
      </c>
      <c r="G211" s="189" t="n">
        <v>0</v>
      </c>
      <c r="H211" s="251"/>
      <c r="I211" s="251"/>
      <c r="J211" s="251"/>
      <c r="K211" s="251"/>
      <c r="L211" s="251" t="n">
        <f aca="false">175.5+171.1</f>
        <v>346.6</v>
      </c>
      <c r="M211" s="190" t="n">
        <v>0</v>
      </c>
      <c r="N211" s="251"/>
      <c r="O211" s="251"/>
      <c r="P211" s="251"/>
      <c r="Q211" s="252"/>
      <c r="R211" s="249" t="s">
        <v>404</v>
      </c>
      <c r="S211" s="191" t="n">
        <v>0</v>
      </c>
    </row>
    <row r="212" customFormat="false" ht="79.65" hidden="false" customHeight="false" outlineLevel="0" collapsed="false">
      <c r="A212" s="51" t="s">
        <v>405</v>
      </c>
      <c r="B212" s="68" t="s">
        <v>56</v>
      </c>
      <c r="C212" s="226" t="s">
        <v>406</v>
      </c>
      <c r="D212" s="227" t="s">
        <v>24</v>
      </c>
      <c r="E212" s="227" t="s">
        <v>365</v>
      </c>
      <c r="F212" s="205" t="n">
        <f aca="false">H212+J212+L212+N212+P212</f>
        <v>232.6</v>
      </c>
      <c r="G212" s="253" t="n">
        <v>0</v>
      </c>
      <c r="H212" s="228"/>
      <c r="I212" s="228"/>
      <c r="J212" s="228"/>
      <c r="K212" s="228"/>
      <c r="L212" s="228" t="n">
        <v>232.6</v>
      </c>
      <c r="M212" s="228" t="n">
        <v>0</v>
      </c>
      <c r="N212" s="228"/>
      <c r="O212" s="228"/>
      <c r="P212" s="228"/>
      <c r="Q212" s="254"/>
      <c r="R212" s="255" t="s">
        <v>407</v>
      </c>
      <c r="S212" s="223" t="s">
        <v>408</v>
      </c>
    </row>
    <row r="213" customFormat="false" ht="13.8" hidden="false" customHeight="false" outlineLevel="0" collapsed="false">
      <c r="A213" s="51"/>
      <c r="B213" s="68"/>
      <c r="C213" s="217" t="s">
        <v>8</v>
      </c>
      <c r="D213" s="51"/>
      <c r="E213" s="51"/>
      <c r="F213" s="202" t="n">
        <f aca="false">F212+F209+F208+F207+F206</f>
        <v>1407.9</v>
      </c>
      <c r="G213" s="202" t="n">
        <f aca="false">G212+G209+G208+G207+G206</f>
        <v>153.2</v>
      </c>
      <c r="H213" s="202"/>
      <c r="I213" s="202"/>
      <c r="J213" s="202"/>
      <c r="K213" s="202"/>
      <c r="L213" s="202" t="n">
        <f aca="false">L212+L209+L208+L207+L206</f>
        <v>1407.9</v>
      </c>
      <c r="M213" s="202" t="n">
        <f aca="false">M206+M207+M208+M209+M210+M211+M212</f>
        <v>153.2</v>
      </c>
      <c r="N213" s="203"/>
      <c r="O213" s="203"/>
      <c r="P213" s="203"/>
      <c r="Q213" s="203"/>
      <c r="R213" s="217"/>
      <c r="S213" s="218"/>
    </row>
    <row r="214" customFormat="false" ht="60.35" hidden="false" customHeight="true" outlineLevel="0" collapsed="false">
      <c r="A214" s="197" t="s">
        <v>409</v>
      </c>
      <c r="B214" s="68" t="s">
        <v>35</v>
      </c>
      <c r="C214" s="51" t="s">
        <v>410</v>
      </c>
      <c r="D214" s="51" t="s">
        <v>24</v>
      </c>
      <c r="E214" s="51" t="s">
        <v>345</v>
      </c>
      <c r="F214" s="205" t="n">
        <f aca="false">H214+J214+L214+N214+P214</f>
        <v>64.4</v>
      </c>
      <c r="G214" s="205" t="n">
        <v>1.1</v>
      </c>
      <c r="H214" s="206"/>
      <c r="I214" s="206"/>
      <c r="J214" s="206"/>
      <c r="K214" s="206"/>
      <c r="L214" s="205" t="n">
        <v>64.4</v>
      </c>
      <c r="M214" s="205" t="n">
        <v>1.1</v>
      </c>
      <c r="N214" s="203"/>
      <c r="O214" s="203"/>
      <c r="P214" s="256"/>
      <c r="Q214" s="256"/>
      <c r="R214" s="74" t="s">
        <v>411</v>
      </c>
      <c r="S214" s="68" t="n">
        <v>10</v>
      </c>
    </row>
    <row r="215" customFormat="false" ht="13.8" hidden="false" customHeight="false" outlineLevel="0" collapsed="false">
      <c r="A215" s="197"/>
      <c r="B215" s="68"/>
      <c r="C215" s="217" t="s">
        <v>8</v>
      </c>
      <c r="D215" s="51"/>
      <c r="E215" s="51"/>
      <c r="F215" s="202" t="n">
        <f aca="false">F214</f>
        <v>64.4</v>
      </c>
      <c r="G215" s="202" t="n">
        <v>1.1</v>
      </c>
      <c r="H215" s="203"/>
      <c r="I215" s="203"/>
      <c r="J215" s="203"/>
      <c r="K215" s="203"/>
      <c r="L215" s="202" t="n">
        <f aca="false">L214</f>
        <v>64.4</v>
      </c>
      <c r="M215" s="202" t="n">
        <f aca="false">M214</f>
        <v>1.1</v>
      </c>
      <c r="N215" s="203"/>
      <c r="O215" s="203"/>
      <c r="P215" s="256"/>
      <c r="Q215" s="256"/>
      <c r="R215" s="217"/>
      <c r="S215" s="218"/>
    </row>
    <row r="216" customFormat="false" ht="36.85" hidden="false" customHeight="true" outlineLevel="0" collapsed="false">
      <c r="A216" s="257" t="s">
        <v>412</v>
      </c>
      <c r="B216" s="68" t="n">
        <v>1</v>
      </c>
      <c r="C216" s="51" t="s">
        <v>413</v>
      </c>
      <c r="D216" s="51" t="s">
        <v>24</v>
      </c>
      <c r="E216" s="51" t="s">
        <v>345</v>
      </c>
      <c r="F216" s="205" t="n">
        <f aca="false">H216+J216+L216</f>
        <v>61</v>
      </c>
      <c r="G216" s="205" t="n">
        <v>0</v>
      </c>
      <c r="H216" s="206"/>
      <c r="I216" s="206"/>
      <c r="J216" s="206"/>
      <c r="K216" s="206"/>
      <c r="L216" s="205" t="n">
        <v>61</v>
      </c>
      <c r="M216" s="205" t="n">
        <v>0</v>
      </c>
      <c r="N216" s="203"/>
      <c r="O216" s="203"/>
      <c r="P216" s="256"/>
      <c r="Q216" s="256"/>
      <c r="R216" s="51" t="s">
        <v>414</v>
      </c>
      <c r="S216" s="68" t="n">
        <v>0</v>
      </c>
    </row>
    <row r="217" customFormat="false" ht="13.8" hidden="false" customHeight="false" outlineLevel="0" collapsed="false">
      <c r="A217" s="257"/>
      <c r="B217" s="68"/>
      <c r="C217" s="217" t="s">
        <v>415</v>
      </c>
      <c r="D217" s="51"/>
      <c r="E217" s="51"/>
      <c r="F217" s="202" t="n">
        <f aca="false">F216</f>
        <v>61</v>
      </c>
      <c r="G217" s="202" t="n">
        <v>0</v>
      </c>
      <c r="H217" s="203"/>
      <c r="I217" s="203"/>
      <c r="J217" s="203"/>
      <c r="K217" s="203"/>
      <c r="L217" s="202" t="n">
        <f aca="false">L216</f>
        <v>61</v>
      </c>
      <c r="M217" s="202" t="n">
        <f aca="false">M216</f>
        <v>0</v>
      </c>
      <c r="N217" s="203"/>
      <c r="O217" s="203"/>
      <c r="P217" s="256"/>
      <c r="Q217" s="256"/>
      <c r="R217" s="217"/>
      <c r="S217" s="218"/>
    </row>
    <row r="218" customFormat="false" ht="60.35" hidden="false" customHeight="true" outlineLevel="0" collapsed="false">
      <c r="A218" s="51" t="s">
        <v>416</v>
      </c>
      <c r="B218" s="68" t="s">
        <v>35</v>
      </c>
      <c r="C218" s="51" t="s">
        <v>417</v>
      </c>
      <c r="D218" s="51" t="s">
        <v>24</v>
      </c>
      <c r="E218" s="51" t="s">
        <v>345</v>
      </c>
      <c r="F218" s="205" t="n">
        <f aca="false">SUM(H218:P218)</f>
        <v>49.6</v>
      </c>
      <c r="G218" s="205" t="n">
        <v>0</v>
      </c>
      <c r="H218" s="206"/>
      <c r="I218" s="206"/>
      <c r="J218" s="206"/>
      <c r="K218" s="206"/>
      <c r="L218" s="205" t="n">
        <v>49.6</v>
      </c>
      <c r="M218" s="205" t="n">
        <v>0</v>
      </c>
      <c r="N218" s="206"/>
      <c r="O218" s="206"/>
      <c r="P218" s="210"/>
      <c r="Q218" s="210"/>
      <c r="R218" s="51" t="s">
        <v>418</v>
      </c>
      <c r="S218" s="68" t="n">
        <v>0</v>
      </c>
    </row>
    <row r="219" customFormat="false" ht="13.8" hidden="false" customHeight="false" outlineLevel="0" collapsed="false">
      <c r="A219" s="51"/>
      <c r="B219" s="68"/>
      <c r="C219" s="217" t="s">
        <v>8</v>
      </c>
      <c r="D219" s="51"/>
      <c r="E219" s="51"/>
      <c r="F219" s="202" t="n">
        <f aca="false">F218</f>
        <v>49.6</v>
      </c>
      <c r="G219" s="202" t="n">
        <v>0</v>
      </c>
      <c r="H219" s="203"/>
      <c r="I219" s="203"/>
      <c r="J219" s="203"/>
      <c r="K219" s="203"/>
      <c r="L219" s="202" t="n">
        <f aca="false">L218</f>
        <v>49.6</v>
      </c>
      <c r="M219" s="202" t="n">
        <f aca="false">M218</f>
        <v>0</v>
      </c>
      <c r="N219" s="203"/>
      <c r="O219" s="203"/>
      <c r="P219" s="256"/>
      <c r="Q219" s="256"/>
      <c r="R219" s="217"/>
      <c r="S219" s="218"/>
    </row>
    <row r="220" customFormat="false" ht="36.85" hidden="false" customHeight="true" outlineLevel="0" collapsed="false">
      <c r="A220" s="51" t="s">
        <v>419</v>
      </c>
      <c r="B220" s="199" t="n">
        <v>1</v>
      </c>
      <c r="C220" s="51" t="s">
        <v>420</v>
      </c>
      <c r="D220" s="51" t="s">
        <v>24</v>
      </c>
      <c r="E220" s="258" t="s">
        <v>345</v>
      </c>
      <c r="F220" s="205" t="n">
        <f aca="false">H220+J220+L220</f>
        <v>4.5</v>
      </c>
      <c r="G220" s="205" t="n">
        <v>0</v>
      </c>
      <c r="H220" s="206"/>
      <c r="I220" s="206"/>
      <c r="J220" s="206"/>
      <c r="K220" s="206"/>
      <c r="L220" s="206" t="n">
        <v>4.5</v>
      </c>
      <c r="M220" s="205" t="n">
        <v>0</v>
      </c>
      <c r="N220" s="206"/>
      <c r="O220" s="206"/>
      <c r="P220" s="205"/>
      <c r="Q220" s="259"/>
      <c r="R220" s="260" t="s">
        <v>421</v>
      </c>
      <c r="S220" s="22" t="n">
        <v>0</v>
      </c>
    </row>
    <row r="221" customFormat="false" ht="48.6" hidden="false" customHeight="false" outlineLevel="0" collapsed="false">
      <c r="A221" s="51"/>
      <c r="B221" s="199" t="n">
        <v>2</v>
      </c>
      <c r="C221" s="51" t="s">
        <v>422</v>
      </c>
      <c r="D221" s="51" t="s">
        <v>24</v>
      </c>
      <c r="E221" s="258" t="s">
        <v>345</v>
      </c>
      <c r="F221" s="205" t="n">
        <v>15</v>
      </c>
      <c r="G221" s="205" t="n">
        <v>2.9</v>
      </c>
      <c r="H221" s="206"/>
      <c r="I221" s="206"/>
      <c r="J221" s="206"/>
      <c r="K221" s="206"/>
      <c r="L221" s="206" t="n">
        <v>15</v>
      </c>
      <c r="M221" s="205" t="n">
        <v>2.9</v>
      </c>
      <c r="N221" s="206"/>
      <c r="O221" s="206"/>
      <c r="P221" s="205"/>
      <c r="Q221" s="259"/>
      <c r="R221" s="260" t="s">
        <v>423</v>
      </c>
      <c r="S221" s="22" t="n">
        <v>4</v>
      </c>
    </row>
    <row r="222" customFormat="false" ht="48.6" hidden="false" customHeight="false" outlineLevel="0" collapsed="false">
      <c r="A222" s="51"/>
      <c r="B222" s="199" t="n">
        <v>3</v>
      </c>
      <c r="C222" s="51" t="s">
        <v>424</v>
      </c>
      <c r="D222" s="51" t="s">
        <v>24</v>
      </c>
      <c r="E222" s="258" t="s">
        <v>345</v>
      </c>
      <c r="F222" s="205" t="n">
        <v>35.1</v>
      </c>
      <c r="G222" s="205" t="n">
        <v>0</v>
      </c>
      <c r="H222" s="206"/>
      <c r="I222" s="206"/>
      <c r="J222" s="206"/>
      <c r="K222" s="206"/>
      <c r="L222" s="205" t="n">
        <v>35.1</v>
      </c>
      <c r="M222" s="205" t="n">
        <v>0</v>
      </c>
      <c r="N222" s="206"/>
      <c r="O222" s="206"/>
      <c r="P222" s="205"/>
      <c r="Q222" s="259"/>
      <c r="R222" s="260" t="s">
        <v>425</v>
      </c>
      <c r="S222" s="22" t="n">
        <v>0</v>
      </c>
    </row>
    <row r="223" customFormat="false" ht="60.35" hidden="false" customHeight="false" outlineLevel="0" collapsed="false">
      <c r="A223" s="51"/>
      <c r="B223" s="199" t="n">
        <v>4</v>
      </c>
      <c r="C223" s="51" t="s">
        <v>426</v>
      </c>
      <c r="D223" s="51" t="s">
        <v>24</v>
      </c>
      <c r="E223" s="258" t="s">
        <v>345</v>
      </c>
      <c r="F223" s="205" t="n">
        <v>2.7</v>
      </c>
      <c r="G223" s="205" t="n">
        <v>0</v>
      </c>
      <c r="H223" s="206"/>
      <c r="I223" s="206"/>
      <c r="J223" s="206"/>
      <c r="K223" s="206"/>
      <c r="L223" s="205" t="n">
        <v>2.7</v>
      </c>
      <c r="M223" s="205" t="n">
        <v>0</v>
      </c>
      <c r="N223" s="206"/>
      <c r="O223" s="206"/>
      <c r="P223" s="205"/>
      <c r="Q223" s="259"/>
      <c r="R223" s="260" t="s">
        <v>427</v>
      </c>
      <c r="S223" s="22" t="n">
        <v>0</v>
      </c>
    </row>
    <row r="224" customFormat="false" ht="36.85" hidden="false" customHeight="false" outlineLevel="0" collapsed="false">
      <c r="A224" s="51"/>
      <c r="B224" s="199" t="n">
        <v>5</v>
      </c>
      <c r="C224" s="51" t="s">
        <v>428</v>
      </c>
      <c r="D224" s="51" t="s">
        <v>24</v>
      </c>
      <c r="E224" s="258" t="s">
        <v>345</v>
      </c>
      <c r="F224" s="205" t="n">
        <v>5.9</v>
      </c>
      <c r="G224" s="205" t="n">
        <v>0</v>
      </c>
      <c r="H224" s="206"/>
      <c r="I224" s="206"/>
      <c r="J224" s="206"/>
      <c r="K224" s="206"/>
      <c r="L224" s="206" t="n">
        <v>5.9</v>
      </c>
      <c r="M224" s="205" t="n">
        <v>0</v>
      </c>
      <c r="N224" s="206"/>
      <c r="O224" s="206"/>
      <c r="P224" s="205"/>
      <c r="Q224" s="259"/>
      <c r="R224" s="260" t="s">
        <v>429</v>
      </c>
      <c r="S224" s="22" t="n">
        <v>0</v>
      </c>
    </row>
    <row r="225" customFormat="false" ht="48.6" hidden="false" customHeight="false" outlineLevel="0" collapsed="false">
      <c r="A225" s="51"/>
      <c r="B225" s="199" t="n">
        <v>6</v>
      </c>
      <c r="C225" s="188" t="s">
        <v>430</v>
      </c>
      <c r="D225" s="188" t="s">
        <v>24</v>
      </c>
      <c r="E225" s="188" t="s">
        <v>365</v>
      </c>
      <c r="F225" s="189" t="n">
        <f aca="false">L225</f>
        <v>178.9</v>
      </c>
      <c r="G225" s="189" t="n">
        <v>0</v>
      </c>
      <c r="H225" s="190"/>
      <c r="I225" s="190"/>
      <c r="J225" s="190"/>
      <c r="K225" s="190"/>
      <c r="L225" s="190" t="n">
        <f aca="false">350-171.1</f>
        <v>178.9</v>
      </c>
      <c r="M225" s="190" t="n">
        <v>0</v>
      </c>
      <c r="N225" s="190"/>
      <c r="O225" s="190"/>
      <c r="P225" s="190"/>
      <c r="Q225" s="219"/>
      <c r="R225" s="249" t="s">
        <v>431</v>
      </c>
      <c r="S225" s="261" t="n">
        <v>0</v>
      </c>
    </row>
    <row r="226" customFormat="false" ht="13.8" hidden="false" customHeight="false" outlineLevel="0" collapsed="false">
      <c r="A226" s="51"/>
      <c r="B226" s="68"/>
      <c r="C226" s="217" t="s">
        <v>8</v>
      </c>
      <c r="D226" s="51"/>
      <c r="E226" s="51"/>
      <c r="F226" s="202" t="n">
        <f aca="false">F220+F221+F222+F223+F224+F225</f>
        <v>242.1</v>
      </c>
      <c r="G226" s="205" t="n">
        <v>0</v>
      </c>
      <c r="H226" s="203"/>
      <c r="I226" s="203"/>
      <c r="J226" s="203"/>
      <c r="K226" s="203"/>
      <c r="L226" s="202" t="n">
        <f aca="false">SUM(L220:L225)</f>
        <v>242.1</v>
      </c>
      <c r="M226" s="202" t="n">
        <f aca="false">SUM(M220:M225)</f>
        <v>2.9</v>
      </c>
      <c r="N226" s="203"/>
      <c r="O226" s="203"/>
      <c r="P226" s="202"/>
      <c r="Q226" s="202"/>
      <c r="R226" s="217"/>
      <c r="S226" s="218"/>
    </row>
    <row r="227" customFormat="false" ht="60.35" hidden="false" customHeight="false" outlineLevel="0" collapsed="false">
      <c r="A227" s="262" t="s">
        <v>432</v>
      </c>
      <c r="B227" s="187" t="n">
        <v>1</v>
      </c>
      <c r="C227" s="244" t="s">
        <v>433</v>
      </c>
      <c r="D227" s="188" t="s">
        <v>24</v>
      </c>
      <c r="E227" s="188" t="s">
        <v>365</v>
      </c>
      <c r="F227" s="189" t="n">
        <f aca="false">L227</f>
        <v>120</v>
      </c>
      <c r="G227" s="189" t="n">
        <v>8.1</v>
      </c>
      <c r="H227" s="190"/>
      <c r="I227" s="190"/>
      <c r="J227" s="190"/>
      <c r="K227" s="190"/>
      <c r="L227" s="190" t="n">
        <v>120</v>
      </c>
      <c r="M227" s="214" t="n">
        <v>8.1</v>
      </c>
      <c r="N227" s="214"/>
      <c r="O227" s="214"/>
      <c r="P227" s="214"/>
      <c r="Q227" s="245"/>
      <c r="R227" s="263" t="s">
        <v>434</v>
      </c>
      <c r="S227" s="264" t="n">
        <v>9</v>
      </c>
    </row>
    <row r="228" customFormat="false" ht="48.6" hidden="false" customHeight="false" outlineLevel="0" collapsed="false">
      <c r="A228" s="262"/>
      <c r="B228" s="187" t="n">
        <v>2</v>
      </c>
      <c r="C228" s="237" t="s">
        <v>435</v>
      </c>
      <c r="D228" s="188" t="s">
        <v>24</v>
      </c>
      <c r="E228" s="188" t="s">
        <v>365</v>
      </c>
      <c r="F228" s="189" t="n">
        <f aca="false">L228</f>
        <v>50</v>
      </c>
      <c r="G228" s="189" t="n">
        <v>1</v>
      </c>
      <c r="H228" s="190"/>
      <c r="I228" s="190"/>
      <c r="J228" s="190"/>
      <c r="K228" s="190"/>
      <c r="L228" s="190" t="n">
        <v>50</v>
      </c>
      <c r="M228" s="190" t="n">
        <v>1</v>
      </c>
      <c r="N228" s="190"/>
      <c r="O228" s="190"/>
      <c r="P228" s="190"/>
      <c r="Q228" s="245"/>
      <c r="R228" s="263" t="s">
        <v>436</v>
      </c>
      <c r="S228" s="191" t="n">
        <v>3</v>
      </c>
    </row>
    <row r="229" customFormat="false" ht="13.8" hidden="false" customHeight="false" outlineLevel="0" collapsed="false">
      <c r="A229" s="74"/>
      <c r="B229" s="106"/>
      <c r="C229" s="184" t="s">
        <v>8</v>
      </c>
      <c r="D229" s="106"/>
      <c r="E229" s="29"/>
      <c r="F229" s="242" t="n">
        <f aca="false">F227+F228</f>
        <v>170</v>
      </c>
      <c r="G229" s="242" t="n">
        <v>9.1</v>
      </c>
      <c r="H229" s="242"/>
      <c r="I229" s="242"/>
      <c r="J229" s="242"/>
      <c r="K229" s="242"/>
      <c r="L229" s="242" t="n">
        <f aca="false">SUM(L227:L228)</f>
        <v>170</v>
      </c>
      <c r="M229" s="242" t="n">
        <f aca="false">SUM(M227:M228)</f>
        <v>9.1</v>
      </c>
      <c r="N229" s="242"/>
      <c r="O229" s="242"/>
      <c r="P229" s="242"/>
      <c r="Q229" s="242"/>
      <c r="R229" s="184"/>
      <c r="S229" s="22"/>
    </row>
    <row r="230" customFormat="false" ht="68.75" hidden="false" customHeight="false" outlineLevel="0" collapsed="false">
      <c r="A230" s="265" t="s">
        <v>437</v>
      </c>
      <c r="B230" s="187" t="n">
        <v>1</v>
      </c>
      <c r="C230" s="188" t="s">
        <v>438</v>
      </c>
      <c r="D230" s="188" t="s">
        <v>24</v>
      </c>
      <c r="E230" s="188" t="s">
        <v>365</v>
      </c>
      <c r="F230" s="189" t="n">
        <f aca="false">L230</f>
        <v>256</v>
      </c>
      <c r="G230" s="189" t="n">
        <v>0</v>
      </c>
      <c r="H230" s="190"/>
      <c r="I230" s="190"/>
      <c r="J230" s="190"/>
      <c r="K230" s="190"/>
      <c r="L230" s="190" t="n">
        <v>256</v>
      </c>
      <c r="M230" s="190" t="n">
        <v>0</v>
      </c>
      <c r="N230" s="190"/>
      <c r="O230" s="190"/>
      <c r="P230" s="190"/>
      <c r="Q230" s="238"/>
      <c r="R230" s="249" t="s">
        <v>439</v>
      </c>
      <c r="S230" s="191" t="n">
        <v>1</v>
      </c>
    </row>
    <row r="231" customFormat="false" ht="13.8" hidden="false" customHeight="false" outlineLevel="0" collapsed="false">
      <c r="A231" s="74"/>
      <c r="B231" s="106"/>
      <c r="C231" s="184" t="s">
        <v>8</v>
      </c>
      <c r="D231" s="106"/>
      <c r="E231" s="29"/>
      <c r="F231" s="242" t="n">
        <f aca="false">F230</f>
        <v>256</v>
      </c>
      <c r="G231" s="242" t="n">
        <v>0</v>
      </c>
      <c r="H231" s="242"/>
      <c r="I231" s="242"/>
      <c r="J231" s="242"/>
      <c r="K231" s="242"/>
      <c r="L231" s="242" t="n">
        <f aca="false">SUM(L230)</f>
        <v>256</v>
      </c>
      <c r="M231" s="242" t="n">
        <f aca="false">SUM(M230)</f>
        <v>0</v>
      </c>
      <c r="N231" s="242"/>
      <c r="O231" s="242"/>
      <c r="P231" s="242"/>
      <c r="Q231" s="242"/>
      <c r="R231" s="184"/>
      <c r="S231" s="22"/>
    </row>
    <row r="232" customFormat="false" ht="60.35" hidden="false" customHeight="false" outlineLevel="0" collapsed="false">
      <c r="A232" s="266" t="s">
        <v>440</v>
      </c>
      <c r="B232" s="187" t="n">
        <v>1</v>
      </c>
      <c r="C232" s="188" t="s">
        <v>441</v>
      </c>
      <c r="D232" s="267" t="s">
        <v>24</v>
      </c>
      <c r="E232" s="188" t="s">
        <v>365</v>
      </c>
      <c r="F232" s="189" t="n">
        <f aca="false">L232</f>
        <v>43.9</v>
      </c>
      <c r="G232" s="189" t="n">
        <v>0</v>
      </c>
      <c r="H232" s="190"/>
      <c r="I232" s="190"/>
      <c r="J232" s="190"/>
      <c r="K232" s="190"/>
      <c r="L232" s="190" t="n">
        <v>43.9</v>
      </c>
      <c r="M232" s="190" t="n">
        <v>0</v>
      </c>
      <c r="N232" s="190"/>
      <c r="O232" s="190"/>
      <c r="P232" s="190"/>
      <c r="Q232" s="238"/>
      <c r="R232" s="249" t="s">
        <v>442</v>
      </c>
      <c r="S232" s="261" t="n">
        <v>13</v>
      </c>
    </row>
    <row r="233" customFormat="false" ht="13.8" hidden="false" customHeight="false" outlineLevel="0" collapsed="false">
      <c r="A233" s="184"/>
      <c r="B233" s="106"/>
      <c r="C233" s="184" t="s">
        <v>8</v>
      </c>
      <c r="D233" s="106"/>
      <c r="E233" s="29"/>
      <c r="F233" s="242" t="n">
        <f aca="false">F232</f>
        <v>43.9</v>
      </c>
      <c r="G233" s="242" t="n">
        <v>0</v>
      </c>
      <c r="H233" s="242"/>
      <c r="I233" s="242"/>
      <c r="J233" s="242"/>
      <c r="K233" s="242"/>
      <c r="L233" s="242" t="n">
        <f aca="false">SUM(L232)</f>
        <v>43.9</v>
      </c>
      <c r="M233" s="242" t="n">
        <f aca="false">SUM(M232)</f>
        <v>0</v>
      </c>
      <c r="N233" s="242"/>
      <c r="O233" s="242"/>
      <c r="P233" s="242"/>
      <c r="Q233" s="242"/>
      <c r="R233" s="184"/>
      <c r="S233" s="22"/>
    </row>
    <row r="234" customFormat="false" ht="13.8" hidden="false" customHeight="false" outlineLevel="0" collapsed="false">
      <c r="A234" s="217"/>
      <c r="B234" s="68"/>
      <c r="C234" s="217" t="s">
        <v>443</v>
      </c>
      <c r="D234" s="51"/>
      <c r="E234" s="51"/>
      <c r="F234" s="202" t="n">
        <f aca="false">F184+F189+F193+F196+F200+F203+F205+F213+F215+F217+F219+F226+F229+F231+F233</f>
        <v>12667.56</v>
      </c>
      <c r="G234" s="202" t="n">
        <v>630.6</v>
      </c>
      <c r="H234" s="203"/>
      <c r="I234" s="203"/>
      <c r="J234" s="202" t="n">
        <f aca="false">J184+J189+J193+J196+J200+J203+J205+J213+J215+J217+J219+J226+J229+J231+J233</f>
        <v>1276.6</v>
      </c>
      <c r="K234" s="202" t="n">
        <f aca="false">K184+K189+K193+K196+K200+K203+K205+K213+K215+K217+K219+K226+K229+K231+K233</f>
        <v>441.1</v>
      </c>
      <c r="L234" s="202" t="n">
        <f aca="false">L184+L189+L193+L196+L200+L203+L205+L213+L215+L217+L219+L226+L229+L231+L233</f>
        <v>11390.96</v>
      </c>
      <c r="M234" s="202" t="n">
        <f aca="false">M184+M189+M193+M196+M200+M203+M205+M213+M215+M217+M219+M226+M229+M231+M233</f>
        <v>189.5</v>
      </c>
      <c r="N234" s="268"/>
      <c r="O234" s="268"/>
      <c r="P234" s="268"/>
      <c r="Q234" s="268"/>
      <c r="R234" s="269"/>
      <c r="S234" s="270"/>
    </row>
    <row r="235" customFormat="false" ht="14.25" hidden="false" customHeight="true" outlineLevel="0" collapsed="false">
      <c r="A235" s="155" t="s">
        <v>444</v>
      </c>
      <c r="B235" s="155"/>
      <c r="C235" s="155"/>
      <c r="D235" s="155"/>
      <c r="E235" s="155"/>
      <c r="F235" s="155"/>
      <c r="G235" s="155"/>
      <c r="H235" s="155"/>
      <c r="I235" s="155"/>
      <c r="J235" s="155"/>
      <c r="K235" s="155"/>
      <c r="L235" s="155"/>
      <c r="M235" s="155"/>
      <c r="N235" s="155"/>
      <c r="O235" s="155"/>
      <c r="P235" s="155"/>
      <c r="Q235" s="155"/>
      <c r="R235" s="155"/>
      <c r="S235" s="155"/>
    </row>
    <row r="236" customFormat="false" ht="224.7" hidden="false" customHeight="false" outlineLevel="0" collapsed="false">
      <c r="A236" s="15" t="s">
        <v>445</v>
      </c>
      <c r="B236" s="24" t="s">
        <v>35</v>
      </c>
      <c r="C236" s="35" t="s">
        <v>446</v>
      </c>
      <c r="D236" s="15" t="s">
        <v>24</v>
      </c>
      <c r="E236" s="15" t="s">
        <v>447</v>
      </c>
      <c r="F236" s="156" t="n">
        <f aca="false">H236+J236+L236+N236+P236</f>
        <v>1627</v>
      </c>
      <c r="G236" s="156" t="n">
        <f aca="false">I236+K236+M236+O236+Q236</f>
        <v>409.1</v>
      </c>
      <c r="H236" s="157"/>
      <c r="I236" s="157"/>
      <c r="J236" s="157"/>
      <c r="K236" s="157"/>
      <c r="L236" s="40" t="n">
        <v>1627</v>
      </c>
      <c r="M236" s="156" t="n">
        <v>409.1</v>
      </c>
      <c r="N236" s="157"/>
      <c r="O236" s="157"/>
      <c r="P236" s="157"/>
      <c r="Q236" s="157"/>
      <c r="R236" s="35" t="s">
        <v>267</v>
      </c>
      <c r="S236" s="36" t="n">
        <v>31</v>
      </c>
    </row>
    <row r="237" customFormat="false" ht="95.55" hidden="false" customHeight="true" outlineLevel="0" collapsed="false">
      <c r="A237" s="15" t="s">
        <v>448</v>
      </c>
      <c r="B237" s="24" t="s">
        <v>35</v>
      </c>
      <c r="C237" s="35" t="s">
        <v>449</v>
      </c>
      <c r="D237" s="15" t="s">
        <v>24</v>
      </c>
      <c r="E237" s="271" t="s">
        <v>450</v>
      </c>
      <c r="F237" s="156" t="n">
        <f aca="false">H237+J237+L237+N237+P237</f>
        <v>108</v>
      </c>
      <c r="G237" s="156" t="n">
        <f aca="false">I237+K237+M237+O237+Q237</f>
        <v>0</v>
      </c>
      <c r="H237" s="157"/>
      <c r="I237" s="157"/>
      <c r="J237" s="157"/>
      <c r="K237" s="157"/>
      <c r="L237" s="40" t="n">
        <v>108</v>
      </c>
      <c r="M237" s="156" t="n">
        <v>0</v>
      </c>
      <c r="N237" s="157"/>
      <c r="O237" s="157"/>
      <c r="P237" s="157"/>
      <c r="Q237" s="157"/>
      <c r="R237" s="35" t="s">
        <v>318</v>
      </c>
      <c r="S237" s="36" t="n">
        <v>0</v>
      </c>
    </row>
    <row r="238" customFormat="false" ht="142.5" hidden="false" customHeight="false" outlineLevel="0" collapsed="false">
      <c r="A238" s="15"/>
      <c r="B238" s="24" t="s">
        <v>64</v>
      </c>
      <c r="C238" s="35" t="s">
        <v>451</v>
      </c>
      <c r="D238" s="15" t="s">
        <v>24</v>
      </c>
      <c r="E238" s="271" t="s">
        <v>452</v>
      </c>
      <c r="F238" s="156" t="n">
        <f aca="false">H238+J238+L238+N238+P238</f>
        <v>137.5</v>
      </c>
      <c r="G238" s="156" t="n">
        <f aca="false">I238+K238+M238+O238+Q238</f>
        <v>0</v>
      </c>
      <c r="H238" s="157"/>
      <c r="I238" s="157"/>
      <c r="J238" s="157"/>
      <c r="K238" s="157"/>
      <c r="L238" s="40" t="n">
        <v>137.5</v>
      </c>
      <c r="M238" s="156" t="n">
        <v>0</v>
      </c>
      <c r="N238" s="157"/>
      <c r="O238" s="157"/>
      <c r="P238" s="157"/>
      <c r="Q238" s="157"/>
      <c r="R238" s="35" t="s">
        <v>453</v>
      </c>
      <c r="S238" s="36" t="n">
        <v>0</v>
      </c>
    </row>
    <row r="239" customFormat="false" ht="72.1" hidden="false" customHeight="false" outlineLevel="0" collapsed="false">
      <c r="A239" s="15"/>
      <c r="B239" s="24" t="s">
        <v>50</v>
      </c>
      <c r="C239" s="35" t="s">
        <v>454</v>
      </c>
      <c r="D239" s="15" t="s">
        <v>24</v>
      </c>
      <c r="E239" s="271" t="s">
        <v>330</v>
      </c>
      <c r="F239" s="156" t="n">
        <f aca="false">H239+J239+L239+N239+P239</f>
        <v>200</v>
      </c>
      <c r="G239" s="156" t="n">
        <f aca="false">I239+K239+M239+O239+Q239</f>
        <v>0</v>
      </c>
      <c r="H239" s="157"/>
      <c r="I239" s="157"/>
      <c r="J239" s="157"/>
      <c r="K239" s="157"/>
      <c r="L239" s="40" t="n">
        <v>200</v>
      </c>
      <c r="M239" s="156" t="n">
        <v>0</v>
      </c>
      <c r="N239" s="157"/>
      <c r="O239" s="157"/>
      <c r="P239" s="157"/>
      <c r="Q239" s="157"/>
      <c r="R239" s="35" t="s">
        <v>455</v>
      </c>
      <c r="S239" s="36" t="n">
        <v>0</v>
      </c>
    </row>
    <row r="240" customFormat="false" ht="95.55" hidden="false" customHeight="false" outlineLevel="0" collapsed="false">
      <c r="A240" s="15"/>
      <c r="B240" s="24" t="s">
        <v>53</v>
      </c>
      <c r="C240" s="183" t="s">
        <v>456</v>
      </c>
      <c r="D240" s="15" t="s">
        <v>24</v>
      </c>
      <c r="E240" s="271" t="s">
        <v>450</v>
      </c>
      <c r="F240" s="156" t="n">
        <f aca="false">H240+J240+L240+N240+P240</f>
        <v>3288</v>
      </c>
      <c r="G240" s="156" t="n">
        <f aca="false">I240+K240+M240+O240+Q240</f>
        <v>467.2</v>
      </c>
      <c r="H240" s="157"/>
      <c r="I240" s="157"/>
      <c r="J240" s="157"/>
      <c r="K240" s="157"/>
      <c r="L240" s="40" t="n">
        <v>3284.8</v>
      </c>
      <c r="M240" s="156" t="n">
        <v>467.2</v>
      </c>
      <c r="N240" s="157"/>
      <c r="O240" s="157"/>
      <c r="P240" s="40" t="n">
        <v>3.2</v>
      </c>
      <c r="Q240" s="156" t="n">
        <v>0</v>
      </c>
      <c r="R240" s="35" t="s">
        <v>457</v>
      </c>
      <c r="S240" s="36" t="s">
        <v>458</v>
      </c>
    </row>
    <row r="241" customFormat="false" ht="83.85" hidden="false" customHeight="false" outlineLevel="0" collapsed="false">
      <c r="A241" s="15"/>
      <c r="B241" s="24" t="s">
        <v>56</v>
      </c>
      <c r="C241" s="183" t="s">
        <v>459</v>
      </c>
      <c r="D241" s="15" t="s">
        <v>24</v>
      </c>
      <c r="E241" s="271" t="s">
        <v>330</v>
      </c>
      <c r="F241" s="156" t="n">
        <f aca="false">H241+J241+L241+N241+P241</f>
        <v>396.1</v>
      </c>
      <c r="G241" s="156" t="n">
        <f aca="false">I241+K241+M241+O241+Q241</f>
        <v>45.6</v>
      </c>
      <c r="H241" s="157"/>
      <c r="I241" s="157"/>
      <c r="J241" s="157"/>
      <c r="K241" s="157"/>
      <c r="L241" s="40" t="n">
        <v>396.1</v>
      </c>
      <c r="M241" s="156" t="n">
        <v>45.6</v>
      </c>
      <c r="N241" s="157"/>
      <c r="O241" s="157"/>
      <c r="P241" s="156"/>
      <c r="Q241" s="156"/>
      <c r="R241" s="35" t="s">
        <v>460</v>
      </c>
      <c r="S241" s="36" t="s">
        <v>461</v>
      </c>
    </row>
    <row r="242" customFormat="false" ht="13.8" hidden="false" customHeight="false" outlineLevel="0" collapsed="false">
      <c r="A242" s="15"/>
      <c r="B242" s="272"/>
      <c r="C242" s="273" t="s">
        <v>8</v>
      </c>
      <c r="D242" s="272"/>
      <c r="E242" s="157"/>
      <c r="F242" s="157" t="n">
        <f aca="false">F236+F237+F238+F239+F240+F241</f>
        <v>5756.6</v>
      </c>
      <c r="G242" s="157" t="n">
        <f aca="false">G236+G237+G238+G239+G240+G241</f>
        <v>921.9</v>
      </c>
      <c r="H242" s="157"/>
      <c r="I242" s="157"/>
      <c r="J242" s="157"/>
      <c r="K242" s="157"/>
      <c r="L242" s="157" t="n">
        <f aca="false">L236+L237+L238+L239+L240+L241</f>
        <v>5753.4</v>
      </c>
      <c r="M242" s="157" t="n">
        <f aca="false">M236+M237+M238+M239+M240+M241</f>
        <v>921.9</v>
      </c>
      <c r="N242" s="157"/>
      <c r="O242" s="157"/>
      <c r="P242" s="157" t="n">
        <f aca="false">P236+P237+P238+P239+P240+P241</f>
        <v>3.2</v>
      </c>
      <c r="Q242" s="157" t="n">
        <f aca="false">Q236+Q237+Q238+Q239+Q240+Q241</f>
        <v>0</v>
      </c>
      <c r="R242" s="273"/>
      <c r="S242" s="24"/>
    </row>
    <row r="243" customFormat="false" ht="13.8" hidden="false" customHeight="false" outlineLevel="0" collapsed="false">
      <c r="A243" s="87" t="s">
        <v>462</v>
      </c>
      <c r="B243" s="87"/>
      <c r="C243" s="87"/>
      <c r="D243" s="87"/>
      <c r="E243" s="87"/>
      <c r="F243" s="87"/>
      <c r="G243" s="87"/>
      <c r="H243" s="87"/>
      <c r="I243" s="87"/>
      <c r="J243" s="87"/>
      <c r="K243" s="87"/>
      <c r="L243" s="87"/>
      <c r="M243" s="87"/>
      <c r="N243" s="87"/>
      <c r="O243" s="87"/>
      <c r="P243" s="87"/>
      <c r="Q243" s="87"/>
      <c r="R243" s="87"/>
      <c r="S243" s="87"/>
    </row>
    <row r="244" customFormat="false" ht="60.35" hidden="false" customHeight="false" outlineLevel="0" collapsed="false">
      <c r="A244" s="35" t="s">
        <v>463</v>
      </c>
      <c r="B244" s="36" t="s">
        <v>35</v>
      </c>
      <c r="C244" s="35" t="s">
        <v>464</v>
      </c>
      <c r="D244" s="35" t="s">
        <v>24</v>
      </c>
      <c r="E244" s="35" t="s">
        <v>465</v>
      </c>
      <c r="F244" s="274" t="n">
        <v>1000</v>
      </c>
      <c r="G244" s="275" t="n">
        <v>22.68</v>
      </c>
      <c r="H244" s="94"/>
      <c r="I244" s="94"/>
      <c r="J244" s="94"/>
      <c r="K244" s="94"/>
      <c r="L244" s="94" t="n">
        <f aca="false">F244</f>
        <v>1000</v>
      </c>
      <c r="M244" s="276" t="n">
        <f aca="false">G244</f>
        <v>22.68</v>
      </c>
      <c r="N244" s="94"/>
      <c r="O244" s="94"/>
      <c r="P244" s="94"/>
      <c r="Q244" s="94"/>
      <c r="R244" s="35" t="s">
        <v>466</v>
      </c>
      <c r="S244" s="36" t="n">
        <v>7</v>
      </c>
    </row>
    <row r="245" customFormat="false" ht="60.35" hidden="false" customHeight="false" outlineLevel="0" collapsed="false">
      <c r="A245" s="44"/>
      <c r="B245" s="36" t="s">
        <v>64</v>
      </c>
      <c r="C245" s="35" t="s">
        <v>467</v>
      </c>
      <c r="D245" s="35" t="s">
        <v>24</v>
      </c>
      <c r="E245" s="35" t="s">
        <v>465</v>
      </c>
      <c r="F245" s="274" t="n">
        <v>108.27</v>
      </c>
      <c r="G245" s="94" t="n">
        <v>0</v>
      </c>
      <c r="H245" s="94"/>
      <c r="I245" s="94"/>
      <c r="J245" s="94"/>
      <c r="K245" s="94"/>
      <c r="L245" s="276" t="n">
        <f aca="false">F245</f>
        <v>108.27</v>
      </c>
      <c r="M245" s="94" t="n">
        <f aca="false">G245</f>
        <v>0</v>
      </c>
      <c r="N245" s="94"/>
      <c r="O245" s="94"/>
      <c r="P245" s="94"/>
      <c r="Q245" s="94"/>
      <c r="R245" s="35" t="s">
        <v>468</v>
      </c>
      <c r="S245" s="36" t="n">
        <v>0</v>
      </c>
    </row>
    <row r="246" customFormat="false" ht="60.35" hidden="false" customHeight="false" outlineLevel="0" collapsed="false">
      <c r="A246" s="44"/>
      <c r="B246" s="36" t="s">
        <v>50</v>
      </c>
      <c r="C246" s="35" t="s">
        <v>469</v>
      </c>
      <c r="D246" s="35" t="s">
        <v>24</v>
      </c>
      <c r="E246" s="35" t="s">
        <v>465</v>
      </c>
      <c r="F246" s="151" t="n">
        <v>140</v>
      </c>
      <c r="G246" s="277" t="n">
        <v>127.07</v>
      </c>
      <c r="H246" s="19"/>
      <c r="I246" s="19"/>
      <c r="J246" s="19"/>
      <c r="K246" s="19"/>
      <c r="L246" s="94"/>
      <c r="M246" s="94"/>
      <c r="N246" s="19"/>
      <c r="O246" s="19"/>
      <c r="P246" s="19" t="n">
        <v>140</v>
      </c>
      <c r="Q246" s="277" t="n">
        <v>127.07</v>
      </c>
      <c r="R246" s="35" t="s">
        <v>470</v>
      </c>
      <c r="S246" s="36" t="n">
        <v>1851</v>
      </c>
    </row>
    <row r="247" customFormat="false" ht="60.35" hidden="false" customHeight="false" outlineLevel="0" collapsed="false">
      <c r="A247" s="44"/>
      <c r="B247" s="36" t="s">
        <v>53</v>
      </c>
      <c r="C247" s="35" t="s">
        <v>471</v>
      </c>
      <c r="D247" s="35" t="s">
        <v>24</v>
      </c>
      <c r="E247" s="35" t="s">
        <v>465</v>
      </c>
      <c r="F247" s="274" t="n">
        <f aca="false">L247+P247</f>
        <v>191.92</v>
      </c>
      <c r="G247" s="94" t="n">
        <f aca="false">M247+Q247</f>
        <v>0</v>
      </c>
      <c r="H247" s="94"/>
      <c r="I247" s="94"/>
      <c r="J247" s="94"/>
      <c r="K247" s="94"/>
      <c r="L247" s="276" t="n">
        <v>95.96</v>
      </c>
      <c r="M247" s="94" t="n">
        <v>0</v>
      </c>
      <c r="N247" s="276"/>
      <c r="O247" s="276"/>
      <c r="P247" s="276" t="n">
        <v>95.96</v>
      </c>
      <c r="Q247" s="94" t="n">
        <v>0</v>
      </c>
      <c r="R247" s="35" t="s">
        <v>472</v>
      </c>
      <c r="S247" s="36" t="n">
        <v>0</v>
      </c>
    </row>
    <row r="248" customFormat="false" ht="83.85" hidden="false" customHeight="false" outlineLevel="0" collapsed="false">
      <c r="A248" s="35"/>
      <c r="B248" s="36" t="s">
        <v>56</v>
      </c>
      <c r="C248" s="35" t="s">
        <v>473</v>
      </c>
      <c r="D248" s="35" t="s">
        <v>24</v>
      </c>
      <c r="E248" s="35" t="s">
        <v>474</v>
      </c>
      <c r="F248" s="274" t="n">
        <v>700</v>
      </c>
      <c r="G248" s="94" t="n">
        <v>0</v>
      </c>
      <c r="H248" s="94"/>
      <c r="I248" s="94"/>
      <c r="J248" s="94"/>
      <c r="K248" s="94"/>
      <c r="L248" s="94" t="n">
        <f aca="false">F248</f>
        <v>700</v>
      </c>
      <c r="M248" s="94" t="n">
        <f aca="false">G248</f>
        <v>0</v>
      </c>
      <c r="N248" s="94"/>
      <c r="O248" s="94"/>
      <c r="P248" s="94"/>
      <c r="Q248" s="94"/>
      <c r="R248" s="35" t="s">
        <v>475</v>
      </c>
      <c r="S248" s="36" t="n">
        <v>0</v>
      </c>
    </row>
    <row r="249" customFormat="false" ht="60.35" hidden="false" customHeight="false" outlineLevel="0" collapsed="false">
      <c r="A249" s="35"/>
      <c r="B249" s="36" t="s">
        <v>74</v>
      </c>
      <c r="C249" s="35" t="s">
        <v>476</v>
      </c>
      <c r="D249" s="278" t="s">
        <v>24</v>
      </c>
      <c r="E249" s="278" t="s">
        <v>465</v>
      </c>
      <c r="F249" s="274" t="n">
        <v>11.13</v>
      </c>
      <c r="G249" s="276" t="n">
        <v>11.13</v>
      </c>
      <c r="H249" s="94"/>
      <c r="I249" s="94"/>
      <c r="J249" s="94"/>
      <c r="K249" s="94"/>
      <c r="L249" s="94" t="n">
        <f aca="false">F249</f>
        <v>11.13</v>
      </c>
      <c r="M249" s="276" t="n">
        <f aca="false">G249</f>
        <v>11.13</v>
      </c>
      <c r="N249" s="94"/>
      <c r="O249" s="94"/>
      <c r="P249" s="94"/>
      <c r="Q249" s="94"/>
      <c r="R249" s="35" t="s">
        <v>477</v>
      </c>
      <c r="S249" s="36" t="n">
        <v>1</v>
      </c>
    </row>
    <row r="250" customFormat="false" ht="60.35" hidden="false" customHeight="false" outlineLevel="0" collapsed="false">
      <c r="A250" s="35"/>
      <c r="B250" s="36" t="s">
        <v>478</v>
      </c>
      <c r="C250" s="35" t="s">
        <v>479</v>
      </c>
      <c r="D250" s="278" t="s">
        <v>24</v>
      </c>
      <c r="E250" s="278" t="s">
        <v>465</v>
      </c>
      <c r="F250" s="274" t="n">
        <v>14.15</v>
      </c>
      <c r="G250" s="276" t="n">
        <v>14.15</v>
      </c>
      <c r="H250" s="94"/>
      <c r="I250" s="94"/>
      <c r="J250" s="94"/>
      <c r="K250" s="94"/>
      <c r="L250" s="94" t="n">
        <f aca="false">F250</f>
        <v>14.15</v>
      </c>
      <c r="M250" s="276" t="n">
        <f aca="false">G250</f>
        <v>14.15</v>
      </c>
      <c r="N250" s="94"/>
      <c r="O250" s="94"/>
      <c r="P250" s="94"/>
      <c r="Q250" s="94"/>
      <c r="R250" s="35" t="s">
        <v>480</v>
      </c>
      <c r="S250" s="36" t="n">
        <v>1</v>
      </c>
    </row>
    <row r="251" customFormat="false" ht="60.35" hidden="false" customHeight="false" outlineLevel="0" collapsed="false">
      <c r="A251" s="35"/>
      <c r="B251" s="36" t="s">
        <v>481</v>
      </c>
      <c r="C251" s="35" t="s">
        <v>482</v>
      </c>
      <c r="D251" s="278" t="s">
        <v>24</v>
      </c>
      <c r="E251" s="278" t="s">
        <v>465</v>
      </c>
      <c r="F251" s="274" t="n">
        <v>9.7</v>
      </c>
      <c r="G251" s="94" t="n">
        <v>9.7</v>
      </c>
      <c r="H251" s="94"/>
      <c r="I251" s="94"/>
      <c r="J251" s="94"/>
      <c r="K251" s="94"/>
      <c r="L251" s="94" t="n">
        <f aca="false">F251</f>
        <v>9.7</v>
      </c>
      <c r="M251" s="94" t="n">
        <f aca="false">G251</f>
        <v>9.7</v>
      </c>
      <c r="N251" s="94"/>
      <c r="O251" s="94"/>
      <c r="P251" s="94"/>
      <c r="Q251" s="94"/>
      <c r="R251" s="35" t="s">
        <v>483</v>
      </c>
      <c r="S251" s="36" t="n">
        <v>1</v>
      </c>
    </row>
    <row r="252" customFormat="false" ht="60.35" hidden="false" customHeight="false" outlineLevel="0" collapsed="false">
      <c r="A252" s="35"/>
      <c r="B252" s="36" t="s">
        <v>484</v>
      </c>
      <c r="C252" s="35" t="s">
        <v>485</v>
      </c>
      <c r="D252" s="278" t="s">
        <v>24</v>
      </c>
      <c r="E252" s="278" t="s">
        <v>465</v>
      </c>
      <c r="F252" s="151" t="n">
        <v>41</v>
      </c>
      <c r="G252" s="94" t="n">
        <v>0</v>
      </c>
      <c r="H252" s="94"/>
      <c r="I252" s="94"/>
      <c r="J252" s="94"/>
      <c r="K252" s="94"/>
      <c r="L252" s="94" t="n">
        <v>41</v>
      </c>
      <c r="M252" s="94" t="n">
        <v>0</v>
      </c>
      <c r="N252" s="94"/>
      <c r="O252" s="94"/>
      <c r="P252" s="94"/>
      <c r="Q252" s="94"/>
      <c r="R252" s="35" t="s">
        <v>486</v>
      </c>
      <c r="S252" s="36" t="n">
        <v>1</v>
      </c>
    </row>
    <row r="253" customFormat="false" ht="91.35" hidden="false" customHeight="false" outlineLevel="0" collapsed="false">
      <c r="A253" s="35" t="s">
        <v>487</v>
      </c>
      <c r="B253" s="36" t="s">
        <v>35</v>
      </c>
      <c r="C253" s="35" t="s">
        <v>488</v>
      </c>
      <c r="D253" s="35" t="s">
        <v>24</v>
      </c>
      <c r="E253" s="35" t="s">
        <v>465</v>
      </c>
      <c r="F253" s="151" t="n">
        <v>48</v>
      </c>
      <c r="G253" s="173" t="n">
        <v>0</v>
      </c>
      <c r="H253" s="173"/>
      <c r="I253" s="173"/>
      <c r="J253" s="173"/>
      <c r="K253" s="173"/>
      <c r="L253" s="94" t="n">
        <f aca="false">F253</f>
        <v>48</v>
      </c>
      <c r="M253" s="94" t="n">
        <f aca="false">G253</f>
        <v>0</v>
      </c>
      <c r="N253" s="173"/>
      <c r="O253" s="173"/>
      <c r="P253" s="173"/>
      <c r="Q253" s="173"/>
      <c r="R253" s="35" t="s">
        <v>489</v>
      </c>
      <c r="S253" s="36" t="n">
        <v>0</v>
      </c>
    </row>
    <row r="254" customFormat="false" ht="60.35" hidden="false" customHeight="false" outlineLevel="0" collapsed="false">
      <c r="A254" s="44"/>
      <c r="B254" s="36" t="s">
        <v>64</v>
      </c>
      <c r="C254" s="35" t="s">
        <v>490</v>
      </c>
      <c r="D254" s="35" t="s">
        <v>24</v>
      </c>
      <c r="E254" s="35" t="s">
        <v>465</v>
      </c>
      <c r="F254" s="274" t="n">
        <v>140.29</v>
      </c>
      <c r="G254" s="173" t="n">
        <v>0</v>
      </c>
      <c r="H254" s="173"/>
      <c r="I254" s="173"/>
      <c r="J254" s="173"/>
      <c r="K254" s="173"/>
      <c r="L254" s="276"/>
      <c r="M254" s="94"/>
      <c r="N254" s="173"/>
      <c r="O254" s="173"/>
      <c r="P254" s="279" t="n">
        <v>140.29</v>
      </c>
      <c r="Q254" s="173" t="n">
        <v>0</v>
      </c>
      <c r="R254" s="35" t="s">
        <v>491</v>
      </c>
      <c r="S254" s="36" t="n">
        <v>0</v>
      </c>
    </row>
    <row r="255" customFormat="false" ht="60.35" hidden="false" customHeight="false" outlineLevel="0" collapsed="false">
      <c r="A255" s="44"/>
      <c r="B255" s="36" t="s">
        <v>50</v>
      </c>
      <c r="C255" s="35" t="s">
        <v>492</v>
      </c>
      <c r="D255" s="35" t="s">
        <v>24</v>
      </c>
      <c r="E255" s="35" t="s">
        <v>465</v>
      </c>
      <c r="F255" s="274" t="n">
        <v>99.74</v>
      </c>
      <c r="G255" s="94" t="n">
        <v>0</v>
      </c>
      <c r="H255" s="94"/>
      <c r="I255" s="94"/>
      <c r="J255" s="94"/>
      <c r="K255" s="94"/>
      <c r="L255" s="276"/>
      <c r="M255" s="94"/>
      <c r="N255" s="94"/>
      <c r="O255" s="94"/>
      <c r="P255" s="276" t="n">
        <v>99.74</v>
      </c>
      <c r="Q255" s="94" t="n">
        <v>0</v>
      </c>
      <c r="R255" s="35" t="s">
        <v>493</v>
      </c>
      <c r="S255" s="36" t="n">
        <v>0</v>
      </c>
    </row>
    <row r="256" customFormat="false" ht="60.35" hidden="false" customHeight="false" outlineLevel="0" collapsed="false">
      <c r="A256" s="44"/>
      <c r="B256" s="36" t="s">
        <v>53</v>
      </c>
      <c r="C256" s="35" t="s">
        <v>494</v>
      </c>
      <c r="D256" s="35" t="s">
        <v>24</v>
      </c>
      <c r="E256" s="35" t="s">
        <v>465</v>
      </c>
      <c r="F256" s="274" t="n">
        <v>112.54</v>
      </c>
      <c r="G256" s="94" t="n">
        <v>0</v>
      </c>
      <c r="H256" s="94"/>
      <c r="I256" s="94"/>
      <c r="J256" s="94"/>
      <c r="K256" s="94"/>
      <c r="L256" s="276"/>
      <c r="M256" s="94"/>
      <c r="N256" s="94"/>
      <c r="O256" s="94"/>
      <c r="P256" s="276" t="n">
        <v>112.54</v>
      </c>
      <c r="Q256" s="94" t="n">
        <v>0</v>
      </c>
      <c r="R256" s="35" t="s">
        <v>495</v>
      </c>
      <c r="S256" s="36" t="n">
        <v>0</v>
      </c>
    </row>
    <row r="257" customFormat="false" ht="13.8" hidden="false" customHeight="false" outlineLevel="0" collapsed="false">
      <c r="A257" s="35"/>
      <c r="B257" s="44"/>
      <c r="C257" s="95" t="s">
        <v>8</v>
      </c>
      <c r="D257" s="44"/>
      <c r="E257" s="45"/>
      <c r="F257" s="154" t="n">
        <f aca="false">SUM(F244:F256)</f>
        <v>2616.74</v>
      </c>
      <c r="G257" s="154" t="n">
        <f aca="false">SUM(G244:G256)</f>
        <v>184.73</v>
      </c>
      <c r="H257" s="154"/>
      <c r="I257" s="154"/>
      <c r="J257" s="154"/>
      <c r="K257" s="154"/>
      <c r="L257" s="154" t="n">
        <f aca="false">SUM(L244:L256)</f>
        <v>2028.21</v>
      </c>
      <c r="M257" s="154" t="n">
        <f aca="false">SUM(M244:M256)</f>
        <v>57.66</v>
      </c>
      <c r="N257" s="154"/>
      <c r="O257" s="154"/>
      <c r="P257" s="154" t="n">
        <f aca="false">SUM(P244:P256)</f>
        <v>588.53</v>
      </c>
      <c r="Q257" s="154" t="n">
        <f aca="false">SUM(Q244:Q256)</f>
        <v>127.07</v>
      </c>
      <c r="R257" s="35"/>
      <c r="S257" s="36"/>
    </row>
    <row r="258" customFormat="false" ht="13.8" hidden="false" customHeight="true" outlineLevel="0" collapsed="false">
      <c r="A258" s="31" t="s">
        <v>496</v>
      </c>
      <c r="B258" s="31"/>
      <c r="C258" s="31"/>
      <c r="D258" s="31"/>
      <c r="E258" s="31"/>
      <c r="F258" s="31"/>
      <c r="G258" s="31"/>
      <c r="H258" s="31"/>
      <c r="I258" s="31"/>
      <c r="J258" s="31"/>
      <c r="K258" s="31"/>
      <c r="L258" s="31"/>
      <c r="M258" s="31"/>
      <c r="N258" s="31"/>
      <c r="O258" s="31"/>
      <c r="P258" s="31"/>
      <c r="Q258" s="31"/>
      <c r="R258" s="31"/>
      <c r="S258" s="31"/>
    </row>
    <row r="259" customFormat="false" ht="13.8" hidden="false" customHeight="true" outlineLevel="0" collapsed="false">
      <c r="A259" s="73" t="s">
        <v>497</v>
      </c>
      <c r="B259" s="73"/>
      <c r="C259" s="73"/>
      <c r="D259" s="73"/>
      <c r="E259" s="73"/>
      <c r="F259" s="73"/>
      <c r="G259" s="73"/>
      <c r="H259" s="73"/>
      <c r="I259" s="73"/>
      <c r="J259" s="73"/>
      <c r="K259" s="73"/>
      <c r="L259" s="73"/>
      <c r="M259" s="73"/>
      <c r="N259" s="73"/>
      <c r="O259" s="73"/>
      <c r="P259" s="73"/>
      <c r="Q259" s="73"/>
      <c r="R259" s="73"/>
      <c r="S259" s="73"/>
    </row>
    <row r="260" customFormat="false" ht="64.85" hidden="false" customHeight="true" outlineLevel="0" collapsed="false">
      <c r="A260" s="22" t="s">
        <v>498</v>
      </c>
      <c r="B260" s="68" t="n">
        <v>1</v>
      </c>
      <c r="C260" s="280" t="s">
        <v>499</v>
      </c>
      <c r="D260" s="105" t="s">
        <v>24</v>
      </c>
      <c r="E260" s="105" t="s">
        <v>500</v>
      </c>
      <c r="F260" s="20" t="n">
        <v>150</v>
      </c>
      <c r="G260" s="76" t="n">
        <v>0</v>
      </c>
      <c r="H260" s="76"/>
      <c r="I260" s="76"/>
      <c r="J260" s="76"/>
      <c r="K260" s="76"/>
      <c r="L260" s="20" t="n">
        <v>150</v>
      </c>
      <c r="M260" s="76" t="n">
        <v>0</v>
      </c>
      <c r="N260" s="175"/>
      <c r="O260" s="175"/>
      <c r="P260" s="175"/>
      <c r="Q260" s="175"/>
      <c r="R260" s="105" t="s">
        <v>501</v>
      </c>
      <c r="S260" s="12" t="n">
        <v>0</v>
      </c>
    </row>
    <row r="261" customFormat="false" ht="80.6" hidden="false" customHeight="false" outlineLevel="0" collapsed="false">
      <c r="A261" s="22"/>
      <c r="B261" s="68" t="n">
        <v>2</v>
      </c>
      <c r="C261" s="281" t="s">
        <v>502</v>
      </c>
      <c r="D261" s="105" t="s">
        <v>24</v>
      </c>
      <c r="E261" s="105" t="s">
        <v>500</v>
      </c>
      <c r="F261" s="20" t="n">
        <v>45</v>
      </c>
      <c r="G261" s="76" t="n">
        <v>6.6</v>
      </c>
      <c r="H261" s="76"/>
      <c r="I261" s="76"/>
      <c r="J261" s="76"/>
      <c r="K261" s="76"/>
      <c r="L261" s="20" t="n">
        <v>45</v>
      </c>
      <c r="M261" s="76" t="n">
        <v>6.6</v>
      </c>
      <c r="N261" s="175"/>
      <c r="O261" s="175"/>
      <c r="P261" s="175"/>
      <c r="Q261" s="175"/>
      <c r="R261" s="105" t="s">
        <v>503</v>
      </c>
      <c r="S261" s="12" t="n">
        <v>1</v>
      </c>
    </row>
    <row r="262" customFormat="false" ht="67.45" hidden="false" customHeight="false" outlineLevel="0" collapsed="false">
      <c r="A262" s="22"/>
      <c r="B262" s="68" t="n">
        <v>3</v>
      </c>
      <c r="C262" s="281" t="s">
        <v>504</v>
      </c>
      <c r="D262" s="105" t="s">
        <v>24</v>
      </c>
      <c r="E262" s="105" t="s">
        <v>500</v>
      </c>
      <c r="F262" s="20" t="n">
        <v>26</v>
      </c>
      <c r="G262" s="76" t="n">
        <v>0</v>
      </c>
      <c r="H262" s="76"/>
      <c r="I262" s="76"/>
      <c r="J262" s="76"/>
      <c r="K262" s="76"/>
      <c r="L262" s="20" t="n">
        <v>26</v>
      </c>
      <c r="M262" s="76" t="n">
        <v>0</v>
      </c>
      <c r="N262" s="175"/>
      <c r="O262" s="175"/>
      <c r="P262" s="175"/>
      <c r="Q262" s="175"/>
      <c r="R262" s="105" t="s">
        <v>505</v>
      </c>
      <c r="S262" s="12" t="n">
        <v>0</v>
      </c>
    </row>
    <row r="263" customFormat="false" ht="67.45" hidden="false" customHeight="false" outlineLevel="0" collapsed="false">
      <c r="A263" s="22"/>
      <c r="B263" s="68" t="n">
        <v>4</v>
      </c>
      <c r="C263" s="281" t="s">
        <v>506</v>
      </c>
      <c r="D263" s="105" t="s">
        <v>24</v>
      </c>
      <c r="E263" s="105" t="s">
        <v>507</v>
      </c>
      <c r="F263" s="20"/>
      <c r="G263" s="76"/>
      <c r="H263" s="76"/>
      <c r="I263" s="76"/>
      <c r="J263" s="76"/>
      <c r="K263" s="76"/>
      <c r="L263" s="20"/>
      <c r="M263" s="76"/>
      <c r="N263" s="175"/>
      <c r="O263" s="175"/>
      <c r="P263" s="175"/>
      <c r="Q263" s="175"/>
      <c r="R263" s="105" t="s">
        <v>508</v>
      </c>
      <c r="S263" s="12" t="n">
        <v>0</v>
      </c>
    </row>
    <row r="264" customFormat="false" ht="106.85" hidden="false" customHeight="false" outlineLevel="0" collapsed="false">
      <c r="A264" s="22"/>
      <c r="B264" s="68" t="n">
        <v>5</v>
      </c>
      <c r="C264" s="281" t="s">
        <v>509</v>
      </c>
      <c r="D264" s="105" t="s">
        <v>24</v>
      </c>
      <c r="E264" s="105" t="s">
        <v>500</v>
      </c>
      <c r="F264" s="20" t="n">
        <v>34</v>
      </c>
      <c r="G264" s="76" t="n">
        <v>0</v>
      </c>
      <c r="H264" s="76"/>
      <c r="I264" s="76"/>
      <c r="J264" s="76"/>
      <c r="K264" s="76"/>
      <c r="L264" s="20" t="n">
        <v>34</v>
      </c>
      <c r="M264" s="76" t="n">
        <v>0</v>
      </c>
      <c r="N264" s="175"/>
      <c r="O264" s="175"/>
      <c r="P264" s="175"/>
      <c r="Q264" s="175"/>
      <c r="R264" s="105" t="s">
        <v>510</v>
      </c>
      <c r="S264" s="12" t="n">
        <v>0</v>
      </c>
    </row>
    <row r="265" customFormat="false" ht="106.85" hidden="false" customHeight="false" outlineLevel="0" collapsed="false">
      <c r="A265" s="22"/>
      <c r="B265" s="68" t="n">
        <v>6</v>
      </c>
      <c r="C265" s="281" t="s">
        <v>511</v>
      </c>
      <c r="D265" s="105" t="s">
        <v>24</v>
      </c>
      <c r="E265" s="105" t="s">
        <v>500</v>
      </c>
      <c r="F265" s="20" t="n">
        <v>7</v>
      </c>
      <c r="G265" s="76" t="n">
        <v>0</v>
      </c>
      <c r="H265" s="76"/>
      <c r="I265" s="76"/>
      <c r="J265" s="76"/>
      <c r="K265" s="76"/>
      <c r="L265" s="20" t="n">
        <v>7</v>
      </c>
      <c r="M265" s="76" t="n">
        <v>0</v>
      </c>
      <c r="N265" s="175"/>
      <c r="O265" s="175"/>
      <c r="P265" s="175"/>
      <c r="Q265" s="175"/>
      <c r="R265" s="53" t="s">
        <v>512</v>
      </c>
      <c r="S265" s="12" t="n">
        <v>0</v>
      </c>
    </row>
    <row r="266" customFormat="false" ht="67.45" hidden="false" customHeight="false" outlineLevel="0" collapsed="false">
      <c r="A266" s="22"/>
      <c r="B266" s="68" t="n">
        <v>7</v>
      </c>
      <c r="C266" s="281" t="s">
        <v>513</v>
      </c>
      <c r="D266" s="105" t="s">
        <v>24</v>
      </c>
      <c r="E266" s="105" t="s">
        <v>500</v>
      </c>
      <c r="F266" s="20" t="n">
        <v>3</v>
      </c>
      <c r="G266" s="76" t="n">
        <v>0</v>
      </c>
      <c r="H266" s="76"/>
      <c r="I266" s="76"/>
      <c r="J266" s="76"/>
      <c r="K266" s="76"/>
      <c r="L266" s="20" t="n">
        <v>3</v>
      </c>
      <c r="M266" s="76" t="n">
        <v>0</v>
      </c>
      <c r="N266" s="175"/>
      <c r="O266" s="175"/>
      <c r="P266" s="175"/>
      <c r="Q266" s="175"/>
      <c r="R266" s="53" t="s">
        <v>514</v>
      </c>
      <c r="S266" s="12" t="n">
        <v>0</v>
      </c>
    </row>
    <row r="267" customFormat="false" ht="136.85" hidden="false" customHeight="false" outlineLevel="0" collapsed="false">
      <c r="A267" s="282" t="s">
        <v>515</v>
      </c>
      <c r="B267" s="68" t="n">
        <v>8</v>
      </c>
      <c r="C267" s="105" t="s">
        <v>516</v>
      </c>
      <c r="D267" s="105" t="s">
        <v>24</v>
      </c>
      <c r="E267" s="105" t="s">
        <v>500</v>
      </c>
      <c r="F267" s="20" t="n">
        <v>45</v>
      </c>
      <c r="G267" s="76" t="n">
        <v>0</v>
      </c>
      <c r="H267" s="76"/>
      <c r="I267" s="76"/>
      <c r="J267" s="76"/>
      <c r="K267" s="76"/>
      <c r="L267" s="20" t="n">
        <v>45</v>
      </c>
      <c r="M267" s="76" t="n">
        <v>0</v>
      </c>
      <c r="N267" s="175"/>
      <c r="O267" s="175"/>
      <c r="P267" s="175"/>
      <c r="Q267" s="175"/>
      <c r="R267" s="105" t="s">
        <v>517</v>
      </c>
      <c r="S267" s="12" t="n">
        <v>0</v>
      </c>
    </row>
    <row r="268" customFormat="false" ht="67.45" hidden="false" customHeight="false" outlineLevel="0" collapsed="false">
      <c r="A268" s="282" t="s">
        <v>518</v>
      </c>
      <c r="B268" s="68" t="n">
        <v>9</v>
      </c>
      <c r="C268" s="105" t="s">
        <v>519</v>
      </c>
      <c r="D268" s="105" t="s">
        <v>24</v>
      </c>
      <c r="E268" s="105" t="s">
        <v>520</v>
      </c>
      <c r="F268" s="20"/>
      <c r="G268" s="76"/>
      <c r="H268" s="76"/>
      <c r="I268" s="76"/>
      <c r="J268" s="76"/>
      <c r="K268" s="76"/>
      <c r="L268" s="20"/>
      <c r="M268" s="76"/>
      <c r="N268" s="175"/>
      <c r="O268" s="175"/>
      <c r="P268" s="175"/>
      <c r="Q268" s="175"/>
      <c r="R268" s="105" t="s">
        <v>521</v>
      </c>
      <c r="S268" s="12" t="n">
        <v>0</v>
      </c>
    </row>
    <row r="269" customFormat="false" ht="67.45" hidden="false" customHeight="false" outlineLevel="0" collapsed="false">
      <c r="A269" s="282" t="s">
        <v>522</v>
      </c>
      <c r="B269" s="68" t="n">
        <v>10</v>
      </c>
      <c r="C269" s="105" t="s">
        <v>523</v>
      </c>
      <c r="D269" s="105" t="s">
        <v>24</v>
      </c>
      <c r="E269" s="105" t="s">
        <v>500</v>
      </c>
      <c r="F269" s="20" t="n">
        <v>10</v>
      </c>
      <c r="G269" s="76" t="n">
        <v>0</v>
      </c>
      <c r="H269" s="76"/>
      <c r="I269" s="76"/>
      <c r="J269" s="76"/>
      <c r="K269" s="76"/>
      <c r="L269" s="20" t="n">
        <v>10</v>
      </c>
      <c r="M269" s="76" t="n">
        <v>0</v>
      </c>
      <c r="N269" s="175"/>
      <c r="O269" s="175"/>
      <c r="P269" s="175"/>
      <c r="Q269" s="175"/>
      <c r="R269" s="105" t="s">
        <v>77</v>
      </c>
      <c r="S269" s="12" t="n">
        <v>0</v>
      </c>
    </row>
    <row r="270" customFormat="false" ht="106.85" hidden="false" customHeight="false" outlineLevel="0" collapsed="false">
      <c r="A270" s="282" t="s">
        <v>524</v>
      </c>
      <c r="B270" s="68" t="n">
        <v>11</v>
      </c>
      <c r="C270" s="105" t="s">
        <v>525</v>
      </c>
      <c r="D270" s="105" t="s">
        <v>24</v>
      </c>
      <c r="E270" s="105" t="s">
        <v>507</v>
      </c>
      <c r="F270" s="20" t="n">
        <v>30</v>
      </c>
      <c r="G270" s="76" t="n">
        <v>8.3</v>
      </c>
      <c r="H270" s="76"/>
      <c r="I270" s="76"/>
      <c r="J270" s="76"/>
      <c r="K270" s="76"/>
      <c r="L270" s="20" t="n">
        <v>30</v>
      </c>
      <c r="M270" s="76" t="n">
        <v>8.3</v>
      </c>
      <c r="N270" s="175"/>
      <c r="O270" s="175"/>
      <c r="P270" s="175"/>
      <c r="Q270" s="175"/>
      <c r="R270" s="53" t="s">
        <v>526</v>
      </c>
      <c r="S270" s="12" t="n">
        <v>1</v>
      </c>
    </row>
    <row r="271" customFormat="false" ht="119.95" hidden="false" customHeight="false" outlineLevel="0" collapsed="false">
      <c r="A271" s="119"/>
      <c r="B271" s="68" t="n">
        <v>12</v>
      </c>
      <c r="C271" s="53" t="s">
        <v>527</v>
      </c>
      <c r="D271" s="105" t="s">
        <v>24</v>
      </c>
      <c r="E271" s="283" t="s">
        <v>507</v>
      </c>
      <c r="F271" s="20" t="n">
        <v>100</v>
      </c>
      <c r="G271" s="76" t="n">
        <v>0</v>
      </c>
      <c r="H271" s="76"/>
      <c r="I271" s="76"/>
      <c r="J271" s="76"/>
      <c r="K271" s="76"/>
      <c r="L271" s="20" t="n">
        <v>100</v>
      </c>
      <c r="M271" s="76" t="n">
        <v>0</v>
      </c>
      <c r="N271" s="175"/>
      <c r="O271" s="175"/>
      <c r="P271" s="175"/>
      <c r="Q271" s="175"/>
      <c r="R271" s="53" t="s">
        <v>528</v>
      </c>
      <c r="S271" s="12" t="n">
        <v>0</v>
      </c>
    </row>
    <row r="272" customFormat="false" ht="15.9" hidden="false" customHeight="false" outlineLevel="0" collapsed="false">
      <c r="A272" s="119"/>
      <c r="B272" s="136"/>
      <c r="C272" s="136" t="s">
        <v>8</v>
      </c>
      <c r="D272" s="136"/>
      <c r="E272" s="284"/>
      <c r="F272" s="29" t="n">
        <v>450</v>
      </c>
      <c r="G272" s="83" t="n">
        <v>14.9</v>
      </c>
      <c r="H272" s="83"/>
      <c r="I272" s="83"/>
      <c r="J272" s="83"/>
      <c r="K272" s="83"/>
      <c r="L272" s="29" t="n">
        <v>450</v>
      </c>
      <c r="M272" s="83" t="n">
        <v>14.9</v>
      </c>
      <c r="N272" s="175"/>
      <c r="O272" s="175"/>
      <c r="P272" s="175"/>
      <c r="Q272" s="175"/>
      <c r="R272" s="175"/>
      <c r="S272" s="175"/>
    </row>
    <row r="273" customFormat="false" ht="13.8" hidden="false" customHeight="false" outlineLevel="0" collapsed="false">
      <c r="A273" s="285" t="s">
        <v>529</v>
      </c>
      <c r="B273" s="285"/>
      <c r="C273" s="285"/>
      <c r="D273" s="285"/>
      <c r="E273" s="285"/>
      <c r="F273" s="285"/>
      <c r="G273" s="285"/>
      <c r="H273" s="285"/>
      <c r="I273" s="285"/>
      <c r="J273" s="285"/>
      <c r="K273" s="285"/>
      <c r="L273" s="285"/>
      <c r="M273" s="285"/>
      <c r="N273" s="285"/>
      <c r="O273" s="285"/>
      <c r="P273" s="285"/>
      <c r="Q273" s="285"/>
      <c r="R273" s="285"/>
      <c r="S273" s="285"/>
    </row>
    <row r="274" customFormat="false" ht="67.45" hidden="false" customHeight="false" outlineLevel="0" collapsed="false">
      <c r="A274" s="15" t="s">
        <v>530</v>
      </c>
      <c r="B274" s="24" t="s">
        <v>35</v>
      </c>
      <c r="C274" s="15" t="s">
        <v>531</v>
      </c>
      <c r="D274" s="15" t="s">
        <v>24</v>
      </c>
      <c r="E274" s="15" t="s">
        <v>532</v>
      </c>
      <c r="F274" s="286" t="s">
        <v>533</v>
      </c>
      <c r="G274" s="151"/>
      <c r="H274" s="151"/>
      <c r="I274" s="151"/>
      <c r="J274" s="151"/>
      <c r="K274" s="151"/>
      <c r="L274" s="151"/>
      <c r="M274" s="151"/>
      <c r="N274" s="151"/>
      <c r="O274" s="151"/>
      <c r="P274" s="151"/>
      <c r="Q274" s="151"/>
      <c r="R274" s="15" t="s">
        <v>534</v>
      </c>
      <c r="S274" s="15" t="s">
        <v>535</v>
      </c>
    </row>
    <row r="275" customFormat="false" ht="80.6" hidden="false" customHeight="false" outlineLevel="0" collapsed="false">
      <c r="A275" s="15" t="s">
        <v>536</v>
      </c>
      <c r="B275" s="24" t="s">
        <v>64</v>
      </c>
      <c r="C275" s="15" t="s">
        <v>537</v>
      </c>
      <c r="D275" s="15" t="s">
        <v>24</v>
      </c>
      <c r="E275" s="15" t="s">
        <v>532</v>
      </c>
      <c r="F275" s="286" t="s">
        <v>94</v>
      </c>
      <c r="G275" s="151"/>
      <c r="H275" s="287"/>
      <c r="I275" s="287"/>
      <c r="J275" s="288"/>
      <c r="K275" s="151"/>
      <c r="L275" s="288"/>
      <c r="M275" s="40"/>
      <c r="N275" s="289"/>
      <c r="O275" s="290"/>
      <c r="P275" s="288"/>
      <c r="Q275" s="291"/>
      <c r="R275" s="18" t="s">
        <v>538</v>
      </c>
      <c r="S275" s="15" t="s">
        <v>535</v>
      </c>
    </row>
    <row r="276" customFormat="false" ht="13.8" hidden="false" customHeight="true" outlineLevel="0" collapsed="false">
      <c r="A276" s="292" t="s">
        <v>539</v>
      </c>
      <c r="B276" s="292"/>
      <c r="C276" s="292"/>
      <c r="D276" s="292"/>
      <c r="E276" s="292"/>
      <c r="F276" s="292"/>
      <c r="G276" s="292"/>
      <c r="H276" s="292"/>
      <c r="I276" s="292"/>
      <c r="J276" s="292"/>
      <c r="K276" s="292"/>
      <c r="L276" s="292"/>
      <c r="M276" s="292"/>
      <c r="N276" s="292"/>
      <c r="O276" s="292"/>
      <c r="P276" s="292"/>
      <c r="Q276" s="292"/>
      <c r="R276" s="292"/>
      <c r="S276" s="292"/>
    </row>
    <row r="277" customFormat="false" ht="23.85" hidden="false" customHeight="true" outlineLevel="0" collapsed="false">
      <c r="A277" s="145" t="s">
        <v>540</v>
      </c>
      <c r="B277" s="293" t="n">
        <v>1</v>
      </c>
      <c r="C277" s="35" t="s">
        <v>541</v>
      </c>
      <c r="D277" s="53" t="s">
        <v>24</v>
      </c>
      <c r="E277" s="68" t="s">
        <v>542</v>
      </c>
      <c r="F277" s="294"/>
      <c r="G277" s="22"/>
      <c r="H277" s="103"/>
      <c r="I277" s="22"/>
      <c r="J277" s="103"/>
      <c r="K277" s="22"/>
      <c r="L277" s="103"/>
      <c r="M277" s="22"/>
      <c r="N277" s="22"/>
      <c r="O277" s="22"/>
      <c r="P277" s="22"/>
      <c r="Q277" s="22"/>
      <c r="R277" s="295"/>
      <c r="S277" s="296"/>
    </row>
    <row r="278" customFormat="false" ht="77.5" hidden="false" customHeight="false" outlineLevel="0" collapsed="false">
      <c r="A278" s="145"/>
      <c r="B278" s="293"/>
      <c r="C278" s="35" t="s">
        <v>543</v>
      </c>
      <c r="D278" s="51" t="s">
        <v>24</v>
      </c>
      <c r="E278" s="68" t="s">
        <v>542</v>
      </c>
      <c r="F278" s="276" t="n">
        <v>305.46</v>
      </c>
      <c r="G278" s="24" t="n">
        <v>0</v>
      </c>
      <c r="H278" s="277" t="n">
        <v>155.46</v>
      </c>
      <c r="I278" s="24" t="n">
        <v>0</v>
      </c>
      <c r="J278" s="277"/>
      <c r="K278" s="24"/>
      <c r="L278" s="277" t="n">
        <v>150</v>
      </c>
      <c r="M278" s="24" t="n">
        <v>0</v>
      </c>
      <c r="N278" s="24"/>
      <c r="O278" s="24"/>
      <c r="P278" s="22"/>
      <c r="Q278" s="22"/>
      <c r="R278" s="35" t="s">
        <v>544</v>
      </c>
      <c r="S278" s="297" t="n">
        <v>0</v>
      </c>
    </row>
    <row r="279" customFormat="false" ht="115.4" hidden="false" customHeight="false" outlineLevel="0" collapsed="false">
      <c r="A279" s="145"/>
      <c r="B279" s="293"/>
      <c r="C279" s="35" t="s">
        <v>545</v>
      </c>
      <c r="D279" s="51" t="s">
        <v>24</v>
      </c>
      <c r="E279" s="68" t="s">
        <v>542</v>
      </c>
      <c r="F279" s="276" t="n">
        <v>41.35</v>
      </c>
      <c r="G279" s="24" t="n">
        <v>0</v>
      </c>
      <c r="H279" s="277" t="n">
        <v>41.35</v>
      </c>
      <c r="I279" s="24" t="n">
        <v>0</v>
      </c>
      <c r="J279" s="277"/>
      <c r="K279" s="24"/>
      <c r="L279" s="277"/>
      <c r="M279" s="24"/>
      <c r="N279" s="24"/>
      <c r="O279" s="24"/>
      <c r="P279" s="22"/>
      <c r="Q279" s="22"/>
      <c r="R279" s="35" t="s">
        <v>546</v>
      </c>
      <c r="S279" s="297" t="n">
        <v>0</v>
      </c>
    </row>
    <row r="280" customFormat="false" ht="166" hidden="false" customHeight="false" outlineLevel="0" collapsed="false">
      <c r="A280" s="35"/>
      <c r="B280" s="293" t="n">
        <v>2</v>
      </c>
      <c r="C280" s="298" t="s">
        <v>547</v>
      </c>
      <c r="D280" s="51" t="s">
        <v>24</v>
      </c>
      <c r="E280" s="68" t="s">
        <v>542</v>
      </c>
      <c r="F280" s="276" t="n">
        <v>600</v>
      </c>
      <c r="G280" s="24" t="n">
        <v>0</v>
      </c>
      <c r="H280" s="277"/>
      <c r="I280" s="24"/>
      <c r="J280" s="277"/>
      <c r="K280" s="24"/>
      <c r="L280" s="277" t="n">
        <v>600</v>
      </c>
      <c r="M280" s="24" t="n">
        <v>0</v>
      </c>
      <c r="N280" s="24"/>
      <c r="O280" s="24"/>
      <c r="P280" s="22"/>
      <c r="Q280" s="22"/>
      <c r="R280" s="35" t="s">
        <v>548</v>
      </c>
      <c r="S280" s="299" t="n">
        <v>0</v>
      </c>
    </row>
    <row r="281" customFormat="false" ht="216.55" hidden="false" customHeight="false" outlineLevel="0" collapsed="false">
      <c r="A281" s="51" t="s">
        <v>549</v>
      </c>
      <c r="B281" s="300" t="n">
        <v>3</v>
      </c>
      <c r="C281" s="301" t="s">
        <v>550</v>
      </c>
      <c r="D281" s="51" t="s">
        <v>24</v>
      </c>
      <c r="E281" s="68" t="s">
        <v>542</v>
      </c>
      <c r="F281" s="302" t="n">
        <v>103.3</v>
      </c>
      <c r="G281" s="24" t="n">
        <v>27.7</v>
      </c>
      <c r="H281" s="277" t="n">
        <v>103.3</v>
      </c>
      <c r="I281" s="24" t="n">
        <v>27.7</v>
      </c>
      <c r="J281" s="277"/>
      <c r="K281" s="24"/>
      <c r="L281" s="277"/>
      <c r="M281" s="24"/>
      <c r="N281" s="24"/>
      <c r="O281" s="24"/>
      <c r="P281" s="22"/>
      <c r="Q281" s="22"/>
      <c r="R281" s="303" t="s">
        <v>142</v>
      </c>
      <c r="S281" s="22" t="n">
        <v>8</v>
      </c>
    </row>
    <row r="282" customFormat="false" ht="52.2" hidden="false" customHeight="false" outlineLevel="0" collapsed="false">
      <c r="A282" s="51"/>
      <c r="B282" s="304" t="n">
        <v>4</v>
      </c>
      <c r="C282" s="35" t="s">
        <v>551</v>
      </c>
      <c r="D282" s="51" t="s">
        <v>24</v>
      </c>
      <c r="E282" s="68" t="s">
        <v>542</v>
      </c>
      <c r="F282" s="276" t="n">
        <v>62457.1</v>
      </c>
      <c r="G282" s="24" t="n">
        <v>11987.9</v>
      </c>
      <c r="H282" s="276" t="n">
        <v>62457.1</v>
      </c>
      <c r="I282" s="24" t="n">
        <v>11987.9</v>
      </c>
      <c r="J282" s="277"/>
      <c r="K282" s="24"/>
      <c r="L282" s="277"/>
      <c r="M282" s="24"/>
      <c r="N282" s="24"/>
      <c r="O282" s="24"/>
      <c r="P282" s="22"/>
      <c r="Q282" s="22"/>
      <c r="R282" s="35" t="s">
        <v>142</v>
      </c>
      <c r="S282" s="22" t="n">
        <v>1751</v>
      </c>
    </row>
    <row r="283" customFormat="false" ht="191.25" hidden="false" customHeight="false" outlineLevel="0" collapsed="false">
      <c r="A283" s="51"/>
      <c r="B283" s="304" t="n">
        <v>5</v>
      </c>
      <c r="C283" s="35" t="s">
        <v>552</v>
      </c>
      <c r="D283" s="51" t="s">
        <v>24</v>
      </c>
      <c r="E283" s="68" t="s">
        <v>542</v>
      </c>
      <c r="F283" s="276" t="n">
        <v>25065.2</v>
      </c>
      <c r="G283" s="22" t="n">
        <v>6429.7</v>
      </c>
      <c r="H283" s="276" t="n">
        <v>25065.2</v>
      </c>
      <c r="I283" s="22" t="n">
        <v>6429.7</v>
      </c>
      <c r="J283" s="103"/>
      <c r="K283" s="22"/>
      <c r="L283" s="103"/>
      <c r="M283" s="22"/>
      <c r="N283" s="22"/>
      <c r="O283" s="22"/>
      <c r="P283" s="22"/>
      <c r="Q283" s="22"/>
      <c r="R283" s="35" t="s">
        <v>553</v>
      </c>
      <c r="S283" s="22" t="n">
        <v>925</v>
      </c>
    </row>
    <row r="284" customFormat="false" ht="128.05" hidden="false" customHeight="false" outlineLevel="0" collapsed="false">
      <c r="A284" s="51"/>
      <c r="B284" s="304" t="n">
        <v>6</v>
      </c>
      <c r="C284" s="35" t="s">
        <v>554</v>
      </c>
      <c r="D284" s="51" t="s">
        <v>24</v>
      </c>
      <c r="E284" s="68" t="s">
        <v>542</v>
      </c>
      <c r="F284" s="276" t="n">
        <v>542.4</v>
      </c>
      <c r="G284" s="22" t="n">
        <v>177.6</v>
      </c>
      <c r="H284" s="276"/>
      <c r="I284" s="22"/>
      <c r="J284" s="103"/>
      <c r="K284" s="22"/>
      <c r="L284" s="103" t="n">
        <v>542.4</v>
      </c>
      <c r="M284" s="22" t="n">
        <v>177.6</v>
      </c>
      <c r="N284" s="22"/>
      <c r="O284" s="22"/>
      <c r="P284" s="22"/>
      <c r="Q284" s="22"/>
      <c r="R284" s="35" t="s">
        <v>555</v>
      </c>
      <c r="S284" s="22" t="n">
        <v>37</v>
      </c>
    </row>
    <row r="285" customFormat="false" ht="153.35" hidden="false" customHeight="false" outlineLevel="0" collapsed="false">
      <c r="A285" s="51"/>
      <c r="B285" s="304" t="n">
        <v>7</v>
      </c>
      <c r="C285" s="35" t="s">
        <v>556</v>
      </c>
      <c r="D285" s="51" t="s">
        <v>24</v>
      </c>
      <c r="E285" s="68" t="s">
        <v>542</v>
      </c>
      <c r="F285" s="276" t="n">
        <v>3125.8</v>
      </c>
      <c r="G285" s="22" t="n">
        <v>734.3</v>
      </c>
      <c r="H285" s="276" t="n">
        <v>3125.8</v>
      </c>
      <c r="I285" s="22" t="n">
        <v>734.3</v>
      </c>
      <c r="J285" s="103"/>
      <c r="K285" s="22"/>
      <c r="L285" s="103"/>
      <c r="M285" s="22"/>
      <c r="N285" s="22"/>
      <c r="O285" s="22"/>
      <c r="P285" s="22"/>
      <c r="Q285" s="22"/>
      <c r="R285" s="35" t="s">
        <v>142</v>
      </c>
      <c r="S285" s="297" t="n">
        <v>10</v>
      </c>
    </row>
    <row r="286" customFormat="false" ht="39.6" hidden="false" customHeight="false" outlineLevel="0" collapsed="false">
      <c r="A286" s="51"/>
      <c r="B286" s="304" t="n">
        <v>8</v>
      </c>
      <c r="C286" s="35" t="s">
        <v>557</v>
      </c>
      <c r="D286" s="51" t="s">
        <v>24</v>
      </c>
      <c r="E286" s="68" t="s">
        <v>542</v>
      </c>
      <c r="F286" s="294" t="n">
        <v>2100</v>
      </c>
      <c r="G286" s="305" t="n">
        <v>417.4</v>
      </c>
      <c r="H286" s="294" t="n">
        <v>2100</v>
      </c>
      <c r="I286" s="305" t="n">
        <v>417.4</v>
      </c>
      <c r="J286" s="103"/>
      <c r="K286" s="22"/>
      <c r="L286" s="103"/>
      <c r="M286" s="22"/>
      <c r="N286" s="22"/>
      <c r="O286" s="22"/>
      <c r="P286" s="22"/>
      <c r="Q286" s="22"/>
      <c r="R286" s="35" t="s">
        <v>142</v>
      </c>
      <c r="S286" s="22" t="n">
        <v>76</v>
      </c>
    </row>
    <row r="287" customFormat="false" ht="39.6" hidden="false" customHeight="false" outlineLevel="0" collapsed="false">
      <c r="A287" s="51"/>
      <c r="B287" s="304" t="n">
        <v>9</v>
      </c>
      <c r="C287" s="164" t="s">
        <v>558</v>
      </c>
      <c r="D287" s="51" t="s">
        <v>24</v>
      </c>
      <c r="E287" s="68" t="s">
        <v>542</v>
      </c>
      <c r="F287" s="276" t="n">
        <v>165.8</v>
      </c>
      <c r="G287" s="22" t="n">
        <v>1.8</v>
      </c>
      <c r="H287" s="276" t="n">
        <v>165.8</v>
      </c>
      <c r="I287" s="22" t="n">
        <v>1.8</v>
      </c>
      <c r="J287" s="103"/>
      <c r="K287" s="22"/>
      <c r="L287" s="103"/>
      <c r="M287" s="22"/>
      <c r="N287" s="22"/>
      <c r="O287" s="22"/>
      <c r="P287" s="22"/>
      <c r="Q287" s="22"/>
      <c r="R287" s="35" t="s">
        <v>559</v>
      </c>
      <c r="S287" s="297" t="n">
        <v>1</v>
      </c>
    </row>
    <row r="288" customFormat="false" ht="90.15" hidden="false" customHeight="false" outlineLevel="0" collapsed="false">
      <c r="A288" s="51"/>
      <c r="B288" s="306" t="n">
        <v>10</v>
      </c>
      <c r="C288" s="164" t="s">
        <v>560</v>
      </c>
      <c r="D288" s="51" t="s">
        <v>24</v>
      </c>
      <c r="E288" s="68" t="s">
        <v>542</v>
      </c>
      <c r="F288" s="276" t="n">
        <v>6811.2</v>
      </c>
      <c r="G288" s="22" t="n">
        <v>1281.4</v>
      </c>
      <c r="H288" s="276" t="n">
        <v>6811.2</v>
      </c>
      <c r="I288" s="22" t="n">
        <v>1281.4</v>
      </c>
      <c r="J288" s="103"/>
      <c r="K288" s="22"/>
      <c r="L288" s="103"/>
      <c r="M288" s="22"/>
      <c r="N288" s="22"/>
      <c r="O288" s="22"/>
      <c r="P288" s="22"/>
      <c r="Q288" s="22"/>
      <c r="R288" s="35" t="s">
        <v>142</v>
      </c>
      <c r="S288" s="297" t="n">
        <v>248</v>
      </c>
    </row>
    <row r="289" customFormat="false" ht="90.15" hidden="false" customHeight="false" outlineLevel="0" collapsed="false">
      <c r="A289" s="51"/>
      <c r="B289" s="306" t="n">
        <v>11</v>
      </c>
      <c r="C289" s="35" t="s">
        <v>561</v>
      </c>
      <c r="D289" s="51" t="s">
        <v>24</v>
      </c>
      <c r="E289" s="68" t="s">
        <v>542</v>
      </c>
      <c r="F289" s="276" t="n">
        <v>1754.2</v>
      </c>
      <c r="G289" s="22" t="n">
        <v>405.6</v>
      </c>
      <c r="H289" s="276" t="n">
        <v>1754.2</v>
      </c>
      <c r="I289" s="22" t="n">
        <v>405.6</v>
      </c>
      <c r="J289" s="103"/>
      <c r="K289" s="22"/>
      <c r="L289" s="103"/>
      <c r="M289" s="22"/>
      <c r="N289" s="22"/>
      <c r="O289" s="22"/>
      <c r="P289" s="22"/>
      <c r="Q289" s="22"/>
      <c r="R289" s="35" t="s">
        <v>142</v>
      </c>
      <c r="S289" s="22" t="n">
        <v>66</v>
      </c>
    </row>
    <row r="290" customFormat="false" ht="39.6" hidden="false" customHeight="false" outlineLevel="0" collapsed="false">
      <c r="A290" s="51"/>
      <c r="B290" s="304" t="n">
        <v>12</v>
      </c>
      <c r="C290" s="301" t="s">
        <v>562</v>
      </c>
      <c r="D290" s="51" t="s">
        <v>24</v>
      </c>
      <c r="E290" s="68" t="s">
        <v>542</v>
      </c>
      <c r="F290" s="307" t="n">
        <v>4619.64</v>
      </c>
      <c r="G290" s="294" t="n">
        <v>1269.535</v>
      </c>
      <c r="H290" s="294" t="n">
        <v>4619.64</v>
      </c>
      <c r="I290" s="294" t="n">
        <v>1269.535</v>
      </c>
      <c r="J290" s="103"/>
      <c r="K290" s="22"/>
      <c r="L290" s="103"/>
      <c r="M290" s="22"/>
      <c r="N290" s="22"/>
      <c r="O290" s="22"/>
      <c r="P290" s="22"/>
      <c r="Q290" s="22"/>
      <c r="R290" s="35" t="s">
        <v>563</v>
      </c>
      <c r="S290" s="22" t="n">
        <v>252</v>
      </c>
    </row>
    <row r="291" customFormat="false" ht="39.6" hidden="false" customHeight="false" outlineLevel="0" collapsed="false">
      <c r="A291" s="51"/>
      <c r="B291" s="304" t="n">
        <v>13</v>
      </c>
      <c r="C291" s="35" t="s">
        <v>564</v>
      </c>
      <c r="D291" s="51" t="s">
        <v>24</v>
      </c>
      <c r="E291" s="68" t="s">
        <v>542</v>
      </c>
      <c r="F291" s="276" t="n">
        <v>43697.61</v>
      </c>
      <c r="G291" s="22" t="n">
        <v>17916.1</v>
      </c>
      <c r="H291" s="276" t="n">
        <v>43697.61</v>
      </c>
      <c r="I291" s="22" t="n">
        <v>17916.1</v>
      </c>
      <c r="J291" s="114"/>
      <c r="K291" s="22"/>
      <c r="L291" s="114"/>
      <c r="M291" s="22"/>
      <c r="N291" s="22"/>
      <c r="O291" s="22"/>
      <c r="P291" s="22"/>
      <c r="Q291" s="22"/>
      <c r="R291" s="35" t="s">
        <v>565</v>
      </c>
      <c r="S291" s="22" t="n">
        <v>6027</v>
      </c>
    </row>
    <row r="292" customFormat="false" ht="64.85" hidden="false" customHeight="false" outlineLevel="0" collapsed="false">
      <c r="A292" s="51"/>
      <c r="B292" s="304" t="n">
        <v>14</v>
      </c>
      <c r="C292" s="35" t="s">
        <v>566</v>
      </c>
      <c r="D292" s="51" t="s">
        <v>24</v>
      </c>
      <c r="E292" s="68" t="s">
        <v>542</v>
      </c>
      <c r="F292" s="294" t="n">
        <v>1716.4</v>
      </c>
      <c r="G292" s="294" t="n">
        <v>1716.4</v>
      </c>
      <c r="H292" s="294" t="n">
        <v>1716.4</v>
      </c>
      <c r="I292" s="294" t="n">
        <v>1716.4</v>
      </c>
      <c r="J292" s="114"/>
      <c r="K292" s="22"/>
      <c r="L292" s="114"/>
      <c r="M292" s="22"/>
      <c r="N292" s="22"/>
      <c r="O292" s="22"/>
      <c r="P292" s="22"/>
      <c r="Q292" s="22"/>
      <c r="R292" s="35" t="s">
        <v>567</v>
      </c>
      <c r="S292" s="22" t="n">
        <v>4027</v>
      </c>
    </row>
    <row r="293" customFormat="false" ht="153.35" hidden="false" customHeight="false" outlineLevel="0" collapsed="false">
      <c r="A293" s="51"/>
      <c r="B293" s="304" t="n">
        <v>15</v>
      </c>
      <c r="C293" s="35" t="s">
        <v>568</v>
      </c>
      <c r="D293" s="51" t="s">
        <v>24</v>
      </c>
      <c r="E293" s="68" t="s">
        <v>542</v>
      </c>
      <c r="F293" s="276" t="n">
        <v>16.4</v>
      </c>
      <c r="G293" s="22" t="n">
        <v>4.5</v>
      </c>
      <c r="H293" s="114"/>
      <c r="I293" s="22"/>
      <c r="J293" s="114"/>
      <c r="K293" s="22"/>
      <c r="L293" s="114" t="n">
        <v>16.4</v>
      </c>
      <c r="M293" s="22" t="n">
        <v>4.5</v>
      </c>
      <c r="N293" s="22"/>
      <c r="O293" s="22"/>
      <c r="P293" s="22"/>
      <c r="Q293" s="22"/>
      <c r="R293" s="35" t="s">
        <v>569</v>
      </c>
      <c r="S293" s="297" t="n">
        <v>1</v>
      </c>
    </row>
    <row r="294" customFormat="false" ht="153.35" hidden="false" customHeight="false" outlineLevel="0" collapsed="false">
      <c r="A294" s="51"/>
      <c r="B294" s="304" t="n">
        <v>16</v>
      </c>
      <c r="C294" s="35" t="s">
        <v>570</v>
      </c>
      <c r="D294" s="51" t="s">
        <v>24</v>
      </c>
      <c r="E294" s="68" t="s">
        <v>542</v>
      </c>
      <c r="F294" s="276" t="n">
        <v>5</v>
      </c>
      <c r="G294" s="22" t="n">
        <v>0</v>
      </c>
      <c r="H294" s="114"/>
      <c r="I294" s="22"/>
      <c r="J294" s="114"/>
      <c r="K294" s="22"/>
      <c r="L294" s="276" t="n">
        <v>5</v>
      </c>
      <c r="M294" s="22" t="n">
        <v>0</v>
      </c>
      <c r="N294" s="22"/>
      <c r="O294" s="22"/>
      <c r="P294" s="22"/>
      <c r="Q294" s="22"/>
      <c r="R294" s="35" t="s">
        <v>147</v>
      </c>
      <c r="S294" s="22" t="n">
        <v>0</v>
      </c>
    </row>
    <row r="295" customFormat="false" ht="39.6" hidden="false" customHeight="false" outlineLevel="0" collapsed="false">
      <c r="A295" s="51"/>
      <c r="B295" s="304" t="n">
        <v>17</v>
      </c>
      <c r="C295" s="35" t="s">
        <v>571</v>
      </c>
      <c r="D295" s="51" t="s">
        <v>24</v>
      </c>
      <c r="E295" s="68" t="s">
        <v>542</v>
      </c>
      <c r="F295" s="294" t="n">
        <v>60</v>
      </c>
      <c r="G295" s="22" t="n">
        <v>2.8</v>
      </c>
      <c r="H295" s="114"/>
      <c r="I295" s="22"/>
      <c r="J295" s="114"/>
      <c r="K295" s="22"/>
      <c r="L295" s="294" t="n">
        <v>60</v>
      </c>
      <c r="M295" s="22" t="n">
        <v>2.8</v>
      </c>
      <c r="N295" s="22"/>
      <c r="O295" s="22"/>
      <c r="P295" s="22"/>
      <c r="Q295" s="22"/>
      <c r="R295" s="35" t="s">
        <v>567</v>
      </c>
      <c r="S295" s="297" t="n">
        <v>81</v>
      </c>
    </row>
    <row r="296" customFormat="false" ht="52.2" hidden="false" customHeight="false" outlineLevel="0" collapsed="false">
      <c r="A296" s="51"/>
      <c r="B296" s="304" t="n">
        <v>18</v>
      </c>
      <c r="C296" s="183" t="s">
        <v>572</v>
      </c>
      <c r="D296" s="51" t="s">
        <v>24</v>
      </c>
      <c r="E296" s="68" t="s">
        <v>542</v>
      </c>
      <c r="F296" s="276" t="n">
        <v>1000</v>
      </c>
      <c r="G296" s="22" t="n">
        <v>44.4</v>
      </c>
      <c r="H296" s="114"/>
      <c r="I296" s="22"/>
      <c r="J296" s="114"/>
      <c r="K296" s="22"/>
      <c r="L296" s="276" t="n">
        <v>1000</v>
      </c>
      <c r="M296" s="22" t="n">
        <v>44.4</v>
      </c>
      <c r="N296" s="22"/>
      <c r="O296" s="22"/>
      <c r="P296" s="22"/>
      <c r="Q296" s="22"/>
      <c r="R296" s="35" t="s">
        <v>573</v>
      </c>
      <c r="S296" s="297" t="n">
        <v>12450</v>
      </c>
    </row>
    <row r="297" customFormat="false" ht="52.2" hidden="false" customHeight="false" outlineLevel="0" collapsed="false">
      <c r="A297" s="51"/>
      <c r="B297" s="304" t="n">
        <v>19</v>
      </c>
      <c r="C297" s="35" t="s">
        <v>574</v>
      </c>
      <c r="D297" s="51" t="s">
        <v>24</v>
      </c>
      <c r="E297" s="68" t="s">
        <v>542</v>
      </c>
      <c r="F297" s="308" t="n">
        <v>1500</v>
      </c>
      <c r="G297" s="22" t="n">
        <v>0</v>
      </c>
      <c r="H297" s="114"/>
      <c r="I297" s="22"/>
      <c r="J297" s="114"/>
      <c r="K297" s="22"/>
      <c r="L297" s="308" t="n">
        <v>1500</v>
      </c>
      <c r="M297" s="22" t="n">
        <v>0</v>
      </c>
      <c r="N297" s="22"/>
      <c r="O297" s="22"/>
      <c r="P297" s="22"/>
      <c r="Q297" s="22"/>
      <c r="R297" s="35" t="s">
        <v>573</v>
      </c>
      <c r="S297" s="297" t="n">
        <v>0</v>
      </c>
    </row>
    <row r="298" customFormat="false" ht="52.2" hidden="false" customHeight="false" outlineLevel="0" collapsed="false">
      <c r="A298" s="51"/>
      <c r="B298" s="304" t="n">
        <v>20</v>
      </c>
      <c r="C298" s="35" t="s">
        <v>575</v>
      </c>
      <c r="D298" s="51" t="s">
        <v>24</v>
      </c>
      <c r="E298" s="68" t="s">
        <v>542</v>
      </c>
      <c r="F298" s="309" t="n">
        <v>30</v>
      </c>
      <c r="G298" s="22" t="n">
        <v>12.2</v>
      </c>
      <c r="H298" s="103"/>
      <c r="I298" s="22"/>
      <c r="J298" s="103"/>
      <c r="K298" s="22"/>
      <c r="L298" s="309" t="n">
        <v>30</v>
      </c>
      <c r="M298" s="22" t="n">
        <v>12.2</v>
      </c>
      <c r="N298" s="22"/>
      <c r="O298" s="22"/>
      <c r="P298" s="22"/>
      <c r="Q298" s="22"/>
      <c r="R298" s="35" t="s">
        <v>567</v>
      </c>
      <c r="S298" s="297" t="n">
        <v>2</v>
      </c>
    </row>
    <row r="299" customFormat="false" ht="128.05" hidden="false" customHeight="false" outlineLevel="0" collapsed="false">
      <c r="A299" s="51"/>
      <c r="B299" s="304" t="n">
        <v>21</v>
      </c>
      <c r="C299" s="35" t="s">
        <v>576</v>
      </c>
      <c r="D299" s="51" t="s">
        <v>24</v>
      </c>
      <c r="E299" s="68" t="s">
        <v>542</v>
      </c>
      <c r="F299" s="308" t="n">
        <v>52224</v>
      </c>
      <c r="G299" s="22" t="n">
        <v>10872.5</v>
      </c>
      <c r="H299" s="308" t="n">
        <v>52224</v>
      </c>
      <c r="I299" s="22" t="n">
        <v>10872.5</v>
      </c>
      <c r="J299" s="103"/>
      <c r="K299" s="22"/>
      <c r="L299" s="103"/>
      <c r="M299" s="22"/>
      <c r="N299" s="22"/>
      <c r="O299" s="22"/>
      <c r="P299" s="22"/>
      <c r="Q299" s="22"/>
      <c r="R299" s="35" t="s">
        <v>142</v>
      </c>
      <c r="S299" s="297" t="n">
        <v>2436</v>
      </c>
    </row>
    <row r="300" customFormat="false" ht="39.6" hidden="false" customHeight="false" outlineLevel="0" collapsed="false">
      <c r="A300" s="51"/>
      <c r="B300" s="304" t="n">
        <v>22</v>
      </c>
      <c r="C300" s="35" t="s">
        <v>577</v>
      </c>
      <c r="D300" s="51" t="s">
        <v>24</v>
      </c>
      <c r="E300" s="68" t="s">
        <v>542</v>
      </c>
      <c r="F300" s="308" t="n">
        <v>1866.983</v>
      </c>
      <c r="G300" s="22" t="n">
        <v>173.1</v>
      </c>
      <c r="H300" s="308" t="n">
        <v>1866.983</v>
      </c>
      <c r="I300" s="22" t="n">
        <v>173.1</v>
      </c>
      <c r="J300" s="103"/>
      <c r="K300" s="22"/>
      <c r="L300" s="103"/>
      <c r="M300" s="22"/>
      <c r="N300" s="22"/>
      <c r="O300" s="22"/>
      <c r="P300" s="22"/>
      <c r="Q300" s="22"/>
      <c r="R300" s="35" t="s">
        <v>578</v>
      </c>
      <c r="S300" s="297" t="n">
        <v>34</v>
      </c>
    </row>
    <row r="301" customFormat="false" ht="52.2" hidden="false" customHeight="false" outlineLevel="0" collapsed="false">
      <c r="A301" s="51"/>
      <c r="B301" s="304" t="n">
        <v>23</v>
      </c>
      <c r="C301" s="35" t="s">
        <v>579</v>
      </c>
      <c r="D301" s="51" t="s">
        <v>24</v>
      </c>
      <c r="E301" s="68" t="s">
        <v>542</v>
      </c>
      <c r="F301" s="276" t="n">
        <v>270</v>
      </c>
      <c r="G301" s="22" t="n">
        <v>5.7</v>
      </c>
      <c r="H301" s="276" t="n">
        <v>270</v>
      </c>
      <c r="I301" s="22" t="n">
        <v>5.7</v>
      </c>
      <c r="J301" s="103"/>
      <c r="K301" s="22"/>
      <c r="L301" s="103"/>
      <c r="M301" s="22"/>
      <c r="N301" s="22"/>
      <c r="O301" s="22"/>
      <c r="P301" s="22"/>
      <c r="Q301" s="22"/>
      <c r="R301" s="35" t="s">
        <v>142</v>
      </c>
      <c r="S301" s="297" t="n">
        <v>6</v>
      </c>
    </row>
    <row r="302" customFormat="false" ht="64.85" hidden="false" customHeight="false" outlineLevel="0" collapsed="false">
      <c r="A302" s="51"/>
      <c r="B302" s="310" t="n">
        <v>24</v>
      </c>
      <c r="C302" s="35" t="s">
        <v>580</v>
      </c>
      <c r="D302" s="51" t="s">
        <v>24</v>
      </c>
      <c r="E302" s="68" t="s">
        <v>542</v>
      </c>
      <c r="F302" s="276" t="n">
        <v>200</v>
      </c>
      <c r="G302" s="22" t="n">
        <v>0</v>
      </c>
      <c r="H302" s="276" t="n">
        <v>200</v>
      </c>
      <c r="I302" s="22" t="n">
        <v>0</v>
      </c>
      <c r="J302" s="103"/>
      <c r="K302" s="22"/>
      <c r="L302" s="103"/>
      <c r="M302" s="22"/>
      <c r="N302" s="22"/>
      <c r="O302" s="22"/>
      <c r="P302" s="22"/>
      <c r="Q302" s="22"/>
      <c r="R302" s="35" t="s">
        <v>142</v>
      </c>
      <c r="S302" s="297" t="n">
        <v>0</v>
      </c>
    </row>
    <row r="303" customFormat="false" ht="39.6" hidden="false" customHeight="false" outlineLevel="0" collapsed="false">
      <c r="A303" s="51"/>
      <c r="B303" s="34" t="n">
        <v>25</v>
      </c>
      <c r="C303" s="311" t="s">
        <v>581</v>
      </c>
      <c r="D303" s="51" t="s">
        <v>24</v>
      </c>
      <c r="E303" s="68" t="s">
        <v>542</v>
      </c>
      <c r="F303" s="276"/>
      <c r="G303" s="22"/>
      <c r="H303" s="103"/>
      <c r="I303" s="22"/>
      <c r="J303" s="103"/>
      <c r="K303" s="22"/>
      <c r="L303" s="103"/>
      <c r="M303" s="22"/>
      <c r="N303" s="22"/>
      <c r="O303" s="22"/>
      <c r="P303" s="22"/>
      <c r="Q303" s="22"/>
      <c r="R303" s="35"/>
      <c r="S303" s="297"/>
    </row>
    <row r="304" customFormat="false" ht="46.3" hidden="false" customHeight="false" outlineLevel="0" collapsed="false">
      <c r="A304" s="51"/>
      <c r="B304" s="34"/>
      <c r="C304" s="311" t="s">
        <v>582</v>
      </c>
      <c r="D304" s="51" t="s">
        <v>24</v>
      </c>
      <c r="E304" s="68" t="s">
        <v>542</v>
      </c>
      <c r="F304" s="276" t="n">
        <v>12.068</v>
      </c>
      <c r="G304" s="307" t="n">
        <v>3.4</v>
      </c>
      <c r="H304" s="276" t="n">
        <v>12.068</v>
      </c>
      <c r="I304" s="22" t="n">
        <v>3.4</v>
      </c>
      <c r="J304" s="103"/>
      <c r="K304" s="22"/>
      <c r="L304" s="103"/>
      <c r="M304" s="22"/>
      <c r="N304" s="22"/>
      <c r="O304" s="22"/>
      <c r="P304" s="22"/>
      <c r="Q304" s="22"/>
      <c r="R304" s="35" t="s">
        <v>583</v>
      </c>
      <c r="S304" s="297" t="n">
        <v>6</v>
      </c>
    </row>
    <row r="305" customFormat="false" ht="46.3" hidden="false" customHeight="false" outlineLevel="0" collapsed="false">
      <c r="A305" s="51"/>
      <c r="B305" s="34"/>
      <c r="C305" s="311" t="s">
        <v>584</v>
      </c>
      <c r="D305" s="51" t="s">
        <v>24</v>
      </c>
      <c r="E305" s="68" t="s">
        <v>542</v>
      </c>
      <c r="F305" s="276" t="n">
        <v>3.095</v>
      </c>
      <c r="G305" s="22" t="n">
        <v>0</v>
      </c>
      <c r="H305" s="276" t="n">
        <v>3.095</v>
      </c>
      <c r="I305" s="22" t="n">
        <v>0</v>
      </c>
      <c r="J305" s="103"/>
      <c r="K305" s="22"/>
      <c r="L305" s="103"/>
      <c r="M305" s="22"/>
      <c r="N305" s="22"/>
      <c r="O305" s="22"/>
      <c r="P305" s="22"/>
      <c r="Q305" s="22"/>
      <c r="R305" s="35" t="s">
        <v>583</v>
      </c>
      <c r="S305" s="297" t="n">
        <v>0</v>
      </c>
    </row>
    <row r="306" customFormat="false" ht="67.45" hidden="false" customHeight="false" outlineLevel="0" collapsed="false">
      <c r="A306" s="51"/>
      <c r="B306" s="34" t="n">
        <v>26</v>
      </c>
      <c r="C306" s="311" t="s">
        <v>585</v>
      </c>
      <c r="D306" s="51" t="s">
        <v>24</v>
      </c>
      <c r="E306" s="68" t="s">
        <v>542</v>
      </c>
      <c r="F306" s="276" t="n">
        <v>1036.022</v>
      </c>
      <c r="G306" s="22" t="n">
        <v>188.9</v>
      </c>
      <c r="H306" s="276" t="n">
        <v>1036.022</v>
      </c>
      <c r="I306" s="22" t="n">
        <v>188.9</v>
      </c>
      <c r="J306" s="103"/>
      <c r="K306" s="22"/>
      <c r="L306" s="103"/>
      <c r="M306" s="22"/>
      <c r="N306" s="22"/>
      <c r="O306" s="22"/>
      <c r="P306" s="22"/>
      <c r="Q306" s="22"/>
      <c r="R306" s="35" t="s">
        <v>583</v>
      </c>
      <c r="S306" s="68" t="n">
        <v>170</v>
      </c>
    </row>
    <row r="307" customFormat="false" ht="77.5" hidden="false" customHeight="false" outlineLevel="0" collapsed="false">
      <c r="A307" s="51"/>
      <c r="B307" s="300" t="n">
        <v>27</v>
      </c>
      <c r="C307" s="35" t="s">
        <v>586</v>
      </c>
      <c r="D307" s="51" t="s">
        <v>24</v>
      </c>
      <c r="E307" s="68" t="s">
        <v>542</v>
      </c>
      <c r="F307" s="276" t="n">
        <v>303</v>
      </c>
      <c r="G307" s="22" t="n">
        <v>0</v>
      </c>
      <c r="H307" s="103"/>
      <c r="I307" s="22"/>
      <c r="J307" s="103"/>
      <c r="K307" s="22"/>
      <c r="L307" s="276" t="n">
        <v>303</v>
      </c>
      <c r="M307" s="22" t="n">
        <v>0</v>
      </c>
      <c r="N307" s="22"/>
      <c r="O307" s="22"/>
      <c r="P307" s="22"/>
      <c r="Q307" s="22"/>
      <c r="R307" s="35" t="s">
        <v>587</v>
      </c>
      <c r="S307" s="22" t="n">
        <v>0</v>
      </c>
    </row>
    <row r="308" customFormat="false" ht="39.6" hidden="false" customHeight="false" outlineLevel="0" collapsed="false">
      <c r="A308" s="51"/>
      <c r="B308" s="304" t="n">
        <v>28</v>
      </c>
      <c r="C308" s="35" t="s">
        <v>588</v>
      </c>
      <c r="D308" s="201" t="s">
        <v>24</v>
      </c>
      <c r="E308" s="68" t="s">
        <v>542</v>
      </c>
      <c r="F308" s="276" t="n">
        <v>22.4</v>
      </c>
      <c r="G308" s="22" t="n">
        <v>3</v>
      </c>
      <c r="H308" s="103"/>
      <c r="I308" s="22"/>
      <c r="J308" s="103"/>
      <c r="K308" s="22"/>
      <c r="L308" s="276" t="n">
        <v>22.4</v>
      </c>
      <c r="M308" s="22" t="n">
        <v>3</v>
      </c>
      <c r="N308" s="22"/>
      <c r="O308" s="22"/>
      <c r="P308" s="22"/>
      <c r="Q308" s="22"/>
      <c r="R308" s="35" t="s">
        <v>589</v>
      </c>
      <c r="S308" s="22" t="n">
        <v>2</v>
      </c>
    </row>
    <row r="309" customFormat="false" ht="39.6" hidden="false" customHeight="false" outlineLevel="0" collapsed="false">
      <c r="A309" s="51"/>
      <c r="B309" s="304" t="n">
        <v>29</v>
      </c>
      <c r="C309" s="35" t="s">
        <v>590</v>
      </c>
      <c r="D309" s="51" t="s">
        <v>24</v>
      </c>
      <c r="E309" s="312" t="s">
        <v>542</v>
      </c>
      <c r="F309" s="276" t="n">
        <v>1800</v>
      </c>
      <c r="G309" s="22" t="n">
        <v>0</v>
      </c>
      <c r="H309" s="276" t="n">
        <v>1800</v>
      </c>
      <c r="I309" s="22" t="n">
        <v>0</v>
      </c>
      <c r="J309" s="103"/>
      <c r="K309" s="22"/>
      <c r="L309" s="103"/>
      <c r="M309" s="22"/>
      <c r="N309" s="22"/>
      <c r="O309" s="22"/>
      <c r="P309" s="22"/>
      <c r="Q309" s="22"/>
      <c r="R309" s="35" t="s">
        <v>591</v>
      </c>
      <c r="S309" s="22" t="n">
        <v>0</v>
      </c>
    </row>
    <row r="310" customFormat="false" ht="64.85" hidden="false" customHeight="false" outlineLevel="0" collapsed="false">
      <c r="A310" s="51"/>
      <c r="B310" s="304" t="n">
        <v>30</v>
      </c>
      <c r="C310" s="183" t="s">
        <v>592</v>
      </c>
      <c r="D310" s="51" t="s">
        <v>24</v>
      </c>
      <c r="E310" s="312" t="s">
        <v>542</v>
      </c>
      <c r="F310" s="276" t="n">
        <v>2.4</v>
      </c>
      <c r="G310" s="22" t="n">
        <v>0</v>
      </c>
      <c r="H310" s="103"/>
      <c r="I310" s="22"/>
      <c r="J310" s="103"/>
      <c r="K310" s="22"/>
      <c r="L310" s="276" t="n">
        <v>2.4</v>
      </c>
      <c r="M310" s="22" t="n">
        <v>0</v>
      </c>
      <c r="N310" s="22"/>
      <c r="O310" s="22"/>
      <c r="P310" s="22"/>
      <c r="Q310" s="22"/>
      <c r="R310" s="35" t="s">
        <v>593</v>
      </c>
      <c r="S310" s="297" t="n">
        <v>0</v>
      </c>
    </row>
    <row r="311" customFormat="false" ht="64.85" hidden="false" customHeight="false" outlineLevel="0" collapsed="false">
      <c r="A311" s="51"/>
      <c r="B311" s="304" t="n">
        <v>31</v>
      </c>
      <c r="C311" s="35" t="s">
        <v>594</v>
      </c>
      <c r="D311" s="51" t="s">
        <v>24</v>
      </c>
      <c r="E311" s="68" t="s">
        <v>542</v>
      </c>
      <c r="F311" s="276" t="n">
        <v>7.1</v>
      </c>
      <c r="G311" s="22" t="n">
        <v>1.8</v>
      </c>
      <c r="H311" s="103"/>
      <c r="I311" s="22"/>
      <c r="J311" s="103"/>
      <c r="K311" s="22"/>
      <c r="L311" s="276" t="n">
        <v>7.1</v>
      </c>
      <c r="M311" s="22" t="n">
        <v>1.8</v>
      </c>
      <c r="N311" s="22"/>
      <c r="O311" s="22"/>
      <c r="P311" s="22"/>
      <c r="Q311" s="22"/>
      <c r="R311" s="35" t="s">
        <v>595</v>
      </c>
      <c r="S311" s="297" t="n">
        <v>16</v>
      </c>
    </row>
    <row r="312" customFormat="false" ht="52.2" hidden="false" customHeight="false" outlineLevel="0" collapsed="false">
      <c r="A312" s="51"/>
      <c r="B312" s="304" t="n">
        <v>32</v>
      </c>
      <c r="C312" s="298" t="s">
        <v>596</v>
      </c>
      <c r="D312" s="262" t="s">
        <v>24</v>
      </c>
      <c r="E312" s="68" t="s">
        <v>542</v>
      </c>
      <c r="F312" s="308" t="n">
        <v>14.8</v>
      </c>
      <c r="G312" s="22" t="n">
        <v>0</v>
      </c>
      <c r="H312" s="103"/>
      <c r="I312" s="22"/>
      <c r="J312" s="103"/>
      <c r="K312" s="22"/>
      <c r="L312" s="308" t="n">
        <v>14.8</v>
      </c>
      <c r="M312" s="22" t="n">
        <v>0</v>
      </c>
      <c r="N312" s="22"/>
      <c r="O312" s="22"/>
      <c r="P312" s="22"/>
      <c r="Q312" s="22"/>
      <c r="R312" s="35" t="s">
        <v>595</v>
      </c>
      <c r="S312" s="297" t="n">
        <v>0</v>
      </c>
    </row>
    <row r="313" customFormat="false" ht="68.65" hidden="false" customHeight="false" outlineLevel="0" collapsed="false">
      <c r="A313" s="51"/>
      <c r="B313" s="304" t="n">
        <v>33</v>
      </c>
      <c r="C313" s="298" t="s">
        <v>597</v>
      </c>
      <c r="D313" s="201" t="s">
        <v>24</v>
      </c>
      <c r="E313" s="68" t="s">
        <v>542</v>
      </c>
      <c r="F313" s="276" t="n">
        <v>500</v>
      </c>
      <c r="G313" s="22" t="n">
        <v>52.5</v>
      </c>
      <c r="H313" s="103"/>
      <c r="I313" s="22"/>
      <c r="J313" s="103"/>
      <c r="K313" s="22"/>
      <c r="L313" s="276" t="n">
        <v>500</v>
      </c>
      <c r="M313" s="22" t="n">
        <v>52.5</v>
      </c>
      <c r="N313" s="22"/>
      <c r="O313" s="22"/>
      <c r="P313" s="22"/>
      <c r="Q313" s="307"/>
      <c r="R313" s="35" t="s">
        <v>142</v>
      </c>
      <c r="S313" s="22" t="n">
        <v>78</v>
      </c>
    </row>
    <row r="314" customFormat="false" ht="77.5" hidden="false" customHeight="false" outlineLevel="0" collapsed="false">
      <c r="A314" s="51"/>
      <c r="B314" s="304" t="n">
        <v>34</v>
      </c>
      <c r="C314" s="298" t="s">
        <v>598</v>
      </c>
      <c r="D314" s="51" t="s">
        <v>24</v>
      </c>
      <c r="E314" s="312" t="s">
        <v>542</v>
      </c>
      <c r="F314" s="276" t="n">
        <v>49.9</v>
      </c>
      <c r="G314" s="22" t="n">
        <v>0</v>
      </c>
      <c r="H314" s="103"/>
      <c r="I314" s="22"/>
      <c r="J314" s="103"/>
      <c r="K314" s="22"/>
      <c r="L314" s="276" t="n">
        <v>49.9</v>
      </c>
      <c r="M314" s="22" t="n">
        <v>0</v>
      </c>
      <c r="N314" s="22"/>
      <c r="O314" s="22"/>
      <c r="P314" s="22"/>
      <c r="Q314" s="22"/>
      <c r="R314" s="35" t="s">
        <v>599</v>
      </c>
      <c r="S314" s="297" t="n">
        <v>0</v>
      </c>
    </row>
    <row r="315" customFormat="false" ht="90.15" hidden="false" customHeight="false" outlineLevel="0" collapsed="false">
      <c r="A315" s="51"/>
      <c r="B315" s="304" t="n">
        <v>35</v>
      </c>
      <c r="C315" s="298" t="s">
        <v>600</v>
      </c>
      <c r="D315" s="51" t="s">
        <v>24</v>
      </c>
      <c r="E315" s="68" t="s">
        <v>542</v>
      </c>
      <c r="F315" s="276" t="n">
        <v>299.3</v>
      </c>
      <c r="G315" s="22" t="n">
        <v>0</v>
      </c>
      <c r="H315" s="22"/>
      <c r="I315" s="22"/>
      <c r="J315" s="22"/>
      <c r="K315" s="22"/>
      <c r="L315" s="276" t="n">
        <v>299.3</v>
      </c>
      <c r="M315" s="22" t="n">
        <v>0</v>
      </c>
      <c r="N315" s="22"/>
      <c r="O315" s="22"/>
      <c r="P315" s="22"/>
      <c r="Q315" s="22"/>
      <c r="R315" s="35" t="s">
        <v>601</v>
      </c>
      <c r="S315" s="22" t="n">
        <v>0</v>
      </c>
    </row>
    <row r="316" customFormat="false" ht="102.8" hidden="false" customHeight="false" outlineLevel="0" collapsed="false">
      <c r="A316" s="51"/>
      <c r="B316" s="304" t="n">
        <v>36</v>
      </c>
      <c r="C316" s="298" t="s">
        <v>602</v>
      </c>
      <c r="D316" s="51" t="s">
        <v>24</v>
      </c>
      <c r="E316" s="68" t="s">
        <v>542</v>
      </c>
      <c r="F316" s="276" t="n">
        <v>2</v>
      </c>
      <c r="G316" s="22" t="n">
        <v>0.4</v>
      </c>
      <c r="H316" s="22"/>
      <c r="I316" s="22"/>
      <c r="J316" s="22"/>
      <c r="K316" s="22"/>
      <c r="L316" s="276" t="n">
        <v>2</v>
      </c>
      <c r="M316" s="22" t="n">
        <v>0.4</v>
      </c>
      <c r="N316" s="22"/>
      <c r="O316" s="22"/>
      <c r="P316" s="22"/>
      <c r="Q316" s="22"/>
      <c r="R316" s="35" t="s">
        <v>603</v>
      </c>
      <c r="S316" s="22" t="n">
        <v>1</v>
      </c>
    </row>
    <row r="317" customFormat="false" ht="166" hidden="false" customHeight="false" outlineLevel="0" collapsed="false">
      <c r="A317" s="51"/>
      <c r="B317" s="304" t="n">
        <v>37</v>
      </c>
      <c r="C317" s="298" t="s">
        <v>604</v>
      </c>
      <c r="D317" s="51" t="s">
        <v>24</v>
      </c>
      <c r="E317" s="312" t="s">
        <v>542</v>
      </c>
      <c r="F317" s="276" t="n">
        <v>1455</v>
      </c>
      <c r="G317" s="22" t="n">
        <v>430</v>
      </c>
      <c r="H317" s="22"/>
      <c r="I317" s="22"/>
      <c r="J317" s="22"/>
      <c r="K317" s="22"/>
      <c r="L317" s="276" t="n">
        <v>1455</v>
      </c>
      <c r="M317" s="22" t="n">
        <v>430</v>
      </c>
      <c r="N317" s="22"/>
      <c r="O317" s="22"/>
      <c r="P317" s="22"/>
      <c r="Q317" s="22"/>
      <c r="R317" s="35" t="s">
        <v>142</v>
      </c>
      <c r="S317" s="22" t="n">
        <v>73</v>
      </c>
    </row>
    <row r="318" customFormat="false" ht="64.85" hidden="false" customHeight="false" outlineLevel="0" collapsed="false">
      <c r="A318" s="51"/>
      <c r="B318" s="304" t="n">
        <v>38</v>
      </c>
      <c r="C318" s="298" t="s">
        <v>605</v>
      </c>
      <c r="D318" s="58" t="s">
        <v>606</v>
      </c>
      <c r="E318" s="56" t="s">
        <v>607</v>
      </c>
      <c r="F318" s="276" t="n">
        <v>145</v>
      </c>
      <c r="G318" s="22" t="n">
        <v>84</v>
      </c>
      <c r="H318" s="313"/>
      <c r="I318" s="22"/>
      <c r="J318" s="313"/>
      <c r="K318" s="22"/>
      <c r="L318" s="276" t="n">
        <v>145</v>
      </c>
      <c r="M318" s="22" t="n">
        <v>84</v>
      </c>
      <c r="N318" s="22"/>
      <c r="O318" s="22"/>
      <c r="P318" s="22"/>
      <c r="Q318" s="22"/>
      <c r="R318" s="35" t="s">
        <v>142</v>
      </c>
      <c r="S318" s="297" t="n">
        <v>21</v>
      </c>
    </row>
    <row r="319" customFormat="false" ht="90.15" hidden="false" customHeight="false" outlineLevel="0" collapsed="false">
      <c r="A319" s="51"/>
      <c r="B319" s="304" t="n">
        <v>39</v>
      </c>
      <c r="C319" s="35" t="s">
        <v>608</v>
      </c>
      <c r="D319" s="58" t="s">
        <v>606</v>
      </c>
      <c r="E319" s="56" t="s">
        <v>607</v>
      </c>
      <c r="F319" s="36"/>
      <c r="G319" s="22"/>
      <c r="H319" s="313"/>
      <c r="I319" s="22"/>
      <c r="J319" s="313"/>
      <c r="K319" s="22"/>
      <c r="L319" s="313"/>
      <c r="M319" s="22"/>
      <c r="N319" s="22"/>
      <c r="O319" s="22"/>
      <c r="P319" s="22"/>
      <c r="Q319" s="22"/>
      <c r="R319" s="35" t="s">
        <v>609</v>
      </c>
      <c r="S319" s="22" t="n">
        <v>2</v>
      </c>
    </row>
    <row r="320" customFormat="false" ht="39.6" hidden="false" customHeight="false" outlineLevel="0" collapsed="false">
      <c r="A320" s="51"/>
      <c r="B320" s="304" t="n">
        <v>40</v>
      </c>
      <c r="C320" s="35" t="s">
        <v>610</v>
      </c>
      <c r="D320" s="58" t="s">
        <v>606</v>
      </c>
      <c r="E320" s="56" t="s">
        <v>607</v>
      </c>
      <c r="F320" s="36"/>
      <c r="G320" s="22"/>
      <c r="H320" s="313"/>
      <c r="I320" s="22"/>
      <c r="J320" s="313"/>
      <c r="K320" s="22"/>
      <c r="L320" s="313"/>
      <c r="M320" s="22"/>
      <c r="N320" s="22"/>
      <c r="O320" s="22"/>
      <c r="P320" s="22"/>
      <c r="Q320" s="22"/>
      <c r="R320" s="35" t="s">
        <v>611</v>
      </c>
      <c r="S320" s="22" t="n">
        <v>1</v>
      </c>
    </row>
    <row r="321" customFormat="false" ht="26.95" hidden="false" customHeight="false" outlineLevel="0" collapsed="false">
      <c r="A321" s="51"/>
      <c r="B321" s="34" t="n">
        <v>41</v>
      </c>
      <c r="C321" s="164" t="s">
        <v>612</v>
      </c>
      <c r="D321" s="58" t="s">
        <v>606</v>
      </c>
      <c r="E321" s="133" t="s">
        <v>542</v>
      </c>
      <c r="F321" s="289"/>
      <c r="G321" s="22"/>
      <c r="H321" s="133"/>
      <c r="I321" s="22"/>
      <c r="J321" s="103"/>
      <c r="K321" s="22"/>
      <c r="L321" s="103"/>
      <c r="M321" s="22"/>
      <c r="N321" s="22"/>
      <c r="O321" s="22"/>
      <c r="P321" s="22"/>
      <c r="Q321" s="22"/>
      <c r="R321" s="35"/>
      <c r="S321" s="22"/>
    </row>
    <row r="322" customFormat="false" ht="52.2" hidden="false" customHeight="false" outlineLevel="0" collapsed="false">
      <c r="A322" s="51"/>
      <c r="B322" s="34"/>
      <c r="C322" s="164" t="s">
        <v>613</v>
      </c>
      <c r="D322" s="314" t="s">
        <v>24</v>
      </c>
      <c r="E322" s="314" t="s">
        <v>607</v>
      </c>
      <c r="F322" s="289"/>
      <c r="G322" s="22"/>
      <c r="H322" s="133"/>
      <c r="I322" s="22"/>
      <c r="J322" s="315"/>
      <c r="K322" s="22"/>
      <c r="L322" s="316"/>
      <c r="M322" s="22"/>
      <c r="N322" s="22"/>
      <c r="O322" s="22"/>
      <c r="P322" s="22"/>
      <c r="Q322" s="22"/>
      <c r="R322" s="35" t="s">
        <v>614</v>
      </c>
      <c r="S322" s="22"/>
    </row>
    <row r="323" customFormat="false" ht="115.4" hidden="false" customHeight="false" outlineLevel="0" collapsed="false">
      <c r="A323" s="51"/>
      <c r="B323" s="34"/>
      <c r="C323" s="35" t="s">
        <v>615</v>
      </c>
      <c r="D323" s="314" t="s">
        <v>24</v>
      </c>
      <c r="E323" s="314" t="s">
        <v>607</v>
      </c>
      <c r="F323" s="36"/>
      <c r="G323" s="22"/>
      <c r="H323" s="133"/>
      <c r="I323" s="22"/>
      <c r="J323" s="317"/>
      <c r="K323" s="22"/>
      <c r="L323" s="103"/>
      <c r="M323" s="22"/>
      <c r="N323" s="22"/>
      <c r="O323" s="22"/>
      <c r="P323" s="22"/>
      <c r="Q323" s="22"/>
      <c r="R323" s="35" t="s">
        <v>616</v>
      </c>
      <c r="S323" s="22"/>
    </row>
    <row r="324" customFormat="false" ht="91" hidden="false" customHeight="false" outlineLevel="0" collapsed="false">
      <c r="A324" s="51"/>
      <c r="B324" s="318" t="n">
        <v>42</v>
      </c>
      <c r="C324" s="164" t="s">
        <v>617</v>
      </c>
      <c r="D324" s="319" t="s">
        <v>24</v>
      </c>
      <c r="E324" s="314" t="s">
        <v>607</v>
      </c>
      <c r="F324" s="289"/>
      <c r="G324" s="22"/>
      <c r="H324" s="133"/>
      <c r="I324" s="22"/>
      <c r="J324" s="317"/>
      <c r="K324" s="22"/>
      <c r="L324" s="103"/>
      <c r="M324" s="22"/>
      <c r="N324" s="22"/>
      <c r="O324" s="22"/>
      <c r="P324" s="22"/>
      <c r="Q324" s="22"/>
      <c r="R324" s="164" t="s">
        <v>618</v>
      </c>
      <c r="S324" s="297" t="s">
        <v>619</v>
      </c>
    </row>
    <row r="325" customFormat="false" ht="216.55" hidden="false" customHeight="false" outlineLevel="0" collapsed="false">
      <c r="A325" s="51"/>
      <c r="B325" s="304" t="n">
        <v>43</v>
      </c>
      <c r="C325" s="298" t="s">
        <v>620</v>
      </c>
      <c r="D325" s="320" t="s">
        <v>24</v>
      </c>
      <c r="E325" s="321" t="s">
        <v>607</v>
      </c>
      <c r="F325" s="36"/>
      <c r="G325" s="22"/>
      <c r="H325" s="133"/>
      <c r="I325" s="22"/>
      <c r="J325" s="322"/>
      <c r="K325" s="22"/>
      <c r="L325" s="103"/>
      <c r="M325" s="22"/>
      <c r="N325" s="22"/>
      <c r="O325" s="22"/>
      <c r="P325" s="22"/>
      <c r="Q325" s="22"/>
      <c r="R325" s="35" t="s">
        <v>621</v>
      </c>
      <c r="S325" s="297" t="n">
        <v>15</v>
      </c>
    </row>
    <row r="326" customFormat="false" ht="64.85" hidden="false" customHeight="false" outlineLevel="0" collapsed="false">
      <c r="A326" s="51"/>
      <c r="B326" s="304" t="n">
        <v>44</v>
      </c>
      <c r="C326" s="35" t="s">
        <v>622</v>
      </c>
      <c r="D326" s="320" t="s">
        <v>24</v>
      </c>
      <c r="E326" s="320" t="s">
        <v>607</v>
      </c>
      <c r="F326" s="36"/>
      <c r="G326" s="22"/>
      <c r="H326" s="133"/>
      <c r="I326" s="22"/>
      <c r="J326" s="323"/>
      <c r="K326" s="22"/>
      <c r="L326" s="103"/>
      <c r="M326" s="22"/>
      <c r="N326" s="22"/>
      <c r="O326" s="22"/>
      <c r="P326" s="22"/>
      <c r="Q326" s="22"/>
      <c r="R326" s="35" t="s">
        <v>623</v>
      </c>
      <c r="S326" s="22" t="n">
        <v>3</v>
      </c>
    </row>
    <row r="327" customFormat="false" ht="64.85" hidden="false" customHeight="false" outlineLevel="0" collapsed="false">
      <c r="A327" s="51"/>
      <c r="B327" s="304" t="n">
        <v>45</v>
      </c>
      <c r="C327" s="298" t="s">
        <v>624</v>
      </c>
      <c r="D327" s="320" t="s">
        <v>24</v>
      </c>
      <c r="E327" s="320" t="s">
        <v>607</v>
      </c>
      <c r="F327" s="36"/>
      <c r="G327" s="22"/>
      <c r="H327" s="133"/>
      <c r="I327" s="22"/>
      <c r="J327" s="323"/>
      <c r="K327" s="22"/>
      <c r="L327" s="103"/>
      <c r="M327" s="22"/>
      <c r="N327" s="22"/>
      <c r="O327" s="22"/>
      <c r="P327" s="22"/>
      <c r="Q327" s="22"/>
      <c r="R327" s="35" t="s">
        <v>625</v>
      </c>
      <c r="S327" s="22" t="n">
        <v>1</v>
      </c>
    </row>
    <row r="328" customFormat="false" ht="64.85" hidden="false" customHeight="false" outlineLevel="0" collapsed="false">
      <c r="A328" s="51"/>
      <c r="B328" s="304" t="n">
        <v>46</v>
      </c>
      <c r="C328" s="58" t="s">
        <v>626</v>
      </c>
      <c r="D328" s="320" t="s">
        <v>24</v>
      </c>
      <c r="E328" s="320" t="s">
        <v>607</v>
      </c>
      <c r="F328" s="56"/>
      <c r="G328" s="22"/>
      <c r="H328" s="133"/>
      <c r="I328" s="22"/>
      <c r="J328" s="324"/>
      <c r="K328" s="22"/>
      <c r="L328" s="103"/>
      <c r="M328" s="22"/>
      <c r="N328" s="22"/>
      <c r="O328" s="22"/>
      <c r="P328" s="22"/>
      <c r="Q328" s="22"/>
      <c r="R328" s="33" t="s">
        <v>627</v>
      </c>
      <c r="S328" s="297" t="n">
        <v>1</v>
      </c>
    </row>
    <row r="329" customFormat="false" ht="178.6" hidden="false" customHeight="false" outlineLevel="0" collapsed="false">
      <c r="A329" s="51"/>
      <c r="B329" s="304" t="n">
        <v>47</v>
      </c>
      <c r="C329" s="58" t="s">
        <v>628</v>
      </c>
      <c r="D329" s="320" t="s">
        <v>24</v>
      </c>
      <c r="E329" s="320" t="s">
        <v>607</v>
      </c>
      <c r="F329" s="56"/>
      <c r="G329" s="22"/>
      <c r="H329" s="133"/>
      <c r="I329" s="22"/>
      <c r="J329" s="103"/>
      <c r="K329" s="22"/>
      <c r="L329" s="103"/>
      <c r="M329" s="22"/>
      <c r="N329" s="22"/>
      <c r="O329" s="22"/>
      <c r="P329" s="22"/>
      <c r="Q329" s="22"/>
      <c r="R329" s="58" t="s">
        <v>629</v>
      </c>
      <c r="S329" s="22" t="n">
        <v>2</v>
      </c>
    </row>
    <row r="330" customFormat="false" ht="115.4" hidden="false" customHeight="false" outlineLevel="0" collapsed="false">
      <c r="A330" s="51"/>
      <c r="B330" s="34" t="n">
        <v>48</v>
      </c>
      <c r="C330" s="183" t="s">
        <v>630</v>
      </c>
      <c r="D330" s="320" t="s">
        <v>24</v>
      </c>
      <c r="E330" s="320" t="s">
        <v>607</v>
      </c>
      <c r="F330" s="34"/>
      <c r="G330" s="22"/>
      <c r="H330" s="133"/>
      <c r="I330" s="22"/>
      <c r="J330" s="103"/>
      <c r="K330" s="22"/>
      <c r="L330" s="103"/>
      <c r="M330" s="22"/>
      <c r="N330" s="22"/>
      <c r="O330" s="22"/>
      <c r="P330" s="22"/>
      <c r="Q330" s="22"/>
      <c r="R330" s="35" t="s">
        <v>631</v>
      </c>
      <c r="S330" s="22" t="s">
        <v>632</v>
      </c>
    </row>
    <row r="331" customFormat="false" ht="77.5" hidden="false" customHeight="false" outlineLevel="0" collapsed="false">
      <c r="A331" s="51"/>
      <c r="B331" s="325" t="n">
        <v>49</v>
      </c>
      <c r="C331" s="326" t="s">
        <v>633</v>
      </c>
      <c r="D331" s="320" t="s">
        <v>24</v>
      </c>
      <c r="E331" s="320" t="s">
        <v>607</v>
      </c>
      <c r="F331" s="327" t="n">
        <v>55.1</v>
      </c>
      <c r="G331" s="328" t="n">
        <v>11</v>
      </c>
      <c r="H331" s="329"/>
      <c r="I331" s="330"/>
      <c r="J331" s="328" t="n">
        <v>55.1</v>
      </c>
      <c r="K331" s="328" t="n">
        <v>11</v>
      </c>
      <c r="L331" s="330"/>
      <c r="M331" s="331"/>
      <c r="N331" s="332"/>
      <c r="O331" s="329"/>
      <c r="P331" s="329"/>
      <c r="Q331" s="329"/>
      <c r="R331" s="333" t="s">
        <v>634</v>
      </c>
      <c r="S331" s="334" t="n">
        <v>11</v>
      </c>
    </row>
    <row r="332" customFormat="false" ht="52.2" hidden="false" customHeight="false" outlineLevel="0" collapsed="false">
      <c r="A332" s="51"/>
      <c r="B332" s="335" t="n">
        <v>50</v>
      </c>
      <c r="C332" s="336" t="s">
        <v>635</v>
      </c>
      <c r="D332" s="320" t="s">
        <v>24</v>
      </c>
      <c r="E332" s="320" t="s">
        <v>607</v>
      </c>
      <c r="F332" s="317" t="n">
        <v>8.8</v>
      </c>
      <c r="G332" s="337" t="n">
        <v>0</v>
      </c>
      <c r="H332" s="329"/>
      <c r="I332" s="329"/>
      <c r="J332" s="317" t="n">
        <v>8.8</v>
      </c>
      <c r="K332" s="337" t="n">
        <v>0</v>
      </c>
      <c r="L332" s="330"/>
      <c r="M332" s="330"/>
      <c r="N332" s="338"/>
      <c r="O332" s="338"/>
      <c r="P332" s="329"/>
      <c r="Q332" s="329"/>
      <c r="R332" s="339" t="s">
        <v>636</v>
      </c>
      <c r="S332" s="340" t="n">
        <v>0</v>
      </c>
    </row>
    <row r="333" customFormat="false" ht="77.5" hidden="false" customHeight="false" outlineLevel="0" collapsed="false">
      <c r="A333" s="51"/>
      <c r="B333" s="325" t="n">
        <v>51</v>
      </c>
      <c r="C333" s="336" t="s">
        <v>637</v>
      </c>
      <c r="D333" s="320" t="s">
        <v>24</v>
      </c>
      <c r="E333" s="320" t="s">
        <v>607</v>
      </c>
      <c r="F333" s="322" t="n">
        <v>17.5</v>
      </c>
      <c r="G333" s="341" t="n">
        <v>8.2</v>
      </c>
      <c r="H333" s="342"/>
      <c r="I333" s="343"/>
      <c r="J333" s="322" t="n">
        <v>17.5</v>
      </c>
      <c r="K333" s="341" t="n">
        <v>8.2</v>
      </c>
      <c r="L333" s="342"/>
      <c r="M333" s="329"/>
      <c r="N333" s="332"/>
      <c r="O333" s="329"/>
      <c r="P333" s="329"/>
      <c r="Q333" s="329"/>
      <c r="R333" s="339" t="s">
        <v>147</v>
      </c>
      <c r="S333" s="340" t="n">
        <v>34</v>
      </c>
    </row>
    <row r="334" customFormat="false" ht="102.2" hidden="false" customHeight="false" outlineLevel="0" collapsed="false">
      <c r="A334" s="51"/>
      <c r="B334" s="335" t="n">
        <v>52</v>
      </c>
      <c r="C334" s="344" t="s">
        <v>638</v>
      </c>
      <c r="D334" s="320" t="s">
        <v>24</v>
      </c>
      <c r="E334" s="320" t="s">
        <v>607</v>
      </c>
      <c r="F334" s="323" t="n">
        <v>346.6</v>
      </c>
      <c r="G334" s="190" t="n">
        <v>0</v>
      </c>
      <c r="H334" s="190"/>
      <c r="I334" s="190"/>
      <c r="J334" s="323" t="n">
        <v>346.6</v>
      </c>
      <c r="K334" s="190" t="n">
        <v>0</v>
      </c>
      <c r="L334" s="190"/>
      <c r="M334" s="307"/>
      <c r="N334" s="22"/>
      <c r="O334" s="22"/>
      <c r="P334" s="22"/>
      <c r="Q334" s="22"/>
      <c r="R334" s="339" t="s">
        <v>639</v>
      </c>
      <c r="S334" s="22" t="n">
        <v>0</v>
      </c>
    </row>
    <row r="335" customFormat="false" ht="64.85" hidden="false" customHeight="false" outlineLevel="0" collapsed="false">
      <c r="A335" s="51"/>
      <c r="B335" s="325" t="n">
        <v>53</v>
      </c>
      <c r="C335" s="344" t="s">
        <v>640</v>
      </c>
      <c r="D335" s="320" t="s">
        <v>24</v>
      </c>
      <c r="E335" s="320" t="s">
        <v>607</v>
      </c>
      <c r="F335" s="323" t="n">
        <v>61.5</v>
      </c>
      <c r="G335" s="345" t="n">
        <v>0</v>
      </c>
      <c r="H335" s="299"/>
      <c r="I335" s="299"/>
      <c r="J335" s="323" t="n">
        <v>61.5</v>
      </c>
      <c r="K335" s="299" t="n">
        <v>0</v>
      </c>
      <c r="L335" s="299"/>
      <c r="M335" s="22"/>
      <c r="N335" s="22"/>
      <c r="O335" s="22"/>
      <c r="P335" s="22"/>
      <c r="Q335" s="22"/>
      <c r="R335" s="339" t="s">
        <v>639</v>
      </c>
      <c r="S335" s="297" t="n">
        <v>0</v>
      </c>
    </row>
    <row r="336" customFormat="false" ht="64.85" hidden="false" customHeight="false" outlineLevel="0" collapsed="false">
      <c r="A336" s="51"/>
      <c r="B336" s="335" t="n">
        <v>54</v>
      </c>
      <c r="C336" s="344" t="s">
        <v>641</v>
      </c>
      <c r="D336" s="320" t="s">
        <v>24</v>
      </c>
      <c r="E336" s="320" t="s">
        <v>607</v>
      </c>
      <c r="F336" s="323" t="n">
        <v>77.4</v>
      </c>
      <c r="G336" s="22" t="n">
        <v>10.3</v>
      </c>
      <c r="H336" s="22"/>
      <c r="I336" s="22"/>
      <c r="J336" s="323" t="n">
        <v>77.4</v>
      </c>
      <c r="K336" s="22" t="n">
        <v>10.3</v>
      </c>
      <c r="L336" s="22"/>
      <c r="M336" s="22"/>
      <c r="N336" s="22"/>
      <c r="O336" s="22"/>
      <c r="P336" s="22"/>
      <c r="Q336" s="22"/>
      <c r="R336" s="339" t="s">
        <v>639</v>
      </c>
      <c r="S336" s="22" t="n">
        <v>9</v>
      </c>
    </row>
    <row r="337" customFormat="false" ht="14.3" hidden="false" customHeight="false" outlineLevel="0" collapsed="false">
      <c r="A337" s="346"/>
      <c r="B337" s="347"/>
      <c r="C337" s="348" t="s">
        <v>642</v>
      </c>
      <c r="D337" s="106"/>
      <c r="E337" s="106"/>
      <c r="F337" s="349" t="n">
        <f aca="false">SUM(F277:F336)</f>
        <v>216496.828</v>
      </c>
      <c r="G337" s="349" t="n">
        <f aca="false">SUM(G277:G336)</f>
        <v>54274.135</v>
      </c>
      <c r="H337" s="349" t="n">
        <f aca="false">SUM(H277:H336)</f>
        <v>209225.228</v>
      </c>
      <c r="I337" s="349" t="n">
        <f aca="false">SUM(I277:I336)</f>
        <v>53431.435</v>
      </c>
      <c r="J337" s="349" t="n">
        <f aca="false">SUM(J277:J336)</f>
        <v>566.9</v>
      </c>
      <c r="K337" s="349" t="n">
        <f aca="false">SUM(K277:K336)</f>
        <v>29.5</v>
      </c>
      <c r="L337" s="349" t="n">
        <f aca="false">SUM(L277:L336)</f>
        <v>6704.7</v>
      </c>
      <c r="M337" s="349" t="n">
        <f aca="false">SUM(M277:M336)</f>
        <v>813.2</v>
      </c>
      <c r="N337" s="106"/>
      <c r="O337" s="106"/>
      <c r="P337" s="106"/>
      <c r="Q337" s="106"/>
      <c r="R337" s="22"/>
      <c r="S337" s="22"/>
    </row>
    <row r="338" customFormat="false" ht="13.8" hidden="false" customHeight="false" outlineLevel="0" collapsed="false">
      <c r="A338" s="350" t="s">
        <v>643</v>
      </c>
      <c r="B338" s="350"/>
      <c r="C338" s="350"/>
      <c r="D338" s="350"/>
      <c r="E338" s="350"/>
      <c r="F338" s="350"/>
      <c r="G338" s="350"/>
      <c r="H338" s="350"/>
      <c r="I338" s="350"/>
      <c r="J338" s="350"/>
      <c r="K338" s="350"/>
      <c r="L338" s="350"/>
      <c r="M338" s="350"/>
      <c r="N338" s="350"/>
      <c r="O338" s="350"/>
      <c r="P338" s="350"/>
      <c r="Q338" s="350"/>
      <c r="R338" s="350"/>
      <c r="S338" s="350"/>
    </row>
    <row r="339" customFormat="false" ht="95.55" hidden="false" customHeight="false" outlineLevel="0" collapsed="false">
      <c r="A339" s="35" t="s">
        <v>644</v>
      </c>
      <c r="B339" s="34" t="s">
        <v>35</v>
      </c>
      <c r="C339" s="183" t="s">
        <v>645</v>
      </c>
      <c r="D339" s="35" t="s">
        <v>24</v>
      </c>
      <c r="E339" s="183" t="s">
        <v>111</v>
      </c>
      <c r="F339" s="151" t="n">
        <v>900</v>
      </c>
      <c r="G339" s="151" t="n">
        <v>0</v>
      </c>
      <c r="H339" s="151"/>
      <c r="I339" s="151"/>
      <c r="J339" s="151"/>
      <c r="K339" s="151"/>
      <c r="L339" s="151" t="n">
        <v>450</v>
      </c>
      <c r="M339" s="151" t="n">
        <v>0</v>
      </c>
      <c r="N339" s="151"/>
      <c r="O339" s="151"/>
      <c r="P339" s="151" t="n">
        <v>450</v>
      </c>
      <c r="Q339" s="151" t="n">
        <v>0</v>
      </c>
      <c r="R339" s="35" t="s">
        <v>646</v>
      </c>
      <c r="S339" s="36" t="n">
        <v>0</v>
      </c>
    </row>
    <row r="340" customFormat="false" ht="119.05" hidden="false" customHeight="false" outlineLevel="0" collapsed="false">
      <c r="A340" s="35" t="s">
        <v>647</v>
      </c>
      <c r="B340" s="34" t="s">
        <v>35</v>
      </c>
      <c r="C340" s="183" t="s">
        <v>648</v>
      </c>
      <c r="D340" s="35" t="s">
        <v>24</v>
      </c>
      <c r="E340" s="183" t="s">
        <v>649</v>
      </c>
      <c r="F340" s="151" t="n">
        <v>94</v>
      </c>
      <c r="G340" s="151" t="n">
        <v>0</v>
      </c>
      <c r="H340" s="287"/>
      <c r="I340" s="287"/>
      <c r="J340" s="288"/>
      <c r="K340" s="151"/>
      <c r="L340" s="288" t="n">
        <v>94</v>
      </c>
      <c r="M340" s="40" t="n">
        <v>0</v>
      </c>
      <c r="N340" s="289"/>
      <c r="O340" s="290"/>
      <c r="P340" s="288"/>
      <c r="Q340" s="291"/>
      <c r="R340" s="35" t="s">
        <v>650</v>
      </c>
      <c r="S340" s="289" t="n">
        <v>0</v>
      </c>
    </row>
    <row r="341" customFormat="false" ht="130.8" hidden="false" customHeight="true" outlineLevel="0" collapsed="false">
      <c r="A341" s="170" t="s">
        <v>651</v>
      </c>
      <c r="B341" s="34" t="s">
        <v>35</v>
      </c>
      <c r="C341" s="183" t="s">
        <v>652</v>
      </c>
      <c r="D341" s="102" t="s">
        <v>653</v>
      </c>
      <c r="E341" s="183" t="s">
        <v>649</v>
      </c>
      <c r="F341" s="151" t="n">
        <v>7</v>
      </c>
      <c r="G341" s="151" t="n">
        <v>0</v>
      </c>
      <c r="H341" s="287"/>
      <c r="I341" s="287"/>
      <c r="J341" s="288"/>
      <c r="K341" s="151"/>
      <c r="L341" s="288" t="n">
        <v>7</v>
      </c>
      <c r="M341" s="40" t="n">
        <v>0</v>
      </c>
      <c r="N341" s="36"/>
      <c r="O341" s="291"/>
      <c r="P341" s="288"/>
      <c r="Q341" s="291"/>
      <c r="R341" s="35" t="s">
        <v>654</v>
      </c>
      <c r="S341" s="36" t="n">
        <v>0</v>
      </c>
    </row>
    <row r="342" customFormat="false" ht="189.5" hidden="false" customHeight="false" outlineLevel="0" collapsed="false">
      <c r="A342" s="170"/>
      <c r="B342" s="34" t="s">
        <v>64</v>
      </c>
      <c r="C342" s="183" t="s">
        <v>655</v>
      </c>
      <c r="D342" s="102" t="s">
        <v>656</v>
      </c>
      <c r="E342" s="183" t="s">
        <v>649</v>
      </c>
      <c r="F342" s="151" t="n">
        <v>5</v>
      </c>
      <c r="G342" s="151" t="n">
        <v>0</v>
      </c>
      <c r="H342" s="287"/>
      <c r="I342" s="287"/>
      <c r="J342" s="288"/>
      <c r="K342" s="151"/>
      <c r="L342" s="288" t="n">
        <v>5</v>
      </c>
      <c r="M342" s="40" t="n">
        <v>0</v>
      </c>
      <c r="N342" s="351"/>
      <c r="O342" s="291"/>
      <c r="P342" s="288"/>
      <c r="Q342" s="291"/>
      <c r="R342" s="35" t="s">
        <v>657</v>
      </c>
      <c r="S342" s="351" t="n">
        <v>0</v>
      </c>
    </row>
    <row r="343" customFormat="false" ht="83.85" hidden="false" customHeight="false" outlineLevel="0" collapsed="false">
      <c r="A343" s="35" t="s">
        <v>658</v>
      </c>
      <c r="B343" s="34" t="s">
        <v>35</v>
      </c>
      <c r="C343" s="183" t="s">
        <v>659</v>
      </c>
      <c r="D343" s="35" t="s">
        <v>24</v>
      </c>
      <c r="E343" s="35" t="s">
        <v>649</v>
      </c>
      <c r="F343" s="288" t="n">
        <v>15</v>
      </c>
      <c r="G343" s="288" t="n">
        <v>0</v>
      </c>
      <c r="H343" s="288"/>
      <c r="I343" s="288"/>
      <c r="J343" s="288"/>
      <c r="K343" s="288"/>
      <c r="L343" s="288" t="n">
        <v>15</v>
      </c>
      <c r="M343" s="40" t="n">
        <v>0</v>
      </c>
      <c r="N343" s="36"/>
      <c r="O343" s="291"/>
      <c r="P343" s="288"/>
      <c r="Q343" s="291"/>
      <c r="R343" s="183" t="s">
        <v>660</v>
      </c>
      <c r="S343" s="36" t="n">
        <v>0</v>
      </c>
    </row>
    <row r="344" customFormat="false" ht="13.8" hidden="false" customHeight="false" outlineLevel="0" collapsed="false">
      <c r="A344" s="352"/>
      <c r="B344" s="95"/>
      <c r="C344" s="353" t="s">
        <v>642</v>
      </c>
      <c r="D344" s="354"/>
      <c r="E344" s="44"/>
      <c r="F344" s="355" t="n">
        <f aca="false">SUM(F339:F343)</f>
        <v>1021</v>
      </c>
      <c r="G344" s="355" t="n">
        <v>0</v>
      </c>
      <c r="H344" s="355"/>
      <c r="I344" s="355"/>
      <c r="J344" s="355"/>
      <c r="K344" s="355"/>
      <c r="L344" s="355" t="n">
        <f aca="false">SUM(L339:L343)</f>
        <v>571</v>
      </c>
      <c r="M344" s="45" t="n">
        <v>0</v>
      </c>
      <c r="N344" s="44"/>
      <c r="O344" s="291"/>
      <c r="P344" s="355" t="n">
        <f aca="false">SUM(P339:P343)</f>
        <v>450</v>
      </c>
      <c r="Q344" s="356" t="n">
        <v>0</v>
      </c>
      <c r="R344" s="354"/>
      <c r="S344" s="44"/>
    </row>
    <row r="345" customFormat="false" ht="13.8" hidden="false" customHeight="true" outlineLevel="0" collapsed="false">
      <c r="A345" s="357" t="s">
        <v>661</v>
      </c>
      <c r="B345" s="357"/>
      <c r="C345" s="357"/>
      <c r="D345" s="357"/>
      <c r="E345" s="357"/>
      <c r="F345" s="357"/>
      <c r="G345" s="357"/>
      <c r="H345" s="357"/>
      <c r="I345" s="357"/>
      <c r="J345" s="357"/>
      <c r="K345" s="357"/>
      <c r="L345" s="357"/>
      <c r="M345" s="357"/>
      <c r="N345" s="357"/>
      <c r="O345" s="357"/>
      <c r="P345" s="357"/>
      <c r="Q345" s="357"/>
      <c r="R345" s="357"/>
      <c r="S345" s="357"/>
    </row>
    <row r="346" customFormat="false" ht="64.85" hidden="false" customHeight="true" outlineLevel="0" collapsed="false">
      <c r="A346" s="39" t="s">
        <v>662</v>
      </c>
      <c r="B346" s="358" t="s">
        <v>35</v>
      </c>
      <c r="C346" s="21" t="s">
        <v>663</v>
      </c>
      <c r="D346" s="21"/>
      <c r="E346" s="21"/>
      <c r="F346" s="21"/>
      <c r="G346" s="21"/>
      <c r="H346" s="21"/>
      <c r="I346" s="21"/>
      <c r="J346" s="21"/>
      <c r="K346" s="21"/>
      <c r="L346" s="21"/>
      <c r="M346" s="21"/>
      <c r="N346" s="21"/>
      <c r="O346" s="21"/>
      <c r="P346" s="21"/>
      <c r="Q346" s="21"/>
      <c r="R346" s="21"/>
      <c r="S346" s="39"/>
    </row>
    <row r="347" customFormat="false" ht="26.95" hidden="false" customHeight="false" outlineLevel="0" collapsed="false">
      <c r="A347" s="39"/>
      <c r="B347" s="358" t="s">
        <v>664</v>
      </c>
      <c r="C347" s="21" t="s">
        <v>665</v>
      </c>
      <c r="D347" s="21"/>
      <c r="E347" s="21"/>
      <c r="F347" s="21"/>
      <c r="G347" s="21"/>
      <c r="H347" s="21"/>
      <c r="I347" s="21"/>
      <c r="J347" s="21"/>
      <c r="K347" s="21"/>
      <c r="L347" s="21"/>
      <c r="M347" s="21"/>
      <c r="N347" s="21"/>
      <c r="O347" s="21"/>
      <c r="P347" s="21"/>
      <c r="Q347" s="21"/>
      <c r="R347" s="21"/>
      <c r="S347" s="39"/>
    </row>
    <row r="348" customFormat="false" ht="46.25" hidden="false" customHeight="false" outlineLevel="0" collapsed="false">
      <c r="A348" s="39"/>
      <c r="B348" s="359" t="s">
        <v>666</v>
      </c>
      <c r="C348" s="39" t="s">
        <v>667</v>
      </c>
      <c r="D348" s="39" t="s">
        <v>24</v>
      </c>
      <c r="E348" s="39" t="s">
        <v>668</v>
      </c>
      <c r="F348" s="360" t="n">
        <f aca="false">SUM(H348+J348+L348+N348+P348)</f>
        <v>2052.185</v>
      </c>
      <c r="G348" s="360" t="n">
        <f aca="false">SUM(I348+K348+M348+O348+Q348)</f>
        <v>0</v>
      </c>
      <c r="H348" s="360"/>
      <c r="I348" s="360"/>
      <c r="J348" s="360"/>
      <c r="K348" s="360"/>
      <c r="L348" s="360" t="n">
        <v>1949.576</v>
      </c>
      <c r="M348" s="361" t="n">
        <v>0</v>
      </c>
      <c r="N348" s="360"/>
      <c r="O348" s="360"/>
      <c r="P348" s="360" t="n">
        <v>102.609</v>
      </c>
      <c r="Q348" s="360" t="n">
        <v>0</v>
      </c>
      <c r="R348" s="39" t="s">
        <v>669</v>
      </c>
      <c r="S348" s="39" t="n">
        <v>0</v>
      </c>
    </row>
    <row r="349" customFormat="false" ht="79.85" hidden="false" customHeight="false" outlineLevel="0" collapsed="false">
      <c r="A349" s="39"/>
      <c r="B349" s="359" t="s">
        <v>670</v>
      </c>
      <c r="C349" s="39" t="s">
        <v>671</v>
      </c>
      <c r="D349" s="39" t="s">
        <v>24</v>
      </c>
      <c r="E349" s="39" t="s">
        <v>668</v>
      </c>
      <c r="F349" s="360" t="n">
        <f aca="false">SUM(H349+J349+L349+N349+P349)</f>
        <v>4870.61</v>
      </c>
      <c r="G349" s="360" t="n">
        <f aca="false">SUM(I349+K349+M349+O349+Q349)</f>
        <v>0</v>
      </c>
      <c r="H349" s="360"/>
      <c r="I349" s="360"/>
      <c r="J349" s="360"/>
      <c r="K349" s="360"/>
      <c r="L349" s="360" t="n">
        <v>4383.549</v>
      </c>
      <c r="M349" s="361" t="n">
        <v>0</v>
      </c>
      <c r="N349" s="360"/>
      <c r="O349" s="360"/>
      <c r="P349" s="360" t="n">
        <v>487.061</v>
      </c>
      <c r="Q349" s="360" t="n">
        <v>0</v>
      </c>
      <c r="R349" s="39" t="s">
        <v>672</v>
      </c>
      <c r="S349" s="39" t="n">
        <v>0</v>
      </c>
    </row>
    <row r="350" customFormat="false" ht="14.3" hidden="false" customHeight="false" outlineLevel="0" collapsed="false">
      <c r="A350" s="39"/>
      <c r="B350" s="358"/>
      <c r="C350" s="362" t="s">
        <v>8</v>
      </c>
      <c r="D350" s="21"/>
      <c r="E350" s="21"/>
      <c r="F350" s="363" t="n">
        <f aca="false">SUM(F348:F349)</f>
        <v>6922.795</v>
      </c>
      <c r="G350" s="363" t="n">
        <f aca="false">SUM(G348:G349)</f>
        <v>0</v>
      </c>
      <c r="H350" s="363" t="n">
        <f aca="false">SUM(H348:H349)</f>
        <v>0</v>
      </c>
      <c r="I350" s="363" t="n">
        <f aca="false">SUM(I348:I349)</f>
        <v>0</v>
      </c>
      <c r="J350" s="363" t="n">
        <f aca="false">SUM(J348:J349)</f>
        <v>0</v>
      </c>
      <c r="K350" s="363" t="n">
        <f aca="false">SUM(K348:K349)</f>
        <v>0</v>
      </c>
      <c r="L350" s="363" t="n">
        <f aca="false">SUM(L348:L349)</f>
        <v>6333.125</v>
      </c>
      <c r="M350" s="363" t="n">
        <f aca="false">SUM(M348:M349)</f>
        <v>0</v>
      </c>
      <c r="N350" s="363" t="n">
        <f aca="false">SUM(N348:N349)</f>
        <v>0</v>
      </c>
      <c r="O350" s="363" t="n">
        <f aca="false">SUM(O348:O349)</f>
        <v>0</v>
      </c>
      <c r="P350" s="363" t="n">
        <f aca="false">SUM(P348:P349)</f>
        <v>589.67</v>
      </c>
      <c r="Q350" s="363" t="n">
        <f aca="false">SUM(Q348:Q349)</f>
        <v>0</v>
      </c>
      <c r="R350" s="39"/>
      <c r="S350" s="39"/>
    </row>
    <row r="351" customFormat="false" ht="26.95" hidden="false" customHeight="false" outlineLevel="0" collapsed="false">
      <c r="A351" s="39"/>
      <c r="B351" s="358" t="s">
        <v>673</v>
      </c>
      <c r="C351" s="21" t="s">
        <v>674</v>
      </c>
      <c r="D351" s="21"/>
      <c r="E351" s="21"/>
      <c r="F351" s="363"/>
      <c r="G351" s="363"/>
      <c r="H351" s="363"/>
      <c r="I351" s="363"/>
      <c r="J351" s="363"/>
      <c r="K351" s="363"/>
      <c r="L351" s="363"/>
      <c r="M351" s="363"/>
      <c r="N351" s="363"/>
      <c r="O351" s="363"/>
      <c r="P351" s="363"/>
      <c r="Q351" s="363"/>
      <c r="R351" s="21"/>
      <c r="S351" s="21"/>
    </row>
    <row r="352" customFormat="false" ht="39.6" hidden="false" customHeight="false" outlineLevel="0" collapsed="false">
      <c r="A352" s="39"/>
      <c r="B352" s="359" t="s">
        <v>675</v>
      </c>
      <c r="C352" s="39" t="s">
        <v>676</v>
      </c>
      <c r="D352" s="39" t="s">
        <v>24</v>
      </c>
      <c r="E352" s="39" t="s">
        <v>668</v>
      </c>
      <c r="F352" s="360" t="n">
        <f aca="false">SUM(H352+J352+L352+N352+P352)</f>
        <v>300</v>
      </c>
      <c r="G352" s="360" t="n">
        <f aca="false">SUM(I352+K352+M352+O352+Q352)</f>
        <v>0</v>
      </c>
      <c r="H352" s="360"/>
      <c r="I352" s="360"/>
      <c r="J352" s="360"/>
      <c r="K352" s="360"/>
      <c r="L352" s="360" t="n">
        <v>150</v>
      </c>
      <c r="M352" s="361" t="n">
        <v>0</v>
      </c>
      <c r="N352" s="360"/>
      <c r="O352" s="360"/>
      <c r="P352" s="360" t="n">
        <v>150</v>
      </c>
      <c r="Q352" s="360" t="n">
        <v>0</v>
      </c>
      <c r="R352" s="39" t="s">
        <v>677</v>
      </c>
      <c r="S352" s="39" t="n">
        <v>0</v>
      </c>
    </row>
    <row r="353" customFormat="false" ht="102.8" hidden="false" customHeight="false" outlineLevel="0" collapsed="false">
      <c r="A353" s="39"/>
      <c r="B353" s="359" t="s">
        <v>678</v>
      </c>
      <c r="C353" s="39" t="s">
        <v>679</v>
      </c>
      <c r="D353" s="39" t="s">
        <v>24</v>
      </c>
      <c r="E353" s="39" t="s">
        <v>668</v>
      </c>
      <c r="F353" s="360" t="n">
        <f aca="false">SUM(H353+J353+L353+N353+P353)</f>
        <v>44.4</v>
      </c>
      <c r="G353" s="360" t="n">
        <f aca="false">SUM(I353+K353+M353+O353+Q353)</f>
        <v>44.4</v>
      </c>
      <c r="H353" s="360"/>
      <c r="I353" s="360"/>
      <c r="J353" s="360"/>
      <c r="K353" s="360"/>
      <c r="L353" s="360" t="n">
        <v>44.4</v>
      </c>
      <c r="M353" s="361" t="n">
        <v>44.4</v>
      </c>
      <c r="N353" s="360"/>
      <c r="O353" s="360"/>
      <c r="P353" s="360"/>
      <c r="Q353" s="360"/>
      <c r="R353" s="39" t="s">
        <v>680</v>
      </c>
      <c r="S353" s="39" t="n">
        <v>4</v>
      </c>
    </row>
    <row r="354" customFormat="false" ht="14.3" hidden="false" customHeight="false" outlineLevel="0" collapsed="false">
      <c r="A354" s="39"/>
      <c r="B354" s="358"/>
      <c r="C354" s="21" t="s">
        <v>8</v>
      </c>
      <c r="D354" s="21"/>
      <c r="E354" s="21"/>
      <c r="F354" s="363" t="n">
        <f aca="false">SUM(F352:F353)</f>
        <v>344.4</v>
      </c>
      <c r="G354" s="363" t="n">
        <f aca="false">SUM(G352:G353)</f>
        <v>44.4</v>
      </c>
      <c r="H354" s="363" t="n">
        <f aca="false">SUM(H352:H353)</f>
        <v>0</v>
      </c>
      <c r="I354" s="363" t="n">
        <f aca="false">SUM(I352:I353)</f>
        <v>0</v>
      </c>
      <c r="J354" s="363" t="n">
        <f aca="false">SUM(J352:J353)</f>
        <v>0</v>
      </c>
      <c r="K354" s="363" t="n">
        <f aca="false">SUM(K352:K353)</f>
        <v>0</v>
      </c>
      <c r="L354" s="363" t="n">
        <f aca="false">SUM(L352:L353)</f>
        <v>194.4</v>
      </c>
      <c r="M354" s="363" t="n">
        <f aca="false">SUM(M352:M353)</f>
        <v>44.4</v>
      </c>
      <c r="N354" s="363" t="n">
        <f aca="false">SUM(N352:N353)</f>
        <v>0</v>
      </c>
      <c r="O354" s="363" t="n">
        <f aca="false">SUM(O352:O353)</f>
        <v>0</v>
      </c>
      <c r="P354" s="363" t="n">
        <f aca="false">SUM(P352:P353)</f>
        <v>150</v>
      </c>
      <c r="Q354" s="363" t="n">
        <f aca="false">SUM(Q352:Q353)</f>
        <v>0</v>
      </c>
      <c r="R354" s="21"/>
      <c r="S354" s="21"/>
    </row>
    <row r="355" customFormat="false" ht="26.95" hidden="false" customHeight="false" outlineLevel="0" collapsed="false">
      <c r="A355" s="39"/>
      <c r="B355" s="358"/>
      <c r="C355" s="21" t="s">
        <v>681</v>
      </c>
      <c r="D355" s="21"/>
      <c r="E355" s="21"/>
      <c r="F355" s="363" t="n">
        <f aca="false">SUM(F350+F354)</f>
        <v>7267.195</v>
      </c>
      <c r="G355" s="363" t="n">
        <f aca="false">SUM(G350+G354)</f>
        <v>44.4</v>
      </c>
      <c r="H355" s="363" t="n">
        <f aca="false">SUM(H350+H354)</f>
        <v>0</v>
      </c>
      <c r="I355" s="363" t="n">
        <f aca="false">SUM(I350+I354)</f>
        <v>0</v>
      </c>
      <c r="J355" s="363" t="n">
        <f aca="false">SUM(J350+J354)</f>
        <v>0</v>
      </c>
      <c r="K355" s="363" t="n">
        <f aca="false">SUM(K350+K354)</f>
        <v>0</v>
      </c>
      <c r="L355" s="363" t="n">
        <f aca="false">SUM(L350+L354)</f>
        <v>6527.525</v>
      </c>
      <c r="M355" s="363" t="n">
        <f aca="false">SUM(M350+M354)</f>
        <v>44.4</v>
      </c>
      <c r="N355" s="363" t="n">
        <f aca="false">SUM(N350+N354)</f>
        <v>0</v>
      </c>
      <c r="O355" s="363" t="n">
        <f aca="false">SUM(O350+O354)</f>
        <v>0</v>
      </c>
      <c r="P355" s="363" t="n">
        <f aca="false">SUM(P350+P354)</f>
        <v>739.67</v>
      </c>
      <c r="Q355" s="363" t="n">
        <f aca="false">SUM(Q350+Q354)</f>
        <v>0</v>
      </c>
      <c r="R355" s="21"/>
      <c r="S355" s="21"/>
    </row>
    <row r="356" customFormat="false" ht="77.5" hidden="false" customHeight="false" outlineLevel="0" collapsed="false">
      <c r="A356" s="39"/>
      <c r="B356" s="358" t="s">
        <v>64</v>
      </c>
      <c r="C356" s="21" t="s">
        <v>682</v>
      </c>
      <c r="D356" s="21"/>
      <c r="E356" s="21"/>
      <c r="F356" s="363"/>
      <c r="G356" s="363"/>
      <c r="H356" s="363"/>
      <c r="I356" s="363"/>
      <c r="J356" s="363"/>
      <c r="K356" s="363"/>
      <c r="L356" s="363"/>
      <c r="M356" s="363"/>
      <c r="N356" s="363"/>
      <c r="O356" s="363"/>
      <c r="P356" s="363"/>
      <c r="Q356" s="363"/>
      <c r="R356" s="21"/>
      <c r="S356" s="21"/>
    </row>
    <row r="357" customFormat="false" ht="46.25" hidden="false" customHeight="false" outlineLevel="0" collapsed="false">
      <c r="A357" s="39"/>
      <c r="B357" s="359" t="s">
        <v>683</v>
      </c>
      <c r="C357" s="39" t="s">
        <v>684</v>
      </c>
      <c r="D357" s="39" t="s">
        <v>24</v>
      </c>
      <c r="E357" s="39" t="s">
        <v>232</v>
      </c>
      <c r="F357" s="360" t="n">
        <f aca="false">SUM(H357+J357+L357+N357+P357)</f>
        <v>500</v>
      </c>
      <c r="G357" s="360" t="n">
        <f aca="false">SUM(I357+K357+M357+O357+Q357)</f>
        <v>0</v>
      </c>
      <c r="H357" s="360"/>
      <c r="I357" s="360"/>
      <c r="J357" s="360"/>
      <c r="K357" s="360"/>
      <c r="L357" s="360" t="n">
        <v>500</v>
      </c>
      <c r="M357" s="360" t="n">
        <v>0</v>
      </c>
      <c r="N357" s="360"/>
      <c r="O357" s="360"/>
      <c r="P357" s="360"/>
      <c r="Q357" s="360"/>
      <c r="R357" s="39" t="s">
        <v>685</v>
      </c>
      <c r="S357" s="39" t="n">
        <v>0</v>
      </c>
    </row>
    <row r="358" customFormat="false" ht="14.3" hidden="false" customHeight="false" outlineLevel="0" collapsed="false">
      <c r="A358" s="39"/>
      <c r="B358" s="358"/>
      <c r="C358" s="21" t="s">
        <v>8</v>
      </c>
      <c r="D358" s="21"/>
      <c r="E358" s="21"/>
      <c r="F358" s="363" t="n">
        <f aca="false">SUM(F357)</f>
        <v>500</v>
      </c>
      <c r="G358" s="363" t="n">
        <f aca="false">SUM(G357)</f>
        <v>0</v>
      </c>
      <c r="H358" s="363" t="n">
        <f aca="false">SUM(H357)</f>
        <v>0</v>
      </c>
      <c r="I358" s="363" t="n">
        <f aca="false">SUM(I357)</f>
        <v>0</v>
      </c>
      <c r="J358" s="363" t="n">
        <f aca="false">SUM(J357)</f>
        <v>0</v>
      </c>
      <c r="K358" s="363" t="n">
        <f aca="false">SUM(K357)</f>
        <v>0</v>
      </c>
      <c r="L358" s="363" t="n">
        <f aca="false">SUM(L357)</f>
        <v>500</v>
      </c>
      <c r="M358" s="363" t="n">
        <f aca="false">SUM(M357)</f>
        <v>0</v>
      </c>
      <c r="N358" s="363" t="n">
        <f aca="false">SUM(N357)</f>
        <v>0</v>
      </c>
      <c r="O358" s="363" t="n">
        <f aca="false">SUM(O357)</f>
        <v>0</v>
      </c>
      <c r="P358" s="363" t="n">
        <f aca="false">SUM(P357)</f>
        <v>0</v>
      </c>
      <c r="Q358" s="363" t="n">
        <f aca="false">SUM(Q357)</f>
        <v>0</v>
      </c>
      <c r="R358" s="39"/>
      <c r="S358" s="39"/>
    </row>
    <row r="359" customFormat="false" ht="52.2" hidden="false" customHeight="true" outlineLevel="0" collapsed="false">
      <c r="A359" s="39" t="s">
        <v>686</v>
      </c>
      <c r="B359" s="358" t="s">
        <v>50</v>
      </c>
      <c r="C359" s="21" t="s">
        <v>687</v>
      </c>
      <c r="D359" s="21"/>
      <c r="E359" s="21"/>
      <c r="F359" s="363"/>
      <c r="G359" s="363"/>
      <c r="H359" s="360"/>
      <c r="I359" s="360"/>
      <c r="J359" s="360"/>
      <c r="K359" s="360"/>
      <c r="L359" s="360"/>
      <c r="M359" s="360"/>
      <c r="N359" s="360"/>
      <c r="O359" s="360"/>
      <c r="P359" s="360"/>
      <c r="Q359" s="360"/>
      <c r="R359" s="21"/>
      <c r="S359" s="21"/>
    </row>
    <row r="360" customFormat="false" ht="46.25" hidden="false" customHeight="false" outlineLevel="0" collapsed="false">
      <c r="A360" s="39"/>
      <c r="B360" s="359" t="s">
        <v>688</v>
      </c>
      <c r="C360" s="39" t="s">
        <v>689</v>
      </c>
      <c r="D360" s="39" t="s">
        <v>24</v>
      </c>
      <c r="E360" s="39" t="s">
        <v>690</v>
      </c>
      <c r="F360" s="360" t="n">
        <f aca="false">SUM(H360+J360+L360+N360+P360)</f>
        <v>577.39</v>
      </c>
      <c r="G360" s="360" t="n">
        <f aca="false">SUM(I360+K360+M360+O360+Q360)</f>
        <v>0</v>
      </c>
      <c r="H360" s="360"/>
      <c r="I360" s="360"/>
      <c r="J360" s="360"/>
      <c r="K360" s="360"/>
      <c r="L360" s="360"/>
      <c r="M360" s="360"/>
      <c r="N360" s="360" t="n">
        <v>577.39</v>
      </c>
      <c r="O360" s="360" t="n">
        <v>0</v>
      </c>
      <c r="P360" s="360"/>
      <c r="Q360" s="360"/>
      <c r="R360" s="39" t="s">
        <v>691</v>
      </c>
      <c r="S360" s="39" t="n">
        <v>0</v>
      </c>
    </row>
    <row r="361" customFormat="false" ht="68.65" hidden="false" customHeight="false" outlineLevel="0" collapsed="false">
      <c r="A361" s="39"/>
      <c r="B361" s="359" t="s">
        <v>692</v>
      </c>
      <c r="C361" s="39" t="s">
        <v>693</v>
      </c>
      <c r="D361" s="39" t="s">
        <v>24</v>
      </c>
      <c r="E361" s="39" t="s">
        <v>694</v>
      </c>
      <c r="F361" s="360" t="n">
        <f aca="false">SUM(H361+J361+L361+N361+P361)</f>
        <v>1202.5</v>
      </c>
      <c r="G361" s="360" t="n">
        <f aca="false">SUM(I361+K361+M361+O361+Q361)</f>
        <v>0</v>
      </c>
      <c r="H361" s="360"/>
      <c r="I361" s="360"/>
      <c r="J361" s="360"/>
      <c r="K361" s="360"/>
      <c r="L361" s="360" t="n">
        <v>1202.5</v>
      </c>
      <c r="M361" s="360" t="n">
        <v>0</v>
      </c>
      <c r="N361" s="360"/>
      <c r="O361" s="360"/>
      <c r="P361" s="360"/>
      <c r="Q361" s="360"/>
      <c r="R361" s="39" t="s">
        <v>677</v>
      </c>
      <c r="S361" s="39" t="n">
        <v>0</v>
      </c>
    </row>
    <row r="362" customFormat="false" ht="46.25" hidden="false" customHeight="false" outlineLevel="0" collapsed="false">
      <c r="A362" s="39"/>
      <c r="B362" s="359" t="s">
        <v>695</v>
      </c>
      <c r="C362" s="39" t="s">
        <v>696</v>
      </c>
      <c r="D362" s="39" t="s">
        <v>24</v>
      </c>
      <c r="E362" s="364" t="s">
        <v>232</v>
      </c>
      <c r="F362" s="360" t="n">
        <f aca="false">SUM(H362+J362+L362+N362+P362)</f>
        <v>359.577</v>
      </c>
      <c r="G362" s="360" t="n">
        <f aca="false">SUM(I362+K362+M362+O362+Q362)</f>
        <v>0</v>
      </c>
      <c r="H362" s="360"/>
      <c r="I362" s="360"/>
      <c r="J362" s="360"/>
      <c r="K362" s="360"/>
      <c r="L362" s="360" t="n">
        <v>359.577</v>
      </c>
      <c r="M362" s="360" t="n">
        <v>0</v>
      </c>
      <c r="N362" s="360"/>
      <c r="O362" s="360"/>
      <c r="P362" s="360"/>
      <c r="Q362" s="360"/>
      <c r="R362" s="39" t="s">
        <v>697</v>
      </c>
      <c r="S362" s="365" t="n">
        <v>0</v>
      </c>
    </row>
    <row r="363" customFormat="false" ht="14.3" hidden="false" customHeight="false" outlineLevel="0" collapsed="false">
      <c r="A363" s="39"/>
      <c r="B363" s="21"/>
      <c r="C363" s="366" t="s">
        <v>8</v>
      </c>
      <c r="D363" s="21"/>
      <c r="E363" s="362"/>
      <c r="F363" s="363" t="n">
        <f aca="false">SUM(F360:F362)</f>
        <v>2139.467</v>
      </c>
      <c r="G363" s="363" t="n">
        <f aca="false">SUM(G360:G362)</f>
        <v>0</v>
      </c>
      <c r="H363" s="363" t="n">
        <f aca="false">SUM(H360:H362)</f>
        <v>0</v>
      </c>
      <c r="I363" s="363" t="n">
        <f aca="false">SUM(I360:I362)</f>
        <v>0</v>
      </c>
      <c r="J363" s="363" t="n">
        <f aca="false">SUM(J360:J362)</f>
        <v>0</v>
      </c>
      <c r="K363" s="363" t="n">
        <f aca="false">SUM(K360:K362)</f>
        <v>0</v>
      </c>
      <c r="L363" s="363" t="n">
        <f aca="false">SUM(L360:L362)</f>
        <v>1562.077</v>
      </c>
      <c r="M363" s="363" t="n">
        <f aca="false">SUM(M360:M362)</f>
        <v>0</v>
      </c>
      <c r="N363" s="363" t="n">
        <f aca="false">SUM(N360:N362)</f>
        <v>577.39</v>
      </c>
      <c r="O363" s="363" t="n">
        <f aca="false">SUM(O360:O362)</f>
        <v>0</v>
      </c>
      <c r="P363" s="363" t="n">
        <f aca="false">SUM(P360:P362)</f>
        <v>0</v>
      </c>
      <c r="Q363" s="363" t="n">
        <f aca="false">SUM(Q360:Q362)</f>
        <v>0</v>
      </c>
      <c r="R363" s="21"/>
      <c r="S363" s="21"/>
    </row>
    <row r="364" customFormat="false" ht="77.5" hidden="false" customHeight="true" outlineLevel="0" collapsed="false">
      <c r="A364" s="39" t="s">
        <v>698</v>
      </c>
      <c r="B364" s="358" t="s">
        <v>53</v>
      </c>
      <c r="C364" s="21" t="s">
        <v>699</v>
      </c>
      <c r="D364" s="21"/>
      <c r="E364" s="21"/>
      <c r="F364" s="363"/>
      <c r="G364" s="363"/>
      <c r="H364" s="363"/>
      <c r="I364" s="363"/>
      <c r="J364" s="363"/>
      <c r="K364" s="363"/>
      <c r="L364" s="363"/>
      <c r="M364" s="363"/>
      <c r="N364" s="363"/>
      <c r="O364" s="363"/>
      <c r="P364" s="363"/>
      <c r="Q364" s="363"/>
      <c r="R364" s="21"/>
      <c r="S364" s="21"/>
    </row>
    <row r="365" customFormat="false" ht="46.25" hidden="false" customHeight="false" outlineLevel="0" collapsed="false">
      <c r="A365" s="39"/>
      <c r="B365" s="359" t="s">
        <v>700</v>
      </c>
      <c r="C365" s="204" t="s">
        <v>701</v>
      </c>
      <c r="D365" s="39" t="s">
        <v>24</v>
      </c>
      <c r="E365" s="39" t="s">
        <v>702</v>
      </c>
      <c r="F365" s="360" t="n">
        <f aca="false">SUM(H365+J365+L365+N365+P365)</f>
        <v>1540.72</v>
      </c>
      <c r="G365" s="360" t="n">
        <f aca="false">SUM(I365+K365+M365+O365+Q365)</f>
        <v>0</v>
      </c>
      <c r="H365" s="360"/>
      <c r="I365" s="360"/>
      <c r="J365" s="360"/>
      <c r="K365" s="360"/>
      <c r="L365" s="360" t="n">
        <v>1540.72</v>
      </c>
      <c r="M365" s="360" t="n">
        <v>0</v>
      </c>
      <c r="N365" s="360"/>
      <c r="O365" s="360"/>
      <c r="P365" s="360"/>
      <c r="Q365" s="360"/>
      <c r="R365" s="39" t="s">
        <v>703</v>
      </c>
      <c r="S365" s="204" t="n">
        <v>0</v>
      </c>
    </row>
    <row r="366" customFormat="false" ht="113.4" hidden="false" customHeight="false" outlineLevel="0" collapsed="false">
      <c r="A366" s="39"/>
      <c r="B366" s="359" t="s">
        <v>704</v>
      </c>
      <c r="C366" s="39" t="s">
        <v>705</v>
      </c>
      <c r="D366" s="39" t="s">
        <v>24</v>
      </c>
      <c r="E366" s="364" t="s">
        <v>706</v>
      </c>
      <c r="F366" s="360" t="n">
        <f aca="false">SUM(H366+J366+L366+N366+P366)</f>
        <v>1352</v>
      </c>
      <c r="G366" s="360" t="n">
        <f aca="false">SUM(I366+K366+M366+O366+Q366)</f>
        <v>0</v>
      </c>
      <c r="H366" s="360"/>
      <c r="I366" s="360"/>
      <c r="J366" s="360"/>
      <c r="K366" s="360"/>
      <c r="L366" s="360" t="n">
        <v>1352</v>
      </c>
      <c r="M366" s="360" t="n">
        <v>0</v>
      </c>
      <c r="N366" s="360"/>
      <c r="O366" s="360"/>
      <c r="P366" s="360"/>
      <c r="Q366" s="360"/>
      <c r="R366" s="39" t="s">
        <v>707</v>
      </c>
      <c r="S366" s="204" t="n">
        <v>0</v>
      </c>
    </row>
    <row r="367" customFormat="false" ht="64.85" hidden="false" customHeight="false" outlineLevel="0" collapsed="false">
      <c r="A367" s="39"/>
      <c r="B367" s="359" t="s">
        <v>708</v>
      </c>
      <c r="C367" s="39" t="s">
        <v>709</v>
      </c>
      <c r="D367" s="39" t="s">
        <v>24</v>
      </c>
      <c r="E367" s="39" t="s">
        <v>668</v>
      </c>
      <c r="F367" s="360" t="n">
        <f aca="false">SUM(H367+J367+L367+N367+P367)</f>
        <v>100</v>
      </c>
      <c r="G367" s="360" t="n">
        <f aca="false">SUM(I367+K367+M367+O367+Q367)</f>
        <v>22.33383</v>
      </c>
      <c r="H367" s="360"/>
      <c r="I367" s="360"/>
      <c r="J367" s="360"/>
      <c r="K367" s="360"/>
      <c r="L367" s="360" t="n">
        <v>100</v>
      </c>
      <c r="M367" s="360" t="n">
        <v>22.33383</v>
      </c>
      <c r="N367" s="360"/>
      <c r="O367" s="360"/>
      <c r="P367" s="360"/>
      <c r="Q367" s="360"/>
      <c r="R367" s="39" t="s">
        <v>710</v>
      </c>
      <c r="S367" s="39" t="n">
        <v>5791</v>
      </c>
    </row>
    <row r="368" customFormat="false" ht="135.8" hidden="false" customHeight="false" outlineLevel="0" collapsed="false">
      <c r="A368" s="39"/>
      <c r="B368" s="359" t="s">
        <v>711</v>
      </c>
      <c r="C368" s="39" t="s">
        <v>712</v>
      </c>
      <c r="D368" s="39" t="s">
        <v>24</v>
      </c>
      <c r="E368" s="39" t="s">
        <v>713</v>
      </c>
      <c r="F368" s="360" t="n">
        <f aca="false">SUM(H368+J368+L368+N368+P368)</f>
        <v>646</v>
      </c>
      <c r="G368" s="360" t="n">
        <f aca="false">SUM(I368+K368+M368+O368+Q368)</f>
        <v>0</v>
      </c>
      <c r="H368" s="360"/>
      <c r="I368" s="360"/>
      <c r="J368" s="360"/>
      <c r="K368" s="360"/>
      <c r="L368" s="360" t="n">
        <v>646</v>
      </c>
      <c r="M368" s="360" t="n">
        <v>0</v>
      </c>
      <c r="N368" s="360"/>
      <c r="O368" s="360"/>
      <c r="P368" s="360"/>
      <c r="Q368" s="360"/>
      <c r="R368" s="39" t="s">
        <v>714</v>
      </c>
      <c r="S368" s="39" t="n">
        <v>0</v>
      </c>
    </row>
    <row r="369" customFormat="false" ht="46.25" hidden="false" customHeight="false" outlineLevel="0" collapsed="false">
      <c r="A369" s="39"/>
      <c r="B369" s="359" t="s">
        <v>715</v>
      </c>
      <c r="C369" s="39" t="s">
        <v>716</v>
      </c>
      <c r="D369" s="39" t="s">
        <v>24</v>
      </c>
      <c r="E369" s="39" t="s">
        <v>668</v>
      </c>
      <c r="F369" s="360" t="n">
        <f aca="false">SUM(H369+J369+L369+N369+P369)</f>
        <v>54</v>
      </c>
      <c r="G369" s="360" t="n">
        <f aca="false">SUM(I369+K369+M369+O369+Q369)</f>
        <v>0</v>
      </c>
      <c r="H369" s="360"/>
      <c r="I369" s="360"/>
      <c r="J369" s="360"/>
      <c r="K369" s="360"/>
      <c r="L369" s="360" t="n">
        <v>54</v>
      </c>
      <c r="M369" s="360" t="n">
        <v>0</v>
      </c>
      <c r="N369" s="360"/>
      <c r="O369" s="360"/>
      <c r="P369" s="360"/>
      <c r="Q369" s="360"/>
      <c r="R369" s="39" t="s">
        <v>717</v>
      </c>
      <c r="S369" s="39" t="n">
        <v>0</v>
      </c>
    </row>
    <row r="370" customFormat="false" ht="46.25" hidden="false" customHeight="false" outlineLevel="0" collapsed="false">
      <c r="A370" s="39"/>
      <c r="B370" s="359" t="s">
        <v>718</v>
      </c>
      <c r="C370" s="39" t="s">
        <v>719</v>
      </c>
      <c r="D370" s="39" t="s">
        <v>24</v>
      </c>
      <c r="E370" s="39" t="s">
        <v>668</v>
      </c>
      <c r="F370" s="360" t="n">
        <f aca="false">SUM(H370+J370+L370+N370+P370)</f>
        <v>63.81</v>
      </c>
      <c r="G370" s="360" t="n">
        <f aca="false">SUM(I370+K370+M370+O370+Q370)</f>
        <v>0</v>
      </c>
      <c r="H370" s="360"/>
      <c r="I370" s="360"/>
      <c r="J370" s="360"/>
      <c r="K370" s="360"/>
      <c r="L370" s="360" t="n">
        <v>63.81</v>
      </c>
      <c r="M370" s="360" t="n">
        <v>0</v>
      </c>
      <c r="N370" s="360"/>
      <c r="O370" s="360"/>
      <c r="P370" s="360"/>
      <c r="Q370" s="360"/>
      <c r="R370" s="39" t="s">
        <v>720</v>
      </c>
      <c r="S370" s="39" t="n">
        <v>0</v>
      </c>
    </row>
    <row r="371" customFormat="false" ht="52.2" hidden="false" customHeight="false" outlineLevel="0" collapsed="false">
      <c r="A371" s="39"/>
      <c r="B371" s="359" t="s">
        <v>721</v>
      </c>
      <c r="C371" s="39" t="s">
        <v>722</v>
      </c>
      <c r="D371" s="39" t="s">
        <v>24</v>
      </c>
      <c r="E371" s="39" t="s">
        <v>232</v>
      </c>
      <c r="F371" s="360" t="n">
        <f aca="false">SUM(H371+J371+L371+N371+P371)</f>
        <v>27.152</v>
      </c>
      <c r="G371" s="360" t="n">
        <f aca="false">SUM(I371+K371+M371+O371+Q371)</f>
        <v>27.15133</v>
      </c>
      <c r="H371" s="360"/>
      <c r="I371" s="360"/>
      <c r="J371" s="360"/>
      <c r="K371" s="360"/>
      <c r="L371" s="360" t="n">
        <v>27.152</v>
      </c>
      <c r="M371" s="360" t="n">
        <v>27.15133</v>
      </c>
      <c r="N371" s="360"/>
      <c r="O371" s="360"/>
      <c r="P371" s="360"/>
      <c r="Q371" s="360"/>
      <c r="R371" s="39" t="s">
        <v>723</v>
      </c>
      <c r="S371" s="39" t="n">
        <v>147.9</v>
      </c>
    </row>
    <row r="372" customFormat="false" ht="68.65" hidden="false" customHeight="false" outlineLevel="0" collapsed="false">
      <c r="A372" s="39"/>
      <c r="B372" s="359" t="s">
        <v>724</v>
      </c>
      <c r="C372" s="39" t="s">
        <v>725</v>
      </c>
      <c r="D372" s="39" t="s">
        <v>24</v>
      </c>
      <c r="E372" s="39" t="s">
        <v>726</v>
      </c>
      <c r="F372" s="360" t="n">
        <f aca="false">SUM(H372+J372+L372+N372+P372)</f>
        <v>72</v>
      </c>
      <c r="G372" s="360" t="n">
        <f aca="false">SUM(I372+K372+M372+O372+Q372)</f>
        <v>0</v>
      </c>
      <c r="H372" s="360"/>
      <c r="I372" s="360"/>
      <c r="J372" s="360"/>
      <c r="K372" s="360"/>
      <c r="L372" s="360" t="n">
        <v>72</v>
      </c>
      <c r="M372" s="360" t="n">
        <v>0</v>
      </c>
      <c r="N372" s="360"/>
      <c r="O372" s="360"/>
      <c r="P372" s="360"/>
      <c r="Q372" s="360"/>
      <c r="R372" s="39" t="s">
        <v>697</v>
      </c>
      <c r="S372" s="39" t="n">
        <v>0</v>
      </c>
    </row>
    <row r="373" customFormat="false" ht="57.45" hidden="false" customHeight="false" outlineLevel="0" collapsed="false">
      <c r="A373" s="39"/>
      <c r="B373" s="359" t="s">
        <v>727</v>
      </c>
      <c r="C373" s="39" t="s">
        <v>728</v>
      </c>
      <c r="D373" s="39" t="s">
        <v>24</v>
      </c>
      <c r="E373" s="39" t="s">
        <v>668</v>
      </c>
      <c r="F373" s="360" t="n">
        <f aca="false">SUM(H373+J373+L373+N373+P373)</f>
        <v>20.284</v>
      </c>
      <c r="G373" s="360" t="n">
        <f aca="false">SUM(I373+K373+M373+O373+Q373)</f>
        <v>0</v>
      </c>
      <c r="H373" s="360"/>
      <c r="I373" s="360"/>
      <c r="J373" s="360"/>
      <c r="K373" s="360"/>
      <c r="L373" s="360" t="n">
        <v>20.284</v>
      </c>
      <c r="M373" s="361" t="n">
        <v>0</v>
      </c>
      <c r="N373" s="360"/>
      <c r="O373" s="360"/>
      <c r="P373" s="360"/>
      <c r="Q373" s="360"/>
      <c r="R373" s="39" t="s">
        <v>697</v>
      </c>
      <c r="S373" s="39" t="n">
        <v>0</v>
      </c>
    </row>
    <row r="374" customFormat="false" ht="14.3" hidden="false" customHeight="false" outlineLevel="0" collapsed="false">
      <c r="A374" s="39"/>
      <c r="B374" s="21"/>
      <c r="C374" s="366" t="s">
        <v>8</v>
      </c>
      <c r="D374" s="367"/>
      <c r="E374" s="367"/>
      <c r="F374" s="363" t="n">
        <f aca="false">SUM(F365:F373)</f>
        <v>3875.966</v>
      </c>
      <c r="G374" s="363" t="n">
        <f aca="false">SUM(G365:G373)</f>
        <v>49.48516</v>
      </c>
      <c r="H374" s="363" t="n">
        <f aca="false">SUM(H365:H373)</f>
        <v>0</v>
      </c>
      <c r="I374" s="363" t="n">
        <f aca="false">SUM(I365:I373)</f>
        <v>0</v>
      </c>
      <c r="J374" s="363" t="n">
        <f aca="false">SUM(J365:J373)</f>
        <v>0</v>
      </c>
      <c r="K374" s="363" t="n">
        <f aca="false">SUM(K365:K373)</f>
        <v>0</v>
      </c>
      <c r="L374" s="363" t="n">
        <f aca="false">SUM(L365:L373)</f>
        <v>3875.966</v>
      </c>
      <c r="M374" s="363" t="n">
        <f aca="false">SUM(M365:M373)</f>
        <v>49.48516</v>
      </c>
      <c r="N374" s="363" t="n">
        <f aca="false">SUM(N365:N373)</f>
        <v>0</v>
      </c>
      <c r="O374" s="363" t="n">
        <f aca="false">SUM(O365:O373)</f>
        <v>0</v>
      </c>
      <c r="P374" s="363" t="n">
        <f aca="false">SUM(P365:P373)</f>
        <v>0</v>
      </c>
      <c r="Q374" s="363" t="n">
        <f aca="false">SUM(Q365:Q373)</f>
        <v>0</v>
      </c>
      <c r="R374" s="39"/>
      <c r="S374" s="39"/>
    </row>
    <row r="375" customFormat="false" ht="26.95" hidden="false" customHeight="true" outlineLevel="0" collapsed="false">
      <c r="A375" s="39" t="s">
        <v>662</v>
      </c>
      <c r="B375" s="358" t="s">
        <v>56</v>
      </c>
      <c r="C375" s="21" t="s">
        <v>729</v>
      </c>
      <c r="D375" s="21"/>
      <c r="E375" s="21"/>
      <c r="F375" s="360"/>
      <c r="G375" s="360"/>
      <c r="H375" s="363"/>
      <c r="I375" s="363"/>
      <c r="J375" s="363"/>
      <c r="K375" s="363"/>
      <c r="L375" s="363"/>
      <c r="M375" s="363"/>
      <c r="N375" s="363"/>
      <c r="O375" s="363"/>
      <c r="P375" s="363"/>
      <c r="Q375" s="363"/>
      <c r="R375" s="21"/>
      <c r="S375" s="21"/>
    </row>
    <row r="376" customFormat="false" ht="52.2" hidden="false" customHeight="false" outlineLevel="0" collapsed="false">
      <c r="A376" s="39"/>
      <c r="B376" s="21" t="s">
        <v>186</v>
      </c>
      <c r="C376" s="362" t="s">
        <v>730</v>
      </c>
      <c r="D376" s="21"/>
      <c r="E376" s="21"/>
      <c r="F376" s="360"/>
      <c r="G376" s="360"/>
      <c r="H376" s="363"/>
      <c r="I376" s="363"/>
      <c r="J376" s="363"/>
      <c r="K376" s="363"/>
      <c r="L376" s="363"/>
      <c r="M376" s="363"/>
      <c r="N376" s="363"/>
      <c r="O376" s="363"/>
      <c r="P376" s="363"/>
      <c r="Q376" s="363"/>
      <c r="R376" s="21"/>
      <c r="S376" s="21"/>
    </row>
    <row r="377" customFormat="false" ht="46.25" hidden="false" customHeight="false" outlineLevel="0" collapsed="false">
      <c r="A377" s="39"/>
      <c r="B377" s="359" t="s">
        <v>731</v>
      </c>
      <c r="C377" s="39" t="s">
        <v>732</v>
      </c>
      <c r="D377" s="39" t="s">
        <v>24</v>
      </c>
      <c r="E377" s="39" t="s">
        <v>733</v>
      </c>
      <c r="F377" s="360" t="n">
        <f aca="false">SUM(H377+J377+L377+N377+P377)</f>
        <v>4180.6</v>
      </c>
      <c r="G377" s="360" t="n">
        <f aca="false">SUM(I377+K377+M377+O377+Q377)</f>
        <v>0</v>
      </c>
      <c r="H377" s="360"/>
      <c r="I377" s="360"/>
      <c r="J377" s="360"/>
      <c r="K377" s="360"/>
      <c r="L377" s="360" t="n">
        <v>4180.6</v>
      </c>
      <c r="M377" s="360" t="n">
        <v>0</v>
      </c>
      <c r="N377" s="360"/>
      <c r="O377" s="360"/>
      <c r="P377" s="360"/>
      <c r="Q377" s="360"/>
      <c r="R377" s="39" t="s">
        <v>734</v>
      </c>
      <c r="S377" s="39" t="n">
        <v>0</v>
      </c>
    </row>
    <row r="378" customFormat="false" ht="68.65" hidden="false" customHeight="false" outlineLevel="0" collapsed="false">
      <c r="A378" s="39"/>
      <c r="B378" s="359" t="s">
        <v>735</v>
      </c>
      <c r="C378" s="39" t="s">
        <v>736</v>
      </c>
      <c r="D378" s="39" t="s">
        <v>24</v>
      </c>
      <c r="E378" s="39" t="s">
        <v>733</v>
      </c>
      <c r="F378" s="360" t="n">
        <f aca="false">SUM(H378+J378+L378+N378+P378)</f>
        <v>12323.969</v>
      </c>
      <c r="G378" s="360" t="n">
        <f aca="false">SUM(I378+K378+M378+O378+Q378)</f>
        <v>0</v>
      </c>
      <c r="H378" s="360"/>
      <c r="I378" s="360"/>
      <c r="J378" s="360"/>
      <c r="K378" s="360"/>
      <c r="L378" s="360" t="n">
        <v>12323.969</v>
      </c>
      <c r="M378" s="360" t="n">
        <v>0</v>
      </c>
      <c r="N378" s="360"/>
      <c r="O378" s="360"/>
      <c r="P378" s="360"/>
      <c r="Q378" s="360"/>
      <c r="R378" s="39" t="s">
        <v>737</v>
      </c>
      <c r="S378" s="39" t="n">
        <v>0</v>
      </c>
    </row>
    <row r="379" customFormat="false" ht="57.45" hidden="false" customHeight="false" outlineLevel="0" collapsed="false">
      <c r="A379" s="39"/>
      <c r="B379" s="359" t="s">
        <v>738</v>
      </c>
      <c r="C379" s="39" t="s">
        <v>739</v>
      </c>
      <c r="D379" s="39" t="s">
        <v>24</v>
      </c>
      <c r="E379" s="39" t="s">
        <v>733</v>
      </c>
      <c r="F379" s="360" t="n">
        <f aca="false">SUM(H379+J379+L379+N379+P379)</f>
        <v>2495.615</v>
      </c>
      <c r="G379" s="360" t="n">
        <f aca="false">SUM(I379+K379+M379+O379+Q379)</f>
        <v>0</v>
      </c>
      <c r="H379" s="360"/>
      <c r="I379" s="360"/>
      <c r="J379" s="360"/>
      <c r="K379" s="360"/>
      <c r="L379" s="360" t="n">
        <v>2495.615</v>
      </c>
      <c r="M379" s="360" t="n">
        <v>0</v>
      </c>
      <c r="N379" s="360"/>
      <c r="O379" s="360"/>
      <c r="P379" s="360"/>
      <c r="Q379" s="360"/>
      <c r="R379" s="39" t="s">
        <v>740</v>
      </c>
      <c r="S379" s="39" t="n">
        <v>0</v>
      </c>
    </row>
    <row r="380" customFormat="false" ht="35.05" hidden="false" customHeight="false" outlineLevel="0" collapsed="false">
      <c r="A380" s="39"/>
      <c r="B380" s="359" t="s">
        <v>741</v>
      </c>
      <c r="C380" s="204" t="s">
        <v>742</v>
      </c>
      <c r="D380" s="39" t="s">
        <v>24</v>
      </c>
      <c r="E380" s="39" t="s">
        <v>733</v>
      </c>
      <c r="F380" s="360" t="n">
        <f aca="false">SUM(H380+J380+L380+N380+P380)</f>
        <v>77.532</v>
      </c>
      <c r="G380" s="360" t="n">
        <f aca="false">SUM(I380+K380+M380+O380+Q380)</f>
        <v>0</v>
      </c>
      <c r="H380" s="360"/>
      <c r="I380" s="360"/>
      <c r="J380" s="360"/>
      <c r="K380" s="360"/>
      <c r="L380" s="360" t="n">
        <v>77.532</v>
      </c>
      <c r="M380" s="360" t="n">
        <v>0</v>
      </c>
      <c r="N380" s="360"/>
      <c r="O380" s="360"/>
      <c r="P380" s="360"/>
      <c r="Q380" s="360"/>
      <c r="R380" s="39" t="s">
        <v>743</v>
      </c>
      <c r="S380" s="39" t="n">
        <v>0</v>
      </c>
    </row>
    <row r="381" customFormat="false" ht="68.65" hidden="false" customHeight="false" outlineLevel="0" collapsed="false">
      <c r="A381" s="39"/>
      <c r="B381" s="359" t="s">
        <v>744</v>
      </c>
      <c r="C381" s="204" t="s">
        <v>745</v>
      </c>
      <c r="D381" s="39" t="s">
        <v>24</v>
      </c>
      <c r="E381" s="39" t="s">
        <v>733</v>
      </c>
      <c r="F381" s="360" t="n">
        <f aca="false">SUM(H381+J381+L381+N381+P381)</f>
        <v>169.8</v>
      </c>
      <c r="G381" s="360" t="n">
        <f aca="false">SUM(I381+K381+M381+O381+Q381)</f>
        <v>0</v>
      </c>
      <c r="H381" s="360"/>
      <c r="I381" s="360"/>
      <c r="J381" s="360"/>
      <c r="K381" s="360"/>
      <c r="L381" s="360" t="n">
        <v>169.8</v>
      </c>
      <c r="M381" s="360" t="n">
        <v>0</v>
      </c>
      <c r="N381" s="360"/>
      <c r="O381" s="360"/>
      <c r="P381" s="360"/>
      <c r="Q381" s="360"/>
      <c r="R381" s="39" t="s">
        <v>746</v>
      </c>
      <c r="S381" s="39" t="n">
        <v>0</v>
      </c>
    </row>
    <row r="382" customFormat="false" ht="35.05" hidden="false" customHeight="false" outlineLevel="0" collapsed="false">
      <c r="A382" s="39"/>
      <c r="B382" s="359" t="s">
        <v>747</v>
      </c>
      <c r="C382" s="204" t="s">
        <v>748</v>
      </c>
      <c r="D382" s="39" t="s">
        <v>24</v>
      </c>
      <c r="E382" s="39" t="s">
        <v>733</v>
      </c>
      <c r="F382" s="360" t="n">
        <f aca="false">SUM(H382+J382+L382+N382+P382)</f>
        <v>199.998</v>
      </c>
      <c r="G382" s="360" t="n">
        <f aca="false">SUM(I382+K382+M382+O382+Q382)</f>
        <v>0</v>
      </c>
      <c r="H382" s="360"/>
      <c r="I382" s="360"/>
      <c r="J382" s="360"/>
      <c r="K382" s="360"/>
      <c r="L382" s="360" t="n">
        <v>199.998</v>
      </c>
      <c r="M382" s="360" t="n">
        <v>0</v>
      </c>
      <c r="N382" s="360"/>
      <c r="O382" s="360"/>
      <c r="P382" s="360"/>
      <c r="Q382" s="360"/>
      <c r="R382" s="39" t="s">
        <v>749</v>
      </c>
      <c r="S382" s="39" t="n">
        <v>0</v>
      </c>
    </row>
    <row r="383" customFormat="false" ht="79.85" hidden="false" customHeight="false" outlineLevel="0" collapsed="false">
      <c r="A383" s="39"/>
      <c r="B383" s="359" t="s">
        <v>750</v>
      </c>
      <c r="C383" s="204" t="s">
        <v>751</v>
      </c>
      <c r="D383" s="39" t="s">
        <v>24</v>
      </c>
      <c r="E383" s="39" t="s">
        <v>733</v>
      </c>
      <c r="F383" s="360" t="n">
        <f aca="false">SUM(H383+J383+L383+N383+P383)</f>
        <v>265.297</v>
      </c>
      <c r="G383" s="360" t="n">
        <f aca="false">SUM(I383+K383+M383+O383+Q383)</f>
        <v>0</v>
      </c>
      <c r="H383" s="360"/>
      <c r="I383" s="360"/>
      <c r="J383" s="360"/>
      <c r="K383" s="360"/>
      <c r="L383" s="360" t="n">
        <v>265.297</v>
      </c>
      <c r="M383" s="360" t="n">
        <v>0</v>
      </c>
      <c r="N383" s="360"/>
      <c r="O383" s="360"/>
      <c r="P383" s="360"/>
      <c r="Q383" s="360"/>
      <c r="R383" s="39" t="s">
        <v>275</v>
      </c>
      <c r="S383" s="39" t="n">
        <v>0</v>
      </c>
    </row>
    <row r="384" customFormat="false" ht="35.05" hidden="false" customHeight="false" outlineLevel="0" collapsed="false">
      <c r="A384" s="39"/>
      <c r="B384" s="359" t="s">
        <v>752</v>
      </c>
      <c r="C384" s="204" t="s">
        <v>753</v>
      </c>
      <c r="D384" s="39" t="s">
        <v>24</v>
      </c>
      <c r="E384" s="39" t="s">
        <v>733</v>
      </c>
      <c r="F384" s="360" t="n">
        <f aca="false">SUM(H384+J384+L384+N384+P384)</f>
        <v>171.232</v>
      </c>
      <c r="G384" s="360" t="n">
        <f aca="false">SUM(I384+K384+M384+O384+Q384)</f>
        <v>0</v>
      </c>
      <c r="H384" s="360"/>
      <c r="I384" s="360"/>
      <c r="J384" s="360"/>
      <c r="K384" s="360"/>
      <c r="L384" s="360" t="n">
        <v>171.232</v>
      </c>
      <c r="M384" s="361" t="n">
        <v>0</v>
      </c>
      <c r="N384" s="360"/>
      <c r="O384" s="360"/>
      <c r="P384" s="360"/>
      <c r="Q384" s="360"/>
      <c r="R384" s="39" t="s">
        <v>754</v>
      </c>
      <c r="S384" s="39" t="n">
        <v>0</v>
      </c>
    </row>
    <row r="385" customFormat="false" ht="35.05" hidden="false" customHeight="false" outlineLevel="0" collapsed="false">
      <c r="A385" s="39"/>
      <c r="B385" s="359" t="s">
        <v>755</v>
      </c>
      <c r="C385" s="39" t="s">
        <v>756</v>
      </c>
      <c r="D385" s="39" t="s">
        <v>24</v>
      </c>
      <c r="E385" s="39" t="s">
        <v>733</v>
      </c>
      <c r="F385" s="360" t="n">
        <f aca="false">SUM(H385+J385+L385+N385+P385)</f>
        <v>85</v>
      </c>
      <c r="G385" s="360" t="n">
        <f aca="false">SUM(I385+K385+M385+O385+Q385)</f>
        <v>0</v>
      </c>
      <c r="H385" s="360"/>
      <c r="I385" s="360"/>
      <c r="J385" s="360"/>
      <c r="K385" s="360"/>
      <c r="L385" s="360" t="n">
        <v>85</v>
      </c>
      <c r="M385" s="360" t="n">
        <v>0</v>
      </c>
      <c r="N385" s="360"/>
      <c r="O385" s="360"/>
      <c r="P385" s="360"/>
      <c r="Q385" s="360"/>
      <c r="R385" s="39" t="s">
        <v>757</v>
      </c>
      <c r="S385" s="39" t="n">
        <v>0</v>
      </c>
    </row>
    <row r="386" customFormat="false" ht="35.05" hidden="false" customHeight="false" outlineLevel="0" collapsed="false">
      <c r="A386" s="39"/>
      <c r="B386" s="359" t="s">
        <v>758</v>
      </c>
      <c r="C386" s="204" t="s">
        <v>759</v>
      </c>
      <c r="D386" s="39" t="s">
        <v>24</v>
      </c>
      <c r="E386" s="39" t="s">
        <v>733</v>
      </c>
      <c r="F386" s="360" t="n">
        <f aca="false">SUM(H386+J386+L386+N386+P386)</f>
        <v>105</v>
      </c>
      <c r="G386" s="360" t="n">
        <f aca="false">SUM(I386+K386+M386+O386+Q386)</f>
        <v>0</v>
      </c>
      <c r="H386" s="360"/>
      <c r="I386" s="360"/>
      <c r="J386" s="360"/>
      <c r="K386" s="360"/>
      <c r="L386" s="360" t="n">
        <v>105</v>
      </c>
      <c r="M386" s="360" t="n">
        <v>0</v>
      </c>
      <c r="N386" s="360"/>
      <c r="O386" s="360"/>
      <c r="P386" s="360"/>
      <c r="Q386" s="360"/>
      <c r="R386" s="39" t="s">
        <v>723</v>
      </c>
      <c r="S386" s="39" t="n">
        <v>0</v>
      </c>
    </row>
    <row r="387" customFormat="false" ht="46.25" hidden="false" customHeight="false" outlineLevel="0" collapsed="false">
      <c r="A387" s="39"/>
      <c r="B387" s="359" t="s">
        <v>760</v>
      </c>
      <c r="C387" s="39" t="s">
        <v>761</v>
      </c>
      <c r="D387" s="39" t="s">
        <v>24</v>
      </c>
      <c r="E387" s="39" t="s">
        <v>733</v>
      </c>
      <c r="F387" s="360" t="n">
        <f aca="false">SUM(H387+J387+L387+N387+P387)</f>
        <v>49.68</v>
      </c>
      <c r="G387" s="360" t="n">
        <f aca="false">SUM(I387+K387+M387+O387+Q387)</f>
        <v>0</v>
      </c>
      <c r="H387" s="360"/>
      <c r="I387" s="360"/>
      <c r="J387" s="360"/>
      <c r="K387" s="360"/>
      <c r="L387" s="360" t="n">
        <v>49.68</v>
      </c>
      <c r="M387" s="360" t="n">
        <v>0</v>
      </c>
      <c r="N387" s="360"/>
      <c r="O387" s="360"/>
      <c r="P387" s="360"/>
      <c r="Q387" s="360"/>
      <c r="R387" s="39" t="s">
        <v>697</v>
      </c>
      <c r="S387" s="39" t="n">
        <v>0</v>
      </c>
    </row>
    <row r="388" customFormat="false" ht="14.3" hidden="false" customHeight="false" outlineLevel="0" collapsed="false">
      <c r="A388" s="39"/>
      <c r="B388" s="21"/>
      <c r="C388" s="366" t="s">
        <v>8</v>
      </c>
      <c r="D388" s="21"/>
      <c r="E388" s="21"/>
      <c r="F388" s="363" t="n">
        <f aca="false">SUM(F377:F387)</f>
        <v>20123.723</v>
      </c>
      <c r="G388" s="363" t="n">
        <f aca="false">SUM(G377:G387)</f>
        <v>0</v>
      </c>
      <c r="H388" s="363" t="n">
        <f aca="false">SUM(H377:H387)</f>
        <v>0</v>
      </c>
      <c r="I388" s="363" t="n">
        <f aca="false">SUM(I377:I387)</f>
        <v>0</v>
      </c>
      <c r="J388" s="363" t="n">
        <f aca="false">SUM(J377:J387)</f>
        <v>0</v>
      </c>
      <c r="K388" s="363" t="n">
        <f aca="false">SUM(K377:K387)</f>
        <v>0</v>
      </c>
      <c r="L388" s="363" t="n">
        <f aca="false">SUM(L377:L387)</f>
        <v>20123.723</v>
      </c>
      <c r="M388" s="363" t="n">
        <f aca="false">SUM(M377:M387)</f>
        <v>0</v>
      </c>
      <c r="N388" s="363" t="n">
        <f aca="false">SUM(N377:N387)</f>
        <v>0</v>
      </c>
      <c r="O388" s="363" t="n">
        <f aca="false">SUM(O377:O387)</f>
        <v>0</v>
      </c>
      <c r="P388" s="363" t="n">
        <f aca="false">SUM(P377:P387)</f>
        <v>0</v>
      </c>
      <c r="Q388" s="363" t="n">
        <f aca="false">SUM(Q377:Q387)</f>
        <v>0</v>
      </c>
      <c r="R388" s="39"/>
      <c r="S388" s="39"/>
    </row>
    <row r="389" customFormat="false" ht="39.6" hidden="false" customHeight="false" outlineLevel="0" collapsed="false">
      <c r="A389" s="39"/>
      <c r="B389" s="21" t="s">
        <v>189</v>
      </c>
      <c r="C389" s="362" t="s">
        <v>762</v>
      </c>
      <c r="D389" s="39"/>
      <c r="E389" s="39"/>
      <c r="F389" s="360"/>
      <c r="G389" s="360"/>
      <c r="H389" s="363"/>
      <c r="I389" s="363"/>
      <c r="J389" s="363"/>
      <c r="K389" s="363"/>
      <c r="L389" s="363"/>
      <c r="M389" s="363"/>
      <c r="N389" s="363"/>
      <c r="O389" s="363"/>
      <c r="P389" s="363"/>
      <c r="Q389" s="363"/>
      <c r="R389" s="39"/>
      <c r="S389" s="39"/>
    </row>
    <row r="390" customFormat="false" ht="39.6" hidden="false" customHeight="false" outlineLevel="0" collapsed="false">
      <c r="A390" s="39"/>
      <c r="B390" s="359" t="s">
        <v>763</v>
      </c>
      <c r="C390" s="39" t="s">
        <v>764</v>
      </c>
      <c r="D390" s="39" t="s">
        <v>24</v>
      </c>
      <c r="E390" s="39" t="s">
        <v>668</v>
      </c>
      <c r="F390" s="360" t="n">
        <f aca="false">SUM(H390+J390+L390+N390+P390)</f>
        <v>3673.407</v>
      </c>
      <c r="G390" s="360" t="n">
        <f aca="false">SUM(I390+K390+M390+O390+Q390)</f>
        <v>513.72976</v>
      </c>
      <c r="H390" s="360" t="n">
        <f aca="false">SUM(H391:H392)</f>
        <v>0</v>
      </c>
      <c r="I390" s="360" t="n">
        <f aca="false">SUM(I391:I392)</f>
        <v>0</v>
      </c>
      <c r="J390" s="360" t="n">
        <f aca="false">SUM(J391:J392)</f>
        <v>0</v>
      </c>
      <c r="K390" s="360" t="n">
        <f aca="false">SUM(K391:K392)</f>
        <v>0</v>
      </c>
      <c r="L390" s="360" t="n">
        <f aca="false">SUM(L391:L392)</f>
        <v>3673.407</v>
      </c>
      <c r="M390" s="360" t="n">
        <f aca="false">SUM(M391:M392)</f>
        <v>513.72976</v>
      </c>
      <c r="N390" s="360" t="n">
        <f aca="false">SUM(N391:N392)</f>
        <v>0</v>
      </c>
      <c r="O390" s="360" t="n">
        <f aca="false">SUM(O391:O392)</f>
        <v>0</v>
      </c>
      <c r="P390" s="360" t="n">
        <f aca="false">SUM(P391:P392)</f>
        <v>0</v>
      </c>
      <c r="Q390" s="360" t="n">
        <f aca="false">SUM(Q391:Q392)</f>
        <v>0</v>
      </c>
      <c r="R390" s="39" t="s">
        <v>710</v>
      </c>
      <c r="S390" s="39" t="n">
        <f aca="false">SUM(S391:S392)</f>
        <v>135078</v>
      </c>
    </row>
    <row r="391" customFormat="false" ht="39.6" hidden="false" customHeight="false" outlineLevel="0" collapsed="false">
      <c r="A391" s="39"/>
      <c r="B391" s="359" t="s">
        <v>765</v>
      </c>
      <c r="C391" s="39" t="s">
        <v>766</v>
      </c>
      <c r="D391" s="39" t="s">
        <v>24</v>
      </c>
      <c r="E391" s="39" t="s">
        <v>668</v>
      </c>
      <c r="F391" s="360" t="n">
        <f aca="false">SUM(H391+J391+L391+N391+P391)</f>
        <v>1993.407</v>
      </c>
      <c r="G391" s="360" t="n">
        <f aca="false">SUM(I391+K391+M391+O391+Q391)</f>
        <v>253.2294</v>
      </c>
      <c r="H391" s="360"/>
      <c r="I391" s="360"/>
      <c r="J391" s="360"/>
      <c r="K391" s="360"/>
      <c r="L391" s="360" t="n">
        <v>1993.407</v>
      </c>
      <c r="M391" s="360" t="n">
        <v>253.2294</v>
      </c>
      <c r="N391" s="360"/>
      <c r="O391" s="360"/>
      <c r="P391" s="360"/>
      <c r="Q391" s="360"/>
      <c r="R391" s="39" t="s">
        <v>710</v>
      </c>
      <c r="S391" s="39" t="n">
        <v>67259</v>
      </c>
    </row>
    <row r="392" customFormat="false" ht="39.6" hidden="false" customHeight="false" outlineLevel="0" collapsed="false">
      <c r="A392" s="39"/>
      <c r="B392" s="359" t="s">
        <v>767</v>
      </c>
      <c r="C392" s="39" t="s">
        <v>768</v>
      </c>
      <c r="D392" s="39" t="s">
        <v>24</v>
      </c>
      <c r="E392" s="39" t="s">
        <v>668</v>
      </c>
      <c r="F392" s="360" t="n">
        <f aca="false">SUM(H392+J392+L392+N392+P392)</f>
        <v>1680</v>
      </c>
      <c r="G392" s="360" t="n">
        <f aca="false">SUM(I392+K392+M392+O392+Q392)</f>
        <v>260.50036</v>
      </c>
      <c r="H392" s="360"/>
      <c r="I392" s="360"/>
      <c r="J392" s="360"/>
      <c r="K392" s="360"/>
      <c r="L392" s="360" t="n">
        <v>1680</v>
      </c>
      <c r="M392" s="360" t="n">
        <v>260.50036</v>
      </c>
      <c r="N392" s="360"/>
      <c r="O392" s="360"/>
      <c r="P392" s="360"/>
      <c r="Q392" s="360"/>
      <c r="R392" s="39" t="s">
        <v>710</v>
      </c>
      <c r="S392" s="39" t="n">
        <v>67819</v>
      </c>
    </row>
    <row r="393" customFormat="false" ht="35.05" hidden="false" customHeight="false" outlineLevel="0" collapsed="false">
      <c r="A393" s="39"/>
      <c r="B393" s="359" t="s">
        <v>769</v>
      </c>
      <c r="C393" s="39" t="s">
        <v>770</v>
      </c>
      <c r="D393" s="39" t="s">
        <v>24</v>
      </c>
      <c r="E393" s="39" t="s">
        <v>668</v>
      </c>
      <c r="F393" s="360" t="n">
        <f aca="false">SUM(H393+J393+L393+N393+P393)</f>
        <v>622.899</v>
      </c>
      <c r="G393" s="360" t="n">
        <f aca="false">SUM(I393+K393+M393+O393+Q393)</f>
        <v>0</v>
      </c>
      <c r="H393" s="360"/>
      <c r="I393" s="360"/>
      <c r="J393" s="360"/>
      <c r="K393" s="360"/>
      <c r="L393" s="360" t="n">
        <v>622.899</v>
      </c>
      <c r="M393" s="360" t="n">
        <v>0</v>
      </c>
      <c r="N393" s="360"/>
      <c r="O393" s="360"/>
      <c r="P393" s="360"/>
      <c r="Q393" s="360"/>
      <c r="R393" s="39" t="s">
        <v>771</v>
      </c>
      <c r="S393" s="204" t="n">
        <v>0</v>
      </c>
    </row>
    <row r="394" customFormat="false" ht="35.05" hidden="false" customHeight="false" outlineLevel="0" collapsed="false">
      <c r="A394" s="39"/>
      <c r="B394" s="359" t="s">
        <v>772</v>
      </c>
      <c r="C394" s="39" t="s">
        <v>773</v>
      </c>
      <c r="D394" s="39" t="s">
        <v>24</v>
      </c>
      <c r="E394" s="39" t="s">
        <v>668</v>
      </c>
      <c r="F394" s="360" t="n">
        <f aca="false">SUM(H394+J394+L394+N394+P394)</f>
        <v>635.78</v>
      </c>
      <c r="G394" s="360" t="n">
        <f aca="false">SUM(I394+K394+M394+O394+Q394)</f>
        <v>0</v>
      </c>
      <c r="H394" s="360"/>
      <c r="I394" s="360"/>
      <c r="J394" s="360"/>
      <c r="K394" s="360"/>
      <c r="L394" s="360" t="n">
        <v>635.78</v>
      </c>
      <c r="M394" s="360" t="n">
        <v>0</v>
      </c>
      <c r="N394" s="360"/>
      <c r="O394" s="360"/>
      <c r="P394" s="360"/>
      <c r="Q394" s="360"/>
      <c r="R394" s="39" t="s">
        <v>771</v>
      </c>
      <c r="S394" s="204" t="n">
        <v>0</v>
      </c>
    </row>
    <row r="395" customFormat="false" ht="57.45" hidden="false" customHeight="false" outlineLevel="0" collapsed="false">
      <c r="A395" s="39"/>
      <c r="B395" s="359" t="s">
        <v>774</v>
      </c>
      <c r="C395" s="39" t="s">
        <v>775</v>
      </c>
      <c r="D395" s="39" t="s">
        <v>24</v>
      </c>
      <c r="E395" s="39" t="s">
        <v>668</v>
      </c>
      <c r="F395" s="360" t="n">
        <f aca="false">SUM(H395+J395+L395+N395+P395)</f>
        <v>2272.432</v>
      </c>
      <c r="G395" s="360" t="n">
        <f aca="false">SUM(I395+K395+M395+O395+Q395)</f>
        <v>0</v>
      </c>
      <c r="H395" s="360"/>
      <c r="I395" s="360"/>
      <c r="J395" s="360"/>
      <c r="K395" s="360"/>
      <c r="L395" s="360" t="n">
        <v>2272.432</v>
      </c>
      <c r="M395" s="360" t="n">
        <v>0</v>
      </c>
      <c r="N395" s="360"/>
      <c r="O395" s="360"/>
      <c r="P395" s="360"/>
      <c r="Q395" s="360"/>
      <c r="R395" s="39" t="s">
        <v>776</v>
      </c>
      <c r="S395" s="204" t="n">
        <v>0</v>
      </c>
    </row>
    <row r="396" customFormat="false" ht="68.65" hidden="false" customHeight="false" outlineLevel="0" collapsed="false">
      <c r="A396" s="39"/>
      <c r="B396" s="359" t="s">
        <v>777</v>
      </c>
      <c r="C396" s="39" t="s">
        <v>778</v>
      </c>
      <c r="D396" s="39" t="s">
        <v>24</v>
      </c>
      <c r="E396" s="39" t="s">
        <v>668</v>
      </c>
      <c r="F396" s="360" t="n">
        <f aca="false">SUM(H396+J396+L396+N396+P396)</f>
        <v>7.534</v>
      </c>
      <c r="G396" s="360" t="n">
        <f aca="false">SUM(I396+K396+M396+O396+Q396)</f>
        <v>0</v>
      </c>
      <c r="H396" s="360"/>
      <c r="I396" s="360"/>
      <c r="J396" s="360"/>
      <c r="K396" s="360"/>
      <c r="L396" s="360" t="n">
        <v>7.534</v>
      </c>
      <c r="M396" s="360" t="n">
        <v>0</v>
      </c>
      <c r="N396" s="360"/>
      <c r="O396" s="360"/>
      <c r="P396" s="360"/>
      <c r="Q396" s="360"/>
      <c r="R396" s="39" t="s">
        <v>720</v>
      </c>
      <c r="S396" s="204" t="n">
        <v>0</v>
      </c>
    </row>
    <row r="397" customFormat="false" ht="57.45" hidden="false" customHeight="false" outlineLevel="0" collapsed="false">
      <c r="A397" s="39"/>
      <c r="B397" s="359" t="s">
        <v>779</v>
      </c>
      <c r="C397" s="39" t="s">
        <v>780</v>
      </c>
      <c r="D397" s="39" t="s">
        <v>24</v>
      </c>
      <c r="E397" s="39" t="s">
        <v>668</v>
      </c>
      <c r="F397" s="360" t="n">
        <f aca="false">SUM(H397+J397+L397+N397+P397)</f>
        <v>162.37</v>
      </c>
      <c r="G397" s="360" t="n">
        <f aca="false">SUM(I397+K397+M397+O397+Q397)</f>
        <v>0</v>
      </c>
      <c r="H397" s="360"/>
      <c r="I397" s="360"/>
      <c r="J397" s="360"/>
      <c r="K397" s="360"/>
      <c r="L397" s="360" t="n">
        <v>162.37</v>
      </c>
      <c r="M397" s="360" t="n">
        <v>0</v>
      </c>
      <c r="N397" s="360"/>
      <c r="O397" s="360"/>
      <c r="P397" s="360"/>
      <c r="Q397" s="360"/>
      <c r="R397" s="39" t="s">
        <v>776</v>
      </c>
      <c r="S397" s="204" t="n">
        <v>0</v>
      </c>
    </row>
    <row r="398" customFormat="false" ht="14.3" hidden="false" customHeight="false" outlineLevel="0" collapsed="false">
      <c r="A398" s="39"/>
      <c r="B398" s="358"/>
      <c r="C398" s="21" t="s">
        <v>8</v>
      </c>
      <c r="D398" s="21"/>
      <c r="E398" s="21"/>
      <c r="F398" s="363" t="n">
        <f aca="false">SUM(F391:F397)</f>
        <v>7374.422</v>
      </c>
      <c r="G398" s="363" t="n">
        <f aca="false">SUM(G391:G397)</f>
        <v>513.72976</v>
      </c>
      <c r="H398" s="363" t="n">
        <f aca="false">SUM(H391:H397)</f>
        <v>0</v>
      </c>
      <c r="I398" s="363" t="n">
        <f aca="false">SUM(I391:I397)</f>
        <v>0</v>
      </c>
      <c r="J398" s="363" t="n">
        <f aca="false">SUM(J391:J397)</f>
        <v>0</v>
      </c>
      <c r="K398" s="363" t="n">
        <f aca="false">SUM(K391:K397)</f>
        <v>0</v>
      </c>
      <c r="L398" s="363" t="n">
        <f aca="false">SUM(L391:L397)</f>
        <v>7374.422</v>
      </c>
      <c r="M398" s="363" t="n">
        <f aca="false">SUM(M391:M397)</f>
        <v>513.72976</v>
      </c>
      <c r="N398" s="363" t="n">
        <f aca="false">SUM(N391:N397)</f>
        <v>0</v>
      </c>
      <c r="O398" s="363" t="n">
        <f aca="false">SUM(O391:O397)</f>
        <v>0</v>
      </c>
      <c r="P398" s="363" t="n">
        <f aca="false">SUM(P391:P397)</f>
        <v>0</v>
      </c>
      <c r="Q398" s="363" t="n">
        <f aca="false">SUM(Q391:Q397)</f>
        <v>0</v>
      </c>
      <c r="R398" s="39"/>
      <c r="S398" s="39"/>
    </row>
    <row r="399" customFormat="false" ht="39.6" hidden="false" customHeight="false" outlineLevel="0" collapsed="false">
      <c r="A399" s="39"/>
      <c r="B399" s="21" t="s">
        <v>193</v>
      </c>
      <c r="C399" s="362" t="s">
        <v>781</v>
      </c>
      <c r="D399" s="21"/>
      <c r="E399" s="21"/>
      <c r="F399" s="363"/>
      <c r="G399" s="363"/>
      <c r="H399" s="363"/>
      <c r="I399" s="363"/>
      <c r="J399" s="363"/>
      <c r="K399" s="363"/>
      <c r="L399" s="363"/>
      <c r="M399" s="363"/>
      <c r="N399" s="363"/>
      <c r="O399" s="363"/>
      <c r="P399" s="363"/>
      <c r="Q399" s="363"/>
      <c r="R399" s="21"/>
      <c r="S399" s="21"/>
    </row>
    <row r="400" customFormat="false" ht="39.6" hidden="false" customHeight="false" outlineLevel="0" collapsed="false">
      <c r="A400" s="39"/>
      <c r="B400" s="359" t="s">
        <v>782</v>
      </c>
      <c r="C400" s="204" t="s">
        <v>783</v>
      </c>
      <c r="D400" s="39" t="s">
        <v>24</v>
      </c>
      <c r="E400" s="39" t="s">
        <v>733</v>
      </c>
      <c r="F400" s="360" t="n">
        <f aca="false">SUM(H400+J400+L400+N400+P400)</f>
        <v>74</v>
      </c>
      <c r="G400" s="360" t="n">
        <f aca="false">SUM(I400+K400+M400+O400+Q400)</f>
        <v>0</v>
      </c>
      <c r="H400" s="360"/>
      <c r="I400" s="360"/>
      <c r="J400" s="360"/>
      <c r="K400" s="360"/>
      <c r="L400" s="360" t="n">
        <v>74</v>
      </c>
      <c r="M400" s="360" t="n">
        <v>0</v>
      </c>
      <c r="N400" s="360"/>
      <c r="O400" s="360"/>
      <c r="P400" s="360"/>
      <c r="Q400" s="360"/>
      <c r="R400" s="39" t="s">
        <v>784</v>
      </c>
      <c r="S400" s="39" t="n">
        <v>0</v>
      </c>
    </row>
    <row r="401" customFormat="false" ht="52.2" hidden="false" customHeight="false" outlineLevel="0" collapsed="false">
      <c r="A401" s="39"/>
      <c r="B401" s="359" t="s">
        <v>785</v>
      </c>
      <c r="C401" s="204" t="s">
        <v>786</v>
      </c>
      <c r="D401" s="39" t="s">
        <v>24</v>
      </c>
      <c r="E401" s="39" t="s">
        <v>733</v>
      </c>
      <c r="F401" s="360" t="n">
        <f aca="false">SUM(H401+J401+L401+N401+P401)</f>
        <v>60</v>
      </c>
      <c r="G401" s="360" t="n">
        <f aca="false">SUM(I401+K401+M401+O401+Q401)</f>
        <v>0</v>
      </c>
      <c r="H401" s="360"/>
      <c r="I401" s="360"/>
      <c r="J401" s="360"/>
      <c r="K401" s="360"/>
      <c r="L401" s="360" t="n">
        <v>60</v>
      </c>
      <c r="M401" s="360" t="n">
        <v>0</v>
      </c>
      <c r="N401" s="360"/>
      <c r="O401" s="360"/>
      <c r="P401" s="360"/>
      <c r="Q401" s="360"/>
      <c r="R401" s="39" t="s">
        <v>787</v>
      </c>
      <c r="S401" s="39" t="n">
        <v>0</v>
      </c>
    </row>
    <row r="402" customFormat="false" ht="64.85" hidden="false" customHeight="false" outlineLevel="0" collapsed="false">
      <c r="A402" s="39"/>
      <c r="B402" s="359" t="s">
        <v>788</v>
      </c>
      <c r="C402" s="39" t="s">
        <v>789</v>
      </c>
      <c r="D402" s="39" t="s">
        <v>24</v>
      </c>
      <c r="E402" s="39" t="s">
        <v>733</v>
      </c>
      <c r="F402" s="360" t="n">
        <f aca="false">SUM(H402+J402+L402+N402+P402)</f>
        <v>264.273</v>
      </c>
      <c r="G402" s="360" t="n">
        <f aca="false">SUM(I402+K402+M402+O402+Q402)</f>
        <v>61.6908</v>
      </c>
      <c r="H402" s="360"/>
      <c r="I402" s="360"/>
      <c r="J402" s="360"/>
      <c r="K402" s="360"/>
      <c r="L402" s="360" t="n">
        <v>264.273</v>
      </c>
      <c r="M402" s="360" t="n">
        <v>61.6908</v>
      </c>
      <c r="N402" s="360"/>
      <c r="O402" s="360"/>
      <c r="P402" s="360"/>
      <c r="Q402" s="360"/>
      <c r="R402" s="39" t="s">
        <v>790</v>
      </c>
      <c r="S402" s="204" t="s">
        <v>791</v>
      </c>
    </row>
    <row r="403" customFormat="false" ht="39.6" hidden="false" customHeight="false" outlineLevel="0" collapsed="false">
      <c r="A403" s="39"/>
      <c r="B403" s="359" t="s">
        <v>792</v>
      </c>
      <c r="C403" s="39" t="s">
        <v>793</v>
      </c>
      <c r="D403" s="39" t="s">
        <v>24</v>
      </c>
      <c r="E403" s="39" t="s">
        <v>733</v>
      </c>
      <c r="F403" s="360" t="n">
        <f aca="false">SUM(H403+J403+L403+N403+P403)</f>
        <v>16.318</v>
      </c>
      <c r="G403" s="360" t="n">
        <f aca="false">SUM(I403+K403+M403+O403+Q403)</f>
        <v>0</v>
      </c>
      <c r="H403" s="360"/>
      <c r="I403" s="360"/>
      <c r="J403" s="360"/>
      <c r="K403" s="360"/>
      <c r="L403" s="360" t="n">
        <v>16.318</v>
      </c>
      <c r="M403" s="360" t="n">
        <v>0</v>
      </c>
      <c r="N403" s="360"/>
      <c r="O403" s="360"/>
      <c r="P403" s="360"/>
      <c r="Q403" s="360"/>
      <c r="R403" s="39" t="s">
        <v>723</v>
      </c>
      <c r="S403" s="204" t="n">
        <v>0</v>
      </c>
    </row>
    <row r="404" customFormat="false" ht="52.2" hidden="false" customHeight="false" outlineLevel="0" collapsed="false">
      <c r="A404" s="39"/>
      <c r="B404" s="359" t="s">
        <v>794</v>
      </c>
      <c r="C404" s="39" t="s">
        <v>795</v>
      </c>
      <c r="D404" s="39" t="s">
        <v>24</v>
      </c>
      <c r="E404" s="39" t="s">
        <v>733</v>
      </c>
      <c r="F404" s="360" t="n">
        <f aca="false">SUM(H404+J404+L404+N404+P404)</f>
        <v>13.815</v>
      </c>
      <c r="G404" s="360" t="n">
        <f aca="false">SUM(I404+K404+M404+O404+Q404)</f>
        <v>0</v>
      </c>
      <c r="H404" s="360"/>
      <c r="I404" s="360"/>
      <c r="J404" s="360"/>
      <c r="K404" s="360"/>
      <c r="L404" s="360" t="n">
        <v>13.815</v>
      </c>
      <c r="M404" s="360" t="n">
        <v>0</v>
      </c>
      <c r="N404" s="360"/>
      <c r="O404" s="360"/>
      <c r="P404" s="360"/>
      <c r="Q404" s="360"/>
      <c r="R404" s="39" t="s">
        <v>697</v>
      </c>
      <c r="S404" s="204" t="n">
        <v>0</v>
      </c>
    </row>
    <row r="405" customFormat="false" ht="77.5" hidden="false" customHeight="false" outlineLevel="0" collapsed="false">
      <c r="A405" s="39"/>
      <c r="B405" s="359" t="s">
        <v>796</v>
      </c>
      <c r="C405" s="39" t="s">
        <v>797</v>
      </c>
      <c r="D405" s="39" t="s">
        <v>24</v>
      </c>
      <c r="E405" s="39" t="s">
        <v>733</v>
      </c>
      <c r="F405" s="360" t="n">
        <f aca="false">SUM(H405+J405+L405+N405+P405)</f>
        <v>698.74</v>
      </c>
      <c r="G405" s="360" t="n">
        <f aca="false">SUM(I405+K405+M405+O405+Q405)</f>
        <v>103.507</v>
      </c>
      <c r="H405" s="360"/>
      <c r="I405" s="360"/>
      <c r="J405" s="360"/>
      <c r="K405" s="360"/>
      <c r="L405" s="360" t="n">
        <v>698.74</v>
      </c>
      <c r="M405" s="360" t="n">
        <v>103.507</v>
      </c>
      <c r="N405" s="360"/>
      <c r="O405" s="360"/>
      <c r="P405" s="360"/>
      <c r="Q405" s="360"/>
      <c r="R405" s="39" t="s">
        <v>798</v>
      </c>
      <c r="S405" s="204" t="s">
        <v>799</v>
      </c>
    </row>
    <row r="406" customFormat="false" ht="79.85" hidden="false" customHeight="false" outlineLevel="0" collapsed="false">
      <c r="A406" s="39"/>
      <c r="B406" s="359" t="s">
        <v>800</v>
      </c>
      <c r="C406" s="39" t="s">
        <v>801</v>
      </c>
      <c r="D406" s="39" t="s">
        <v>24</v>
      </c>
      <c r="E406" s="39" t="s">
        <v>733</v>
      </c>
      <c r="F406" s="360" t="n">
        <f aca="false">SUM(H406+J406+L406+N406+P406)</f>
        <v>226.056</v>
      </c>
      <c r="G406" s="360" t="n">
        <f aca="false">SUM(I406+K406+M406+O406+Q406)</f>
        <v>0</v>
      </c>
      <c r="H406" s="360"/>
      <c r="I406" s="360"/>
      <c r="J406" s="360"/>
      <c r="K406" s="360"/>
      <c r="L406" s="360" t="n">
        <v>226.056</v>
      </c>
      <c r="M406" s="360" t="n">
        <v>0</v>
      </c>
      <c r="N406" s="360"/>
      <c r="O406" s="360"/>
      <c r="P406" s="360"/>
      <c r="Q406" s="360"/>
      <c r="R406" s="39" t="s">
        <v>697</v>
      </c>
      <c r="S406" s="204" t="n">
        <v>0</v>
      </c>
    </row>
    <row r="407" customFormat="false" ht="64.85" hidden="false" customHeight="false" outlineLevel="0" collapsed="false">
      <c r="A407" s="39"/>
      <c r="B407" s="359" t="s">
        <v>802</v>
      </c>
      <c r="C407" s="39" t="s">
        <v>803</v>
      </c>
      <c r="D407" s="39" t="s">
        <v>24</v>
      </c>
      <c r="E407" s="39" t="s">
        <v>733</v>
      </c>
      <c r="F407" s="360" t="n">
        <f aca="false">SUM(H407+J407+L407+N407+P407)</f>
        <v>842.378</v>
      </c>
      <c r="G407" s="360" t="n">
        <f aca="false">SUM(I407+K407+M407+O407+Q407)</f>
        <v>20.65</v>
      </c>
      <c r="H407" s="360"/>
      <c r="I407" s="360"/>
      <c r="J407" s="360"/>
      <c r="K407" s="360"/>
      <c r="L407" s="360" t="n">
        <v>842.378</v>
      </c>
      <c r="M407" s="360" t="n">
        <v>20.65</v>
      </c>
      <c r="N407" s="360"/>
      <c r="O407" s="360"/>
      <c r="P407" s="360"/>
      <c r="Q407" s="360"/>
      <c r="R407" s="39" t="s">
        <v>754</v>
      </c>
      <c r="S407" s="204" t="s">
        <v>804</v>
      </c>
    </row>
    <row r="408" customFormat="false" ht="14.3" hidden="false" customHeight="false" outlineLevel="0" collapsed="false">
      <c r="A408" s="39"/>
      <c r="B408" s="358"/>
      <c r="C408" s="21" t="s">
        <v>8</v>
      </c>
      <c r="D408" s="21"/>
      <c r="E408" s="21"/>
      <c r="F408" s="363" t="n">
        <f aca="false">SUM(F400:F407)</f>
        <v>2195.58</v>
      </c>
      <c r="G408" s="363" t="n">
        <f aca="false">SUM(G400:G407)</f>
        <v>185.8478</v>
      </c>
      <c r="H408" s="363" t="n">
        <f aca="false">SUM(H400:H407)</f>
        <v>0</v>
      </c>
      <c r="I408" s="363" t="n">
        <f aca="false">SUM(I400:I407)</f>
        <v>0</v>
      </c>
      <c r="J408" s="363" t="n">
        <f aca="false">SUM(J400:J407)</f>
        <v>0</v>
      </c>
      <c r="K408" s="363" t="n">
        <f aca="false">SUM(K400:K407)</f>
        <v>0</v>
      </c>
      <c r="L408" s="363" t="n">
        <f aca="false">SUM(L400:L407)</f>
        <v>2195.58</v>
      </c>
      <c r="M408" s="363" t="n">
        <f aca="false">SUM(M400:M407)</f>
        <v>185.8478</v>
      </c>
      <c r="N408" s="363" t="n">
        <f aca="false">SUM(N400:N407)</f>
        <v>0</v>
      </c>
      <c r="O408" s="363" t="n">
        <f aca="false">SUM(O400:O407)</f>
        <v>0</v>
      </c>
      <c r="P408" s="363" t="n">
        <f aca="false">SUM(P400:P407)</f>
        <v>0</v>
      </c>
      <c r="Q408" s="363" t="n">
        <f aca="false">SUM(Q400:Q407)</f>
        <v>0</v>
      </c>
      <c r="R408" s="39"/>
      <c r="S408" s="204"/>
    </row>
    <row r="409" customFormat="false" ht="15" hidden="false" customHeight="true" outlineLevel="0" collapsed="false">
      <c r="A409" s="39"/>
      <c r="B409" s="21" t="s">
        <v>196</v>
      </c>
      <c r="C409" s="362" t="s">
        <v>805</v>
      </c>
      <c r="D409" s="21"/>
      <c r="E409" s="21"/>
      <c r="F409" s="363"/>
      <c r="G409" s="363"/>
      <c r="H409" s="363"/>
      <c r="I409" s="363"/>
      <c r="J409" s="363"/>
      <c r="K409" s="363"/>
      <c r="L409" s="363"/>
      <c r="M409" s="363"/>
      <c r="N409" s="363"/>
      <c r="O409" s="363"/>
      <c r="P409" s="363"/>
      <c r="Q409" s="363"/>
      <c r="R409" s="21"/>
      <c r="S409" s="21"/>
    </row>
    <row r="410" customFormat="false" ht="64.85" hidden="false" customHeight="false" outlineLevel="0" collapsed="false">
      <c r="A410" s="39"/>
      <c r="B410" s="359" t="s">
        <v>806</v>
      </c>
      <c r="C410" s="39" t="s">
        <v>807</v>
      </c>
      <c r="D410" s="39" t="s">
        <v>24</v>
      </c>
      <c r="E410" s="39" t="s">
        <v>733</v>
      </c>
      <c r="F410" s="360" t="n">
        <f aca="false">SUM(H410+J410+L410+N410+P410)</f>
        <v>318.579</v>
      </c>
      <c r="G410" s="360" t="n">
        <f aca="false">SUM(I410+K410+M410+O410+Q410)</f>
        <v>7.493</v>
      </c>
      <c r="H410" s="360"/>
      <c r="I410" s="360"/>
      <c r="J410" s="360"/>
      <c r="K410" s="360"/>
      <c r="L410" s="360" t="n">
        <v>318.579</v>
      </c>
      <c r="M410" s="360" t="n">
        <v>7.493</v>
      </c>
      <c r="N410" s="360"/>
      <c r="O410" s="360"/>
      <c r="P410" s="360"/>
      <c r="Q410" s="360"/>
      <c r="R410" s="39" t="s">
        <v>754</v>
      </c>
      <c r="S410" s="359" t="s">
        <v>808</v>
      </c>
    </row>
    <row r="411" customFormat="false" ht="35.05" hidden="false" customHeight="false" outlineLevel="0" collapsed="false">
      <c r="A411" s="39"/>
      <c r="B411" s="359" t="s">
        <v>809</v>
      </c>
      <c r="C411" s="39" t="s">
        <v>810</v>
      </c>
      <c r="D411" s="39" t="s">
        <v>24</v>
      </c>
      <c r="E411" s="39" t="s">
        <v>733</v>
      </c>
      <c r="F411" s="360" t="n">
        <f aca="false">SUM(H411+J411+L411+N411+P411)</f>
        <v>148.35</v>
      </c>
      <c r="G411" s="360" t="n">
        <f aca="false">SUM(I411+K411+M411+O411+Q411)</f>
        <v>0</v>
      </c>
      <c r="H411" s="360"/>
      <c r="I411" s="360"/>
      <c r="J411" s="360"/>
      <c r="K411" s="360"/>
      <c r="L411" s="360" t="n">
        <v>148.35</v>
      </c>
      <c r="M411" s="360" t="n">
        <v>0</v>
      </c>
      <c r="N411" s="360"/>
      <c r="O411" s="360"/>
      <c r="P411" s="360"/>
      <c r="Q411" s="360"/>
      <c r="R411" s="39" t="s">
        <v>811</v>
      </c>
      <c r="S411" s="39" t="n">
        <v>0</v>
      </c>
    </row>
    <row r="412" customFormat="false" ht="52.2" hidden="false" customHeight="false" outlineLevel="0" collapsed="false">
      <c r="A412" s="39"/>
      <c r="B412" s="359" t="s">
        <v>812</v>
      </c>
      <c r="C412" s="39" t="s">
        <v>813</v>
      </c>
      <c r="D412" s="39" t="s">
        <v>24</v>
      </c>
      <c r="E412" s="39" t="s">
        <v>733</v>
      </c>
      <c r="F412" s="360" t="n">
        <f aca="false">SUM(H412+J412+L412+N412+P412)</f>
        <v>30.241</v>
      </c>
      <c r="G412" s="360" t="n">
        <f aca="false">SUM(I412+K412+M412+O412+Q412)</f>
        <v>4.77483</v>
      </c>
      <c r="H412" s="360"/>
      <c r="I412" s="360"/>
      <c r="J412" s="360"/>
      <c r="K412" s="360"/>
      <c r="L412" s="360" t="n">
        <v>30.241</v>
      </c>
      <c r="M412" s="360" t="n">
        <v>4.77483</v>
      </c>
      <c r="N412" s="360"/>
      <c r="O412" s="360"/>
      <c r="P412" s="360"/>
      <c r="Q412" s="360"/>
      <c r="R412" s="39" t="s">
        <v>814</v>
      </c>
      <c r="S412" s="39" t="n">
        <v>3</v>
      </c>
    </row>
    <row r="413" customFormat="false" ht="35.05" hidden="false" customHeight="false" outlineLevel="0" collapsed="false">
      <c r="A413" s="39"/>
      <c r="B413" s="359" t="s">
        <v>815</v>
      </c>
      <c r="C413" s="39" t="s">
        <v>816</v>
      </c>
      <c r="D413" s="39" t="s">
        <v>24</v>
      </c>
      <c r="E413" s="39" t="s">
        <v>733</v>
      </c>
      <c r="F413" s="360" t="n">
        <f aca="false">SUM(H413+J413+L413+N413+P413)</f>
        <v>16.25</v>
      </c>
      <c r="G413" s="360" t="n">
        <f aca="false">SUM(I413+K413+M413+O413+Q413)</f>
        <v>0</v>
      </c>
      <c r="H413" s="360"/>
      <c r="I413" s="360"/>
      <c r="J413" s="360"/>
      <c r="K413" s="360"/>
      <c r="L413" s="360" t="n">
        <v>16.25</v>
      </c>
      <c r="M413" s="360" t="n">
        <v>0</v>
      </c>
      <c r="N413" s="360"/>
      <c r="O413" s="360"/>
      <c r="P413" s="360"/>
      <c r="Q413" s="360"/>
      <c r="R413" s="39" t="s">
        <v>817</v>
      </c>
      <c r="S413" s="39" t="n">
        <v>0</v>
      </c>
    </row>
    <row r="414" customFormat="false" ht="68.65" hidden="false" customHeight="false" outlineLevel="0" collapsed="false">
      <c r="A414" s="39"/>
      <c r="B414" s="359" t="s">
        <v>818</v>
      </c>
      <c r="C414" s="39" t="s">
        <v>819</v>
      </c>
      <c r="D414" s="39" t="s">
        <v>24</v>
      </c>
      <c r="E414" s="39" t="s">
        <v>733</v>
      </c>
      <c r="F414" s="360" t="n">
        <f aca="false">SUM(H414+J414+L414+N414+P414)</f>
        <v>63.848</v>
      </c>
      <c r="G414" s="360" t="n">
        <f aca="false">SUM(I414+K414+M414+O414+Q414)</f>
        <v>0</v>
      </c>
      <c r="H414" s="360"/>
      <c r="I414" s="360"/>
      <c r="J414" s="360"/>
      <c r="K414" s="360"/>
      <c r="L414" s="360" t="n">
        <v>63.848</v>
      </c>
      <c r="M414" s="360" t="n">
        <v>0</v>
      </c>
      <c r="N414" s="360"/>
      <c r="O414" s="360"/>
      <c r="P414" s="360"/>
      <c r="Q414" s="360"/>
      <c r="R414" s="39" t="s">
        <v>798</v>
      </c>
      <c r="S414" s="39" t="n">
        <v>0</v>
      </c>
    </row>
    <row r="415" customFormat="false" ht="35.05" hidden="false" customHeight="false" outlineLevel="0" collapsed="false">
      <c r="A415" s="39"/>
      <c r="B415" s="359" t="s">
        <v>820</v>
      </c>
      <c r="C415" s="39" t="s">
        <v>821</v>
      </c>
      <c r="D415" s="39" t="s">
        <v>24</v>
      </c>
      <c r="E415" s="39" t="s">
        <v>733</v>
      </c>
      <c r="F415" s="360" t="n">
        <f aca="false">SUM(H415+J415+L415+N415+P415)</f>
        <v>62.206</v>
      </c>
      <c r="G415" s="360" t="n">
        <f aca="false">SUM(I415+K415+M415+O415+Q415)</f>
        <v>0</v>
      </c>
      <c r="H415" s="360"/>
      <c r="I415" s="360"/>
      <c r="J415" s="360"/>
      <c r="K415" s="360"/>
      <c r="L415" s="360" t="n">
        <v>62.206</v>
      </c>
      <c r="M415" s="360" t="n">
        <v>0</v>
      </c>
      <c r="N415" s="360"/>
      <c r="O415" s="360"/>
      <c r="P415" s="360"/>
      <c r="Q415" s="360"/>
      <c r="R415" s="39" t="s">
        <v>822</v>
      </c>
      <c r="S415" s="368" t="s">
        <v>823</v>
      </c>
    </row>
    <row r="416" customFormat="false" ht="13.8" hidden="false" customHeight="false" outlineLevel="0" collapsed="false">
      <c r="A416" s="39"/>
      <c r="B416" s="358"/>
      <c r="C416" s="21" t="s">
        <v>8</v>
      </c>
      <c r="D416" s="21"/>
      <c r="E416" s="21"/>
      <c r="F416" s="363" t="n">
        <f aca="false">SUM(F410:F415)</f>
        <v>639.474</v>
      </c>
      <c r="G416" s="363" t="n">
        <f aca="false">SUM(G410:G415)</f>
        <v>12.26783</v>
      </c>
      <c r="H416" s="363" t="n">
        <f aca="false">SUM(H410:H415)</f>
        <v>0</v>
      </c>
      <c r="I416" s="363" t="n">
        <f aca="false">SUM(I410:I415)</f>
        <v>0</v>
      </c>
      <c r="J416" s="363" t="n">
        <f aca="false">SUM(J410:J415)</f>
        <v>0</v>
      </c>
      <c r="K416" s="363" t="n">
        <f aca="false">SUM(K410:K415)</f>
        <v>0</v>
      </c>
      <c r="L416" s="363" t="n">
        <f aca="false">SUM(L410:L415)</f>
        <v>639.474</v>
      </c>
      <c r="M416" s="363" t="n">
        <f aca="false">SUM(M410:M415)</f>
        <v>12.26783</v>
      </c>
      <c r="N416" s="363" t="n">
        <f aca="false">SUM(N410:N415)</f>
        <v>0</v>
      </c>
      <c r="O416" s="363" t="n">
        <f aca="false">SUM(O410:O415)</f>
        <v>0</v>
      </c>
      <c r="P416" s="363" t="n">
        <f aca="false">SUM(P410:P415)</f>
        <v>0</v>
      </c>
      <c r="Q416" s="363" t="n">
        <f aca="false">SUM(Q410:Q415)</f>
        <v>0</v>
      </c>
      <c r="R416" s="39"/>
      <c r="S416" s="39" t="n">
        <v>0</v>
      </c>
    </row>
    <row r="417" customFormat="false" ht="52.2" hidden="false" customHeight="false" outlineLevel="0" collapsed="false">
      <c r="A417" s="39"/>
      <c r="B417" s="21" t="s">
        <v>824</v>
      </c>
      <c r="C417" s="362" t="s">
        <v>825</v>
      </c>
      <c r="D417" s="21"/>
      <c r="E417" s="21"/>
      <c r="F417" s="363"/>
      <c r="G417" s="363"/>
      <c r="H417" s="363"/>
      <c r="I417" s="363"/>
      <c r="J417" s="363"/>
      <c r="K417" s="363"/>
      <c r="L417" s="363"/>
      <c r="M417" s="363"/>
      <c r="N417" s="363"/>
      <c r="O417" s="363"/>
      <c r="P417" s="363"/>
      <c r="Q417" s="363"/>
      <c r="R417" s="21"/>
      <c r="S417" s="21"/>
    </row>
    <row r="418" customFormat="false" ht="52.2" hidden="false" customHeight="false" outlineLevel="0" collapsed="false">
      <c r="A418" s="39"/>
      <c r="B418" s="359" t="s">
        <v>826</v>
      </c>
      <c r="C418" s="39" t="s">
        <v>827</v>
      </c>
      <c r="D418" s="39" t="s">
        <v>24</v>
      </c>
      <c r="E418" s="39" t="s">
        <v>733</v>
      </c>
      <c r="F418" s="360" t="n">
        <f aca="false">SUM(H418+J418+L418+N418+P418)</f>
        <v>25.008</v>
      </c>
      <c r="G418" s="360" t="n">
        <f aca="false">SUM(I418+K418+M418+O418+Q418)</f>
        <v>0</v>
      </c>
      <c r="H418" s="360"/>
      <c r="I418" s="360"/>
      <c r="J418" s="360"/>
      <c r="K418" s="360"/>
      <c r="L418" s="360" t="n">
        <v>25.008</v>
      </c>
      <c r="M418" s="360" t="n">
        <v>0</v>
      </c>
      <c r="N418" s="360"/>
      <c r="O418" s="360"/>
      <c r="P418" s="360"/>
      <c r="Q418" s="360"/>
      <c r="R418" s="39" t="s">
        <v>828</v>
      </c>
      <c r="S418" s="39" t="n">
        <v>0</v>
      </c>
    </row>
    <row r="419" customFormat="false" ht="77.5" hidden="false" customHeight="false" outlineLevel="0" collapsed="false">
      <c r="A419" s="39"/>
      <c r="B419" s="359" t="s">
        <v>829</v>
      </c>
      <c r="C419" s="39" t="s">
        <v>830</v>
      </c>
      <c r="D419" s="39" t="s">
        <v>24</v>
      </c>
      <c r="E419" s="39" t="s">
        <v>733</v>
      </c>
      <c r="F419" s="360" t="n">
        <f aca="false">SUM(H419+J419+L419+N419+P419)</f>
        <v>3606.304</v>
      </c>
      <c r="G419" s="360" t="n">
        <f aca="false">SUM(I419+K419+M419+O419+Q419)</f>
        <v>91.519</v>
      </c>
      <c r="H419" s="360"/>
      <c r="I419" s="360"/>
      <c r="J419" s="360"/>
      <c r="K419" s="360"/>
      <c r="L419" s="360" t="n">
        <v>3606.304</v>
      </c>
      <c r="M419" s="360" t="n">
        <v>91.519</v>
      </c>
      <c r="N419" s="360"/>
      <c r="O419" s="360"/>
      <c r="P419" s="360"/>
      <c r="Q419" s="360"/>
      <c r="R419" s="39" t="s">
        <v>754</v>
      </c>
      <c r="S419" s="39" t="s">
        <v>831</v>
      </c>
    </row>
    <row r="420" customFormat="false" ht="39.6" hidden="false" customHeight="false" outlineLevel="0" collapsed="false">
      <c r="A420" s="39"/>
      <c r="B420" s="359" t="s">
        <v>832</v>
      </c>
      <c r="C420" s="39" t="s">
        <v>833</v>
      </c>
      <c r="D420" s="39" t="s">
        <v>24</v>
      </c>
      <c r="E420" s="39" t="s">
        <v>733</v>
      </c>
      <c r="F420" s="360" t="n">
        <f aca="false">SUM(H420+J420+L420+N420+P420)</f>
        <v>95.888</v>
      </c>
      <c r="G420" s="360" t="n">
        <f aca="false">SUM(I420+K420+M420+O420+Q420)</f>
        <v>0</v>
      </c>
      <c r="H420" s="360"/>
      <c r="I420" s="360"/>
      <c r="J420" s="360"/>
      <c r="K420" s="360"/>
      <c r="L420" s="360" t="n">
        <v>95.888</v>
      </c>
      <c r="M420" s="360" t="n">
        <v>0</v>
      </c>
      <c r="N420" s="360"/>
      <c r="O420" s="360"/>
      <c r="P420" s="360"/>
      <c r="Q420" s="360"/>
      <c r="R420" s="39" t="s">
        <v>697</v>
      </c>
      <c r="S420" s="39" t="n">
        <v>0</v>
      </c>
    </row>
    <row r="421" customFormat="false" ht="64.85" hidden="false" customHeight="false" outlineLevel="0" collapsed="false">
      <c r="A421" s="39"/>
      <c r="B421" s="359" t="s">
        <v>834</v>
      </c>
      <c r="C421" s="39" t="s">
        <v>835</v>
      </c>
      <c r="D421" s="39" t="s">
        <v>24</v>
      </c>
      <c r="E421" s="39" t="s">
        <v>733</v>
      </c>
      <c r="F421" s="360" t="n">
        <f aca="false">SUM(H421+J421+L421+N421+P421)</f>
        <v>368.073</v>
      </c>
      <c r="G421" s="360" t="n">
        <f aca="false">SUM(I421+K421+M421+O421+Q421)</f>
        <v>13.181</v>
      </c>
      <c r="H421" s="360"/>
      <c r="I421" s="360"/>
      <c r="J421" s="360"/>
      <c r="K421" s="360"/>
      <c r="L421" s="360" t="n">
        <v>368.073</v>
      </c>
      <c r="M421" s="360" t="n">
        <v>13.181</v>
      </c>
      <c r="N421" s="360"/>
      <c r="O421" s="360"/>
      <c r="P421" s="360"/>
      <c r="Q421" s="360"/>
      <c r="R421" s="39" t="s">
        <v>798</v>
      </c>
      <c r="S421" s="39" t="n">
        <v>570</v>
      </c>
    </row>
    <row r="422" customFormat="false" ht="77.5" hidden="false" customHeight="false" outlineLevel="0" collapsed="false">
      <c r="A422" s="39"/>
      <c r="B422" s="359" t="s">
        <v>836</v>
      </c>
      <c r="C422" s="39" t="s">
        <v>837</v>
      </c>
      <c r="D422" s="39" t="s">
        <v>24</v>
      </c>
      <c r="E422" s="39" t="s">
        <v>733</v>
      </c>
      <c r="F422" s="360" t="n">
        <f aca="false">SUM(H422+J422+L422+N422+P422)</f>
        <v>285.238</v>
      </c>
      <c r="G422" s="360" t="n">
        <f aca="false">SUM(I422+K422+M422+O422+Q422)</f>
        <v>0</v>
      </c>
      <c r="H422" s="360"/>
      <c r="I422" s="360"/>
      <c r="J422" s="360"/>
      <c r="K422" s="360"/>
      <c r="L422" s="360" t="n">
        <v>285.238</v>
      </c>
      <c r="M422" s="360" t="n">
        <v>0</v>
      </c>
      <c r="N422" s="360"/>
      <c r="O422" s="360"/>
      <c r="P422" s="360"/>
      <c r="Q422" s="360"/>
      <c r="R422" s="39" t="s">
        <v>697</v>
      </c>
      <c r="S422" s="39" t="n">
        <v>0</v>
      </c>
    </row>
    <row r="423" customFormat="false" ht="14.3" hidden="false" customHeight="false" outlineLevel="0" collapsed="false">
      <c r="A423" s="39"/>
      <c r="B423" s="358"/>
      <c r="C423" s="21" t="s">
        <v>8</v>
      </c>
      <c r="D423" s="21"/>
      <c r="E423" s="21"/>
      <c r="F423" s="363" t="n">
        <f aca="false">SUM(F418:F422)</f>
        <v>4380.511</v>
      </c>
      <c r="G423" s="363" t="n">
        <f aca="false">SUM(G418:G422)</f>
        <v>104.7</v>
      </c>
      <c r="H423" s="363" t="n">
        <f aca="false">SUM(H418:H422)</f>
        <v>0</v>
      </c>
      <c r="I423" s="363" t="n">
        <f aca="false">SUM(I418:I422)</f>
        <v>0</v>
      </c>
      <c r="J423" s="363" t="n">
        <f aca="false">SUM(J418:J422)</f>
        <v>0</v>
      </c>
      <c r="K423" s="363" t="n">
        <f aca="false">SUM(K418:K422)</f>
        <v>0</v>
      </c>
      <c r="L423" s="363" t="n">
        <f aca="false">SUM(L418:L422)</f>
        <v>4380.511</v>
      </c>
      <c r="M423" s="363" t="n">
        <f aca="false">SUM(M418:M422)</f>
        <v>104.7</v>
      </c>
      <c r="N423" s="363" t="n">
        <f aca="false">SUM(N418:N422)</f>
        <v>0</v>
      </c>
      <c r="O423" s="363" t="n">
        <f aca="false">SUM(O418:O422)</f>
        <v>0</v>
      </c>
      <c r="P423" s="363" t="n">
        <f aca="false">SUM(P418:P422)</f>
        <v>0</v>
      </c>
      <c r="Q423" s="363" t="n">
        <f aca="false">SUM(Q418:Q422)</f>
        <v>0</v>
      </c>
      <c r="R423" s="39"/>
      <c r="S423" s="39"/>
    </row>
    <row r="424" customFormat="false" ht="39.6" hidden="false" customHeight="false" outlineLevel="0" collapsed="false">
      <c r="A424" s="39"/>
      <c r="B424" s="21" t="s">
        <v>838</v>
      </c>
      <c r="C424" s="362" t="s">
        <v>839</v>
      </c>
      <c r="D424" s="369"/>
      <c r="E424" s="369"/>
      <c r="F424" s="360"/>
      <c r="G424" s="360"/>
      <c r="H424" s="363"/>
      <c r="I424" s="363"/>
      <c r="J424" s="363"/>
      <c r="K424" s="363"/>
      <c r="L424" s="363"/>
      <c r="M424" s="363"/>
      <c r="N424" s="363"/>
      <c r="O424" s="363"/>
      <c r="P424" s="363"/>
      <c r="Q424" s="363"/>
      <c r="R424" s="21"/>
      <c r="S424" s="21"/>
    </row>
    <row r="425" customFormat="false" ht="52.2" hidden="false" customHeight="false" outlineLevel="0" collapsed="false">
      <c r="A425" s="39"/>
      <c r="B425" s="359" t="s">
        <v>840</v>
      </c>
      <c r="C425" s="39" t="s">
        <v>841</v>
      </c>
      <c r="D425" s="39" t="s">
        <v>24</v>
      </c>
      <c r="E425" s="39" t="s">
        <v>733</v>
      </c>
      <c r="F425" s="360" t="n">
        <f aca="false">SUM(H425+J425+L425+N425+P425)</f>
        <v>100</v>
      </c>
      <c r="G425" s="360" t="n">
        <f aca="false">SUM(I425+K425+M425+O425+Q425)</f>
        <v>0</v>
      </c>
      <c r="H425" s="360"/>
      <c r="I425" s="360"/>
      <c r="J425" s="360"/>
      <c r="K425" s="360"/>
      <c r="L425" s="360" t="n">
        <v>100</v>
      </c>
      <c r="M425" s="360" t="n">
        <v>0</v>
      </c>
      <c r="N425" s="360"/>
      <c r="O425" s="360"/>
      <c r="P425" s="360"/>
      <c r="Q425" s="360"/>
      <c r="R425" s="39" t="s">
        <v>842</v>
      </c>
      <c r="S425" s="39" t="n">
        <v>0</v>
      </c>
    </row>
    <row r="426" customFormat="false" ht="52.2" hidden="false" customHeight="false" outlineLevel="0" collapsed="false">
      <c r="A426" s="39"/>
      <c r="B426" s="359" t="s">
        <v>843</v>
      </c>
      <c r="C426" s="39" t="s">
        <v>844</v>
      </c>
      <c r="D426" s="39" t="s">
        <v>24</v>
      </c>
      <c r="E426" s="39" t="s">
        <v>733</v>
      </c>
      <c r="F426" s="360" t="n">
        <f aca="false">SUM(H426+J426+L426+N426+P426)</f>
        <v>400</v>
      </c>
      <c r="G426" s="360" t="n">
        <f aca="false">SUM(I426+K426+M426+O426+Q426)</f>
        <v>0</v>
      </c>
      <c r="H426" s="360"/>
      <c r="I426" s="360"/>
      <c r="J426" s="360"/>
      <c r="K426" s="360"/>
      <c r="L426" s="360" t="n">
        <v>400</v>
      </c>
      <c r="M426" s="360" t="n">
        <v>0</v>
      </c>
      <c r="N426" s="360"/>
      <c r="O426" s="360"/>
      <c r="P426" s="360"/>
      <c r="Q426" s="360"/>
      <c r="R426" s="39" t="s">
        <v>845</v>
      </c>
      <c r="S426" s="204" t="n">
        <v>0</v>
      </c>
    </row>
    <row r="427" customFormat="false" ht="39.6" hidden="false" customHeight="false" outlineLevel="0" collapsed="false">
      <c r="A427" s="39"/>
      <c r="B427" s="359" t="s">
        <v>846</v>
      </c>
      <c r="C427" s="39" t="s">
        <v>847</v>
      </c>
      <c r="D427" s="39" t="s">
        <v>24</v>
      </c>
      <c r="E427" s="39" t="s">
        <v>733</v>
      </c>
      <c r="F427" s="360" t="n">
        <f aca="false">SUM(H427+J427+L427+N427+P427)</f>
        <v>53.5</v>
      </c>
      <c r="G427" s="360" t="n">
        <f aca="false">SUM(I427+K427+M427+O427+Q427)</f>
        <v>0</v>
      </c>
      <c r="H427" s="360"/>
      <c r="I427" s="360"/>
      <c r="J427" s="360"/>
      <c r="K427" s="360"/>
      <c r="L427" s="360" t="n">
        <v>53.5</v>
      </c>
      <c r="M427" s="360" t="n">
        <v>0</v>
      </c>
      <c r="N427" s="360"/>
      <c r="O427" s="360"/>
      <c r="P427" s="360"/>
      <c r="Q427" s="360"/>
      <c r="R427" s="39" t="s">
        <v>848</v>
      </c>
      <c r="S427" s="368" t="s">
        <v>823</v>
      </c>
    </row>
    <row r="428" customFormat="false" ht="14.3" hidden="false" customHeight="false" outlineLevel="0" collapsed="false">
      <c r="A428" s="39"/>
      <c r="B428" s="358"/>
      <c r="C428" s="21" t="s">
        <v>8</v>
      </c>
      <c r="D428" s="21"/>
      <c r="E428" s="21"/>
      <c r="F428" s="363" t="n">
        <f aca="false">SUM(F425:F427)</f>
        <v>553.5</v>
      </c>
      <c r="G428" s="363" t="n">
        <f aca="false">SUM(G425:G427)</f>
        <v>0</v>
      </c>
      <c r="H428" s="363" t="n">
        <f aca="false">SUM(H425:H427)</f>
        <v>0</v>
      </c>
      <c r="I428" s="363" t="n">
        <f aca="false">SUM(I425:I427)</f>
        <v>0</v>
      </c>
      <c r="J428" s="363" t="n">
        <f aca="false">SUM(J425:J427)</f>
        <v>0</v>
      </c>
      <c r="K428" s="363" t="n">
        <f aca="false">SUM(K425:K427)</f>
        <v>0</v>
      </c>
      <c r="L428" s="363" t="n">
        <f aca="false">SUM(L425:L427)</f>
        <v>553.5</v>
      </c>
      <c r="M428" s="363" t="n">
        <f aca="false">SUM(M425:M427)</f>
        <v>0</v>
      </c>
      <c r="N428" s="363" t="n">
        <f aca="false">SUM(N425:N427)</f>
        <v>0</v>
      </c>
      <c r="O428" s="363" t="n">
        <f aca="false">SUM(O425:O427)</f>
        <v>0</v>
      </c>
      <c r="P428" s="363" t="n">
        <f aca="false">SUM(P425:P427)</f>
        <v>0</v>
      </c>
      <c r="Q428" s="363" t="n">
        <f aca="false">SUM(Q425:Q427)</f>
        <v>0</v>
      </c>
      <c r="R428" s="21"/>
      <c r="S428" s="21"/>
    </row>
    <row r="429" customFormat="false" ht="39.6" hidden="false" customHeight="false" outlineLevel="0" collapsed="false">
      <c r="A429" s="39"/>
      <c r="B429" s="21" t="s">
        <v>849</v>
      </c>
      <c r="C429" s="362" t="s">
        <v>850</v>
      </c>
      <c r="D429" s="21"/>
      <c r="E429" s="21"/>
      <c r="F429" s="363"/>
      <c r="G429" s="363"/>
      <c r="H429" s="363"/>
      <c r="I429" s="363"/>
      <c r="J429" s="363"/>
      <c r="K429" s="363"/>
      <c r="L429" s="363"/>
      <c r="M429" s="363"/>
      <c r="N429" s="363"/>
      <c r="O429" s="363"/>
      <c r="P429" s="363"/>
      <c r="Q429" s="363"/>
      <c r="R429" s="21"/>
      <c r="S429" s="21"/>
    </row>
    <row r="430" customFormat="false" ht="52.2" hidden="false" customHeight="false" outlineLevel="0" collapsed="false">
      <c r="A430" s="39"/>
      <c r="B430" s="359" t="s">
        <v>851</v>
      </c>
      <c r="C430" s="39" t="s">
        <v>852</v>
      </c>
      <c r="D430" s="39" t="s">
        <v>24</v>
      </c>
      <c r="E430" s="39" t="s">
        <v>733</v>
      </c>
      <c r="F430" s="360" t="n">
        <f aca="false">SUM(H430+J430+L430+N430+P430)</f>
        <v>300</v>
      </c>
      <c r="G430" s="360" t="n">
        <f aca="false">SUM(I430+K430+M430+O430+Q430)</f>
        <v>0</v>
      </c>
      <c r="H430" s="360"/>
      <c r="I430" s="360"/>
      <c r="J430" s="360"/>
      <c r="K430" s="360"/>
      <c r="L430" s="360" t="n">
        <v>300</v>
      </c>
      <c r="M430" s="360" t="n">
        <v>0</v>
      </c>
      <c r="N430" s="360"/>
      <c r="O430" s="360"/>
      <c r="P430" s="360"/>
      <c r="Q430" s="360"/>
      <c r="R430" s="39" t="s">
        <v>853</v>
      </c>
      <c r="S430" s="359" t="s">
        <v>823</v>
      </c>
    </row>
    <row r="431" customFormat="false" ht="39.6" hidden="false" customHeight="false" outlineLevel="0" collapsed="false">
      <c r="A431" s="39"/>
      <c r="B431" s="359" t="s">
        <v>854</v>
      </c>
      <c r="C431" s="39" t="s">
        <v>855</v>
      </c>
      <c r="D431" s="39" t="s">
        <v>24</v>
      </c>
      <c r="E431" s="39" t="s">
        <v>733</v>
      </c>
      <c r="F431" s="360" t="n">
        <f aca="false">SUM(H431+J431+L431+N431+P431)</f>
        <v>86.56</v>
      </c>
      <c r="G431" s="360" t="n">
        <f aca="false">SUM(I431+K431+M431+O431+Q431)</f>
        <v>0</v>
      </c>
      <c r="H431" s="360"/>
      <c r="I431" s="360"/>
      <c r="J431" s="360"/>
      <c r="K431" s="360"/>
      <c r="L431" s="360" t="n">
        <v>86.56</v>
      </c>
      <c r="M431" s="360" t="n">
        <v>0</v>
      </c>
      <c r="N431" s="360"/>
      <c r="O431" s="360"/>
      <c r="P431" s="360"/>
      <c r="Q431" s="360"/>
      <c r="R431" s="39" t="s">
        <v>856</v>
      </c>
      <c r="S431" s="39" t="n">
        <v>0</v>
      </c>
    </row>
    <row r="432" customFormat="false" ht="39.6" hidden="false" customHeight="false" outlineLevel="0" collapsed="false">
      <c r="A432" s="39"/>
      <c r="B432" s="359" t="s">
        <v>857</v>
      </c>
      <c r="C432" s="39" t="s">
        <v>858</v>
      </c>
      <c r="D432" s="39" t="s">
        <v>24</v>
      </c>
      <c r="E432" s="39" t="s">
        <v>733</v>
      </c>
      <c r="F432" s="360" t="n">
        <f aca="false">SUM(H432+J432+L432+N432+P432)</f>
        <v>199.2</v>
      </c>
      <c r="G432" s="360" t="n">
        <f aca="false">SUM(I432+K432+M432+O432+Q432)</f>
        <v>0</v>
      </c>
      <c r="H432" s="360"/>
      <c r="I432" s="360"/>
      <c r="J432" s="360"/>
      <c r="K432" s="360"/>
      <c r="L432" s="360" t="n">
        <v>199.2</v>
      </c>
      <c r="M432" s="360" t="n">
        <v>0</v>
      </c>
      <c r="N432" s="360"/>
      <c r="O432" s="360"/>
      <c r="P432" s="360"/>
      <c r="Q432" s="360"/>
      <c r="R432" s="39" t="s">
        <v>859</v>
      </c>
      <c r="S432" s="39" t="n">
        <v>0</v>
      </c>
    </row>
    <row r="433" customFormat="false" ht="39.6" hidden="false" customHeight="false" outlineLevel="0" collapsed="false">
      <c r="A433" s="39"/>
      <c r="B433" s="368" t="s">
        <v>860</v>
      </c>
      <c r="C433" s="204" t="s">
        <v>861</v>
      </c>
      <c r="D433" s="204" t="s">
        <v>24</v>
      </c>
      <c r="E433" s="39" t="s">
        <v>733</v>
      </c>
      <c r="F433" s="360" t="n">
        <f aca="false">SUM(H433+J433+L433+N433+P433)</f>
        <v>20.139</v>
      </c>
      <c r="G433" s="360" t="n">
        <f aca="false">SUM(I433+K433+M433+O433+Q433)</f>
        <v>3.9</v>
      </c>
      <c r="H433" s="360"/>
      <c r="I433" s="360"/>
      <c r="J433" s="360"/>
      <c r="K433" s="360"/>
      <c r="L433" s="360" t="n">
        <v>20.139</v>
      </c>
      <c r="M433" s="360" t="n">
        <v>3.9</v>
      </c>
      <c r="N433" s="360"/>
      <c r="O433" s="360"/>
      <c r="P433" s="360"/>
      <c r="Q433" s="360"/>
      <c r="R433" s="39" t="s">
        <v>862</v>
      </c>
      <c r="S433" s="204" t="n">
        <v>12</v>
      </c>
    </row>
    <row r="434" customFormat="false" ht="39.6" hidden="false" customHeight="false" outlineLevel="0" collapsed="false">
      <c r="A434" s="39"/>
      <c r="B434" s="368" t="s">
        <v>863</v>
      </c>
      <c r="C434" s="204" t="s">
        <v>864</v>
      </c>
      <c r="D434" s="204" t="s">
        <v>24</v>
      </c>
      <c r="E434" s="39" t="s">
        <v>733</v>
      </c>
      <c r="F434" s="360" t="n">
        <f aca="false">SUM(H434+J434+L434+N434+P434)</f>
        <v>213.003</v>
      </c>
      <c r="G434" s="360" t="n">
        <f aca="false">SUM(I434+K434+M434+O434+Q434)</f>
        <v>0</v>
      </c>
      <c r="H434" s="360"/>
      <c r="I434" s="360"/>
      <c r="J434" s="360"/>
      <c r="K434" s="360"/>
      <c r="L434" s="360" t="n">
        <v>213.003</v>
      </c>
      <c r="M434" s="360" t="n">
        <v>0</v>
      </c>
      <c r="N434" s="360"/>
      <c r="O434" s="360"/>
      <c r="P434" s="360"/>
      <c r="Q434" s="360"/>
      <c r="R434" s="39" t="s">
        <v>723</v>
      </c>
      <c r="S434" s="204" t="n">
        <v>0</v>
      </c>
    </row>
    <row r="435" customFormat="false" ht="64.85" hidden="false" customHeight="false" outlineLevel="0" collapsed="false">
      <c r="A435" s="39"/>
      <c r="B435" s="368" t="s">
        <v>865</v>
      </c>
      <c r="C435" s="39" t="s">
        <v>866</v>
      </c>
      <c r="D435" s="204" t="s">
        <v>24</v>
      </c>
      <c r="E435" s="39" t="s">
        <v>733</v>
      </c>
      <c r="F435" s="360" t="n">
        <f aca="false">SUM(H435+J435+L435+N435+P435)</f>
        <v>74.603</v>
      </c>
      <c r="G435" s="360" t="n">
        <f aca="false">SUM(I435+K435+M435+O435+Q435)</f>
        <v>0</v>
      </c>
      <c r="H435" s="360"/>
      <c r="I435" s="360"/>
      <c r="J435" s="360"/>
      <c r="K435" s="360"/>
      <c r="L435" s="360" t="n">
        <v>74.603</v>
      </c>
      <c r="M435" s="360" t="n">
        <v>0</v>
      </c>
      <c r="N435" s="360"/>
      <c r="O435" s="360"/>
      <c r="P435" s="360"/>
      <c r="Q435" s="360"/>
      <c r="R435" s="39" t="s">
        <v>798</v>
      </c>
      <c r="S435" s="204" t="n">
        <v>0</v>
      </c>
    </row>
    <row r="436" customFormat="false" ht="64.85" hidden="false" customHeight="false" outlineLevel="0" collapsed="false">
      <c r="A436" s="39"/>
      <c r="B436" s="368" t="s">
        <v>867</v>
      </c>
      <c r="C436" s="39" t="s">
        <v>803</v>
      </c>
      <c r="D436" s="204" t="s">
        <v>24</v>
      </c>
      <c r="E436" s="39" t="s">
        <v>733</v>
      </c>
      <c r="F436" s="360" t="n">
        <f aca="false">SUM(H436+J436+L436+N436+P436)</f>
        <v>188.125</v>
      </c>
      <c r="G436" s="360" t="n">
        <f aca="false">SUM(I436+K436+M436+O436+Q436)</f>
        <v>6.508</v>
      </c>
      <c r="H436" s="360"/>
      <c r="I436" s="360"/>
      <c r="J436" s="360"/>
      <c r="K436" s="360"/>
      <c r="L436" s="360" t="n">
        <v>188.125</v>
      </c>
      <c r="M436" s="360" t="n">
        <v>6.508</v>
      </c>
      <c r="N436" s="360"/>
      <c r="O436" s="360"/>
      <c r="P436" s="360"/>
      <c r="Q436" s="360"/>
      <c r="R436" s="39" t="s">
        <v>754</v>
      </c>
      <c r="S436" s="204" t="s">
        <v>868</v>
      </c>
    </row>
    <row r="437" customFormat="false" ht="64.85" hidden="false" customHeight="false" outlineLevel="0" collapsed="false">
      <c r="A437" s="39"/>
      <c r="B437" s="368" t="s">
        <v>869</v>
      </c>
      <c r="C437" s="39" t="s">
        <v>870</v>
      </c>
      <c r="D437" s="204" t="s">
        <v>24</v>
      </c>
      <c r="E437" s="39" t="s">
        <v>733</v>
      </c>
      <c r="F437" s="360" t="n">
        <f aca="false">SUM(H437+J437+L437+N437+P437)</f>
        <v>73.997</v>
      </c>
      <c r="G437" s="360" t="n">
        <f aca="false">SUM(I437+K437+M437+O437+Q437)</f>
        <v>0</v>
      </c>
      <c r="H437" s="360"/>
      <c r="I437" s="360"/>
      <c r="J437" s="360"/>
      <c r="K437" s="360"/>
      <c r="L437" s="360" t="n">
        <v>73.997</v>
      </c>
      <c r="M437" s="360" t="n">
        <v>0</v>
      </c>
      <c r="N437" s="360"/>
      <c r="O437" s="360"/>
      <c r="P437" s="360"/>
      <c r="Q437" s="360"/>
      <c r="R437" s="39" t="s">
        <v>697</v>
      </c>
      <c r="S437" s="204" t="n">
        <v>0</v>
      </c>
    </row>
    <row r="438" customFormat="false" ht="77.5" hidden="false" customHeight="false" outlineLevel="0" collapsed="false">
      <c r="A438" s="39"/>
      <c r="B438" s="368" t="s">
        <v>871</v>
      </c>
      <c r="C438" s="39" t="s">
        <v>872</v>
      </c>
      <c r="D438" s="204" t="s">
        <v>24</v>
      </c>
      <c r="E438" s="39" t="s">
        <v>733</v>
      </c>
      <c r="F438" s="360" t="n">
        <f aca="false">SUM(H438+J438+L438+N438+P438)</f>
        <v>2527.56</v>
      </c>
      <c r="G438" s="360" t="n">
        <f aca="false">SUM(I438+K438+M438+O438+Q438)</f>
        <v>0</v>
      </c>
      <c r="H438" s="360"/>
      <c r="I438" s="360"/>
      <c r="J438" s="360"/>
      <c r="K438" s="360"/>
      <c r="L438" s="360" t="n">
        <v>2527.56</v>
      </c>
      <c r="M438" s="361" t="n">
        <v>0</v>
      </c>
      <c r="N438" s="360"/>
      <c r="O438" s="360"/>
      <c r="P438" s="360"/>
      <c r="Q438" s="360"/>
      <c r="R438" s="39" t="s">
        <v>697</v>
      </c>
      <c r="S438" s="204" t="n">
        <v>0</v>
      </c>
    </row>
    <row r="439" customFormat="false" ht="77.5" hidden="false" customHeight="false" outlineLevel="0" collapsed="false">
      <c r="A439" s="39"/>
      <c r="B439" s="368" t="s">
        <v>873</v>
      </c>
      <c r="C439" s="39" t="s">
        <v>874</v>
      </c>
      <c r="D439" s="204" t="s">
        <v>24</v>
      </c>
      <c r="E439" s="39" t="s">
        <v>726</v>
      </c>
      <c r="F439" s="360" t="n">
        <f aca="false">SUM(H439+J439+L439+N439+P439)</f>
        <v>1245</v>
      </c>
      <c r="G439" s="360" t="n">
        <f aca="false">SUM(I439+K439+M439+O439+Q439)</f>
        <v>0</v>
      </c>
      <c r="H439" s="360"/>
      <c r="I439" s="360"/>
      <c r="J439" s="360"/>
      <c r="K439" s="360"/>
      <c r="L439" s="360" t="n">
        <v>1245</v>
      </c>
      <c r="M439" s="360" t="n">
        <v>0</v>
      </c>
      <c r="N439" s="360"/>
      <c r="O439" s="360"/>
      <c r="P439" s="360"/>
      <c r="Q439" s="360"/>
      <c r="R439" s="39" t="s">
        <v>697</v>
      </c>
      <c r="S439" s="204" t="n">
        <v>0</v>
      </c>
    </row>
    <row r="440" customFormat="false" ht="52.2" hidden="false" customHeight="false" outlineLevel="0" collapsed="false">
      <c r="A440" s="39"/>
      <c r="B440" s="368" t="s">
        <v>875</v>
      </c>
      <c r="C440" s="39" t="s">
        <v>876</v>
      </c>
      <c r="D440" s="39" t="s">
        <v>24</v>
      </c>
      <c r="E440" s="39" t="s">
        <v>733</v>
      </c>
      <c r="F440" s="360" t="n">
        <f aca="false">SUM(H440+J440+L440+N440+P440)</f>
        <v>30</v>
      </c>
      <c r="G440" s="360" t="n">
        <f aca="false">SUM(I440+K440+M440+O440+Q440)</f>
        <v>0</v>
      </c>
      <c r="H440" s="360"/>
      <c r="I440" s="360"/>
      <c r="J440" s="360"/>
      <c r="K440" s="360"/>
      <c r="L440" s="360" t="n">
        <v>30</v>
      </c>
      <c r="M440" s="360" t="n">
        <v>0</v>
      </c>
      <c r="N440" s="360"/>
      <c r="O440" s="360"/>
      <c r="P440" s="360"/>
      <c r="Q440" s="360"/>
      <c r="R440" s="39" t="s">
        <v>877</v>
      </c>
      <c r="S440" s="368" t="s">
        <v>823</v>
      </c>
    </row>
    <row r="441" customFormat="false" ht="14.3" hidden="false" customHeight="false" outlineLevel="0" collapsed="false">
      <c r="A441" s="39"/>
      <c r="B441" s="358"/>
      <c r="C441" s="370" t="s">
        <v>8</v>
      </c>
      <c r="D441" s="21"/>
      <c r="E441" s="362"/>
      <c r="F441" s="363" t="n">
        <f aca="false">SUM(F430:F440)</f>
        <v>4958.187</v>
      </c>
      <c r="G441" s="363" t="n">
        <f aca="false">SUM(G430:G440)</f>
        <v>10.408</v>
      </c>
      <c r="H441" s="363" t="n">
        <f aca="false">SUM(H430:H440)</f>
        <v>0</v>
      </c>
      <c r="I441" s="363" t="n">
        <f aca="false">SUM(I430:I440)</f>
        <v>0</v>
      </c>
      <c r="J441" s="363" t="n">
        <f aca="false">SUM(J430:J440)</f>
        <v>0</v>
      </c>
      <c r="K441" s="363" t="n">
        <f aca="false">SUM(K430:K440)</f>
        <v>0</v>
      </c>
      <c r="L441" s="363" t="n">
        <f aca="false">SUM(L430:L440)</f>
        <v>4958.187</v>
      </c>
      <c r="M441" s="363" t="n">
        <f aca="false">SUM(M430:M440)</f>
        <v>10.408</v>
      </c>
      <c r="N441" s="363" t="n">
        <f aca="false">SUM(N430:N440)</f>
        <v>0</v>
      </c>
      <c r="O441" s="363" t="n">
        <f aca="false">SUM(O430:O440)</f>
        <v>0</v>
      </c>
      <c r="P441" s="363" t="n">
        <f aca="false">SUM(P430:P440)</f>
        <v>0</v>
      </c>
      <c r="Q441" s="363" t="n">
        <f aca="false">SUM(Q430:Q440)</f>
        <v>0</v>
      </c>
      <c r="R441" s="21"/>
      <c r="S441" s="362"/>
    </row>
    <row r="442" customFormat="false" ht="26.95" hidden="false" customHeight="false" outlineLevel="0" collapsed="false">
      <c r="A442" s="39"/>
      <c r="B442" s="358"/>
      <c r="C442" s="370" t="s">
        <v>878</v>
      </c>
      <c r="D442" s="21"/>
      <c r="E442" s="362"/>
      <c r="F442" s="363" t="n">
        <f aca="false">SUM(F388+F398+F408+F416+F423+F428+F441)</f>
        <v>40225.397</v>
      </c>
      <c r="G442" s="363" t="n">
        <f aca="false">SUM(G388+G398+G408+G416+G423+G428+G441)</f>
        <v>826.95339</v>
      </c>
      <c r="H442" s="363" t="n">
        <f aca="false">SUM(H388+H398+H408+H416+H423+H428+H441)</f>
        <v>0</v>
      </c>
      <c r="I442" s="363" t="n">
        <f aca="false">SUM(I388+I398+I408+I416+I423+I428+I441)</f>
        <v>0</v>
      </c>
      <c r="J442" s="363" t="n">
        <f aca="false">SUM(J388+J398+J408+J416+J423+J428+J441)</f>
        <v>0</v>
      </c>
      <c r="K442" s="363" t="n">
        <f aca="false">SUM(K388+K398+K408+K416+K423+K428+K441)</f>
        <v>0</v>
      </c>
      <c r="L442" s="363" t="n">
        <f aca="false">SUM(L388+L398+L408+L416+L423+L428+L441)</f>
        <v>40225.397</v>
      </c>
      <c r="M442" s="363" t="n">
        <f aca="false">SUM(M388+M398+M408+M416+M423+M428+M441)</f>
        <v>826.95339</v>
      </c>
      <c r="N442" s="363" t="n">
        <f aca="false">SUM(N388+N398+N408+N416+N423+N428+N441)</f>
        <v>0</v>
      </c>
      <c r="O442" s="363" t="n">
        <f aca="false">SUM(O388+O398+O408+O416+O423+O428+O441)</f>
        <v>0</v>
      </c>
      <c r="P442" s="363" t="n">
        <f aca="false">SUM(P388+P398+P408+P416+P423+P428+P441)</f>
        <v>0</v>
      </c>
      <c r="Q442" s="363" t="n">
        <f aca="false">SUM(Q388+Q398+Q408+Q416+Q423+Q428+Q441)</f>
        <v>0</v>
      </c>
      <c r="R442" s="21"/>
      <c r="S442" s="362"/>
    </row>
    <row r="443" customFormat="false" ht="39.6" hidden="false" customHeight="false" outlineLevel="0" collapsed="false">
      <c r="A443" s="39"/>
      <c r="B443" s="371" t="s">
        <v>879</v>
      </c>
      <c r="C443" s="21" t="s">
        <v>880</v>
      </c>
      <c r="D443" s="362"/>
      <c r="E443" s="21"/>
      <c r="F443" s="363"/>
      <c r="G443" s="363"/>
      <c r="H443" s="363"/>
      <c r="I443" s="363"/>
      <c r="J443" s="363"/>
      <c r="K443" s="363"/>
      <c r="L443" s="363"/>
      <c r="M443" s="363"/>
      <c r="N443" s="363"/>
      <c r="O443" s="363"/>
      <c r="P443" s="363"/>
      <c r="Q443" s="363"/>
      <c r="R443" s="21"/>
      <c r="S443" s="362"/>
    </row>
    <row r="444" customFormat="false" ht="102.8" hidden="false" customHeight="false" outlineLevel="0" collapsed="false">
      <c r="A444" s="39"/>
      <c r="B444" s="368" t="s">
        <v>881</v>
      </c>
      <c r="C444" s="204" t="s">
        <v>880</v>
      </c>
      <c r="D444" s="39" t="s">
        <v>24</v>
      </c>
      <c r="E444" s="39" t="s">
        <v>232</v>
      </c>
      <c r="F444" s="360" t="n">
        <f aca="false">SUM(H444+J444+L444+N444+P444)</f>
        <v>1469.766</v>
      </c>
      <c r="G444" s="360" t="n">
        <f aca="false">SUM(I444+K444+M444+O444+Q444)</f>
        <v>1127.21674</v>
      </c>
      <c r="H444" s="360"/>
      <c r="I444" s="360"/>
      <c r="J444" s="360"/>
      <c r="K444" s="360"/>
      <c r="L444" s="360" t="n">
        <v>1469.766</v>
      </c>
      <c r="M444" s="360" t="n">
        <v>1127.21674</v>
      </c>
      <c r="N444" s="360"/>
      <c r="O444" s="360"/>
      <c r="P444" s="360"/>
      <c r="Q444" s="360"/>
      <c r="R444" s="39" t="s">
        <v>882</v>
      </c>
      <c r="S444" s="39" t="s">
        <v>883</v>
      </c>
    </row>
    <row r="445" customFormat="false" ht="14.3" hidden="false" customHeight="false" outlineLevel="0" collapsed="false">
      <c r="A445" s="39"/>
      <c r="B445" s="358"/>
      <c r="C445" s="370" t="s">
        <v>8</v>
      </c>
      <c r="D445" s="21"/>
      <c r="E445" s="362"/>
      <c r="F445" s="363" t="n">
        <f aca="false">SUM(F444)</f>
        <v>1469.766</v>
      </c>
      <c r="G445" s="363" t="n">
        <f aca="false">SUM(G444)</f>
        <v>1127.21674</v>
      </c>
      <c r="H445" s="363" t="n">
        <f aca="false">SUM(H444)</f>
        <v>0</v>
      </c>
      <c r="I445" s="363" t="n">
        <f aca="false">SUM(I444)</f>
        <v>0</v>
      </c>
      <c r="J445" s="363" t="n">
        <f aca="false">SUM(J444)</f>
        <v>0</v>
      </c>
      <c r="K445" s="363" t="n">
        <f aca="false">SUM(K444)</f>
        <v>0</v>
      </c>
      <c r="L445" s="363" t="n">
        <f aca="false">SUM(L444)</f>
        <v>1469.766</v>
      </c>
      <c r="M445" s="363" t="n">
        <f aca="false">SUM(M444)</f>
        <v>1127.21674</v>
      </c>
      <c r="N445" s="363" t="n">
        <f aca="false">SUM(N444)</f>
        <v>0</v>
      </c>
      <c r="O445" s="363" t="n">
        <f aca="false">SUM(O444)</f>
        <v>0</v>
      </c>
      <c r="P445" s="363" t="n">
        <f aca="false">SUM(P444)</f>
        <v>0</v>
      </c>
      <c r="Q445" s="363" t="n">
        <f aca="false">SUM(Q444)</f>
        <v>0</v>
      </c>
      <c r="R445" s="21"/>
      <c r="S445" s="39"/>
    </row>
    <row r="446" customFormat="false" ht="13.8" hidden="false" customHeight="false" outlineLevel="0" collapsed="false">
      <c r="A446" s="39"/>
      <c r="B446" s="358"/>
      <c r="C446" s="370" t="s">
        <v>884</v>
      </c>
      <c r="D446" s="21"/>
      <c r="E446" s="362"/>
      <c r="F446" s="363" t="n">
        <v>55477.791</v>
      </c>
      <c r="G446" s="363" t="n">
        <v>2048.055</v>
      </c>
      <c r="H446" s="363" t="n">
        <v>0</v>
      </c>
      <c r="I446" s="363" t="n">
        <v>0</v>
      </c>
      <c r="J446" s="363" t="n">
        <v>0</v>
      </c>
      <c r="K446" s="363" t="n">
        <v>0</v>
      </c>
      <c r="L446" s="363" t="n">
        <v>54160.731</v>
      </c>
      <c r="M446" s="363" t="n">
        <v>2048.055</v>
      </c>
      <c r="N446" s="363" t="n">
        <v>577.39</v>
      </c>
      <c r="O446" s="363" t="n">
        <v>0</v>
      </c>
      <c r="P446" s="363" t="n">
        <v>739.67</v>
      </c>
      <c r="Q446" s="363" t="n">
        <v>0</v>
      </c>
      <c r="R446" s="21"/>
      <c r="S446" s="39"/>
    </row>
    <row r="447" customFormat="false" ht="13.8" hidden="false" customHeight="true" outlineLevel="0" collapsed="false">
      <c r="A447" s="14" t="s">
        <v>885</v>
      </c>
      <c r="B447" s="14"/>
      <c r="C447" s="14"/>
      <c r="D447" s="14"/>
      <c r="E447" s="14"/>
      <c r="F447" s="14"/>
      <c r="G447" s="14"/>
      <c r="H447" s="14"/>
      <c r="I447" s="14"/>
      <c r="J447" s="14"/>
      <c r="K447" s="14"/>
      <c r="L447" s="14"/>
      <c r="M447" s="14"/>
      <c r="N447" s="14"/>
      <c r="O447" s="14"/>
      <c r="P447" s="14"/>
      <c r="Q447" s="14"/>
      <c r="R447" s="14"/>
      <c r="S447" s="14"/>
    </row>
    <row r="448" customFormat="false" ht="154.2" hidden="false" customHeight="true" outlineLevel="0" collapsed="false">
      <c r="A448" s="372" t="s">
        <v>886</v>
      </c>
      <c r="B448" s="24" t="n">
        <v>1</v>
      </c>
      <c r="C448" s="15" t="s">
        <v>887</v>
      </c>
      <c r="D448" s="24" t="s">
        <v>24</v>
      </c>
      <c r="E448" s="24" t="s">
        <v>888</v>
      </c>
      <c r="F448" s="156" t="n">
        <v>40836</v>
      </c>
      <c r="G448" s="37" t="n">
        <v>39915.1</v>
      </c>
      <c r="H448" s="47"/>
      <c r="I448" s="47"/>
      <c r="J448" s="47"/>
      <c r="K448" s="47"/>
      <c r="L448" s="47"/>
      <c r="M448" s="47"/>
      <c r="N448" s="47"/>
      <c r="O448" s="47"/>
      <c r="P448" s="37" t="n">
        <v>40836</v>
      </c>
      <c r="Q448" s="37" t="n">
        <v>39915.1</v>
      </c>
      <c r="R448" s="15" t="s">
        <v>889</v>
      </c>
      <c r="S448" s="22" t="n">
        <v>2872</v>
      </c>
    </row>
    <row r="449" customFormat="false" ht="39.6" hidden="false" customHeight="true" outlineLevel="0" collapsed="false">
      <c r="A449" s="372"/>
      <c r="B449" s="272"/>
      <c r="C449" s="273" t="s">
        <v>8</v>
      </c>
      <c r="D449" s="272"/>
      <c r="E449" s="157"/>
      <c r="F449" s="157" t="n">
        <v>40836</v>
      </c>
      <c r="G449" s="47" t="n">
        <v>39915.1</v>
      </c>
      <c r="H449" s="47"/>
      <c r="I449" s="47"/>
      <c r="J449" s="47"/>
      <c r="K449" s="47"/>
      <c r="L449" s="47"/>
      <c r="M449" s="47"/>
      <c r="N449" s="47"/>
      <c r="O449" s="47"/>
      <c r="P449" s="47" t="n">
        <v>40836</v>
      </c>
      <c r="Q449" s="47" t="n">
        <v>39915.1</v>
      </c>
      <c r="R449" s="106"/>
      <c r="S449" s="22"/>
    </row>
    <row r="450" customFormat="false" ht="13.8" hidden="false" customHeight="true" outlineLevel="0" collapsed="false">
      <c r="A450" s="73" t="s">
        <v>890</v>
      </c>
      <c r="B450" s="73"/>
      <c r="C450" s="73"/>
      <c r="D450" s="73"/>
      <c r="E450" s="73"/>
      <c r="F450" s="73"/>
      <c r="G450" s="73"/>
      <c r="H450" s="73"/>
      <c r="I450" s="73"/>
      <c r="J450" s="73"/>
      <c r="K450" s="73"/>
      <c r="L450" s="73"/>
      <c r="M450" s="73"/>
      <c r="N450" s="73"/>
      <c r="O450" s="73"/>
      <c r="P450" s="73"/>
      <c r="Q450" s="73"/>
      <c r="R450" s="73"/>
      <c r="S450" s="73"/>
    </row>
    <row r="451" customFormat="false" ht="69" hidden="false" customHeight="true" outlineLevel="0" collapsed="false">
      <c r="A451" s="74" t="s">
        <v>891</v>
      </c>
      <c r="B451" s="12" t="n">
        <v>1</v>
      </c>
      <c r="C451" s="51" t="s">
        <v>892</v>
      </c>
      <c r="D451" s="74" t="s">
        <v>24</v>
      </c>
      <c r="E451" s="74" t="s">
        <v>893</v>
      </c>
      <c r="F451" s="373" t="s">
        <v>94</v>
      </c>
      <c r="G451" s="175"/>
      <c r="H451" s="175"/>
      <c r="I451" s="175"/>
      <c r="J451" s="175"/>
      <c r="K451" s="175"/>
      <c r="L451" s="175"/>
      <c r="M451" s="175"/>
      <c r="N451" s="175"/>
      <c r="O451" s="175"/>
      <c r="P451" s="175"/>
      <c r="Q451" s="175"/>
      <c r="R451" s="74" t="s">
        <v>894</v>
      </c>
      <c r="S451" s="12" t="n">
        <v>168</v>
      </c>
    </row>
    <row r="452" customFormat="false" ht="68.65" hidden="false" customHeight="false" outlineLevel="0" collapsed="false">
      <c r="A452" s="74"/>
      <c r="B452" s="12" t="n">
        <v>2</v>
      </c>
      <c r="C452" s="51" t="s">
        <v>895</v>
      </c>
      <c r="D452" s="74" t="s">
        <v>24</v>
      </c>
      <c r="E452" s="74" t="s">
        <v>893</v>
      </c>
      <c r="F452" s="373" t="s">
        <v>94</v>
      </c>
      <c r="G452" s="175"/>
      <c r="H452" s="175"/>
      <c r="I452" s="175"/>
      <c r="J452" s="175"/>
      <c r="K452" s="175"/>
      <c r="L452" s="175"/>
      <c r="M452" s="175"/>
      <c r="N452" s="175"/>
      <c r="O452" s="175"/>
      <c r="P452" s="175"/>
      <c r="Q452" s="175"/>
      <c r="R452" s="74" t="s">
        <v>720</v>
      </c>
      <c r="S452" s="12" t="n">
        <v>168</v>
      </c>
    </row>
    <row r="453" customFormat="false" ht="68.65" hidden="false" customHeight="false" outlineLevel="0" collapsed="false">
      <c r="A453" s="74"/>
      <c r="B453" s="12" t="n">
        <v>3</v>
      </c>
      <c r="C453" s="374" t="s">
        <v>896</v>
      </c>
      <c r="D453" s="74" t="s">
        <v>24</v>
      </c>
      <c r="E453" s="74" t="s">
        <v>893</v>
      </c>
      <c r="F453" s="373" t="s">
        <v>94</v>
      </c>
      <c r="G453" s="175"/>
      <c r="H453" s="175"/>
      <c r="I453" s="175"/>
      <c r="J453" s="175"/>
      <c r="K453" s="175"/>
      <c r="L453" s="175"/>
      <c r="M453" s="175"/>
      <c r="N453" s="175"/>
      <c r="O453" s="175"/>
      <c r="P453" s="175"/>
      <c r="Q453" s="175"/>
      <c r="R453" s="53" t="s">
        <v>897</v>
      </c>
      <c r="S453" s="12" t="n">
        <v>8</v>
      </c>
    </row>
    <row r="454" customFormat="false" ht="68.65" hidden="false" customHeight="false" outlineLevel="0" collapsed="false">
      <c r="A454" s="74"/>
      <c r="B454" s="12" t="n">
        <v>4</v>
      </c>
      <c r="C454" s="374" t="s">
        <v>898</v>
      </c>
      <c r="D454" s="74" t="s">
        <v>24</v>
      </c>
      <c r="E454" s="74" t="s">
        <v>893</v>
      </c>
      <c r="F454" s="190" t="n">
        <v>48</v>
      </c>
      <c r="G454" s="375" t="n">
        <v>9.36</v>
      </c>
      <c r="H454" s="375"/>
      <c r="I454" s="375"/>
      <c r="J454" s="375"/>
      <c r="K454" s="375"/>
      <c r="L454" s="376" t="n">
        <v>48</v>
      </c>
      <c r="M454" s="375" t="n">
        <v>9.36</v>
      </c>
      <c r="N454" s="175"/>
      <c r="O454" s="175"/>
      <c r="P454" s="175"/>
      <c r="Q454" s="175"/>
      <c r="R454" s="53" t="s">
        <v>899</v>
      </c>
      <c r="S454" s="12" t="n">
        <v>15</v>
      </c>
    </row>
    <row r="455" customFormat="false" ht="14.9" hidden="false" customHeight="false" outlineLevel="0" collapsed="false">
      <c r="A455" s="75"/>
      <c r="B455" s="175"/>
      <c r="C455" s="86" t="s">
        <v>8</v>
      </c>
      <c r="D455" s="175"/>
      <c r="E455" s="83"/>
      <c r="F455" s="377" t="n">
        <f aca="false">F454</f>
        <v>48</v>
      </c>
      <c r="G455" s="378" t="n">
        <f aca="false">G454</f>
        <v>9.36</v>
      </c>
      <c r="H455" s="378"/>
      <c r="I455" s="378"/>
      <c r="J455" s="378"/>
      <c r="K455" s="378"/>
      <c r="L455" s="377" t="n">
        <f aca="false">L454</f>
        <v>48</v>
      </c>
      <c r="M455" s="378" t="n">
        <f aca="false">M454</f>
        <v>9.36</v>
      </c>
      <c r="N455" s="377"/>
      <c r="O455" s="377"/>
      <c r="P455" s="377"/>
      <c r="Q455" s="377"/>
      <c r="R455" s="86"/>
      <c r="S455" s="12"/>
    </row>
    <row r="456" customFormat="false" ht="13.8" hidden="false" customHeight="true" outlineLevel="0" collapsed="false">
      <c r="A456" s="379" t="s">
        <v>900</v>
      </c>
      <c r="B456" s="379"/>
      <c r="C456" s="379"/>
      <c r="D456" s="379"/>
      <c r="E456" s="379"/>
      <c r="F456" s="379"/>
      <c r="G456" s="379"/>
      <c r="H456" s="379"/>
      <c r="I456" s="379"/>
      <c r="J456" s="379"/>
      <c r="K456" s="379"/>
      <c r="L456" s="379"/>
      <c r="M456" s="379"/>
      <c r="N456" s="379"/>
      <c r="O456" s="379"/>
      <c r="P456" s="379"/>
      <c r="Q456" s="379"/>
      <c r="R456" s="379"/>
      <c r="S456" s="379"/>
    </row>
    <row r="457" customFormat="false" ht="64.85" hidden="false" customHeight="true" outlineLevel="0" collapsed="false">
      <c r="A457" s="35" t="s">
        <v>901</v>
      </c>
      <c r="B457" s="34" t="n">
        <v>1</v>
      </c>
      <c r="C457" s="311" t="s">
        <v>902</v>
      </c>
      <c r="D457" s="164" t="s">
        <v>24</v>
      </c>
      <c r="E457" s="36" t="s">
        <v>542</v>
      </c>
      <c r="F457" s="19" t="n">
        <v>627.5</v>
      </c>
      <c r="G457" s="12" t="n">
        <v>305</v>
      </c>
      <c r="H457" s="19"/>
      <c r="I457" s="175"/>
      <c r="J457" s="175"/>
      <c r="K457" s="175"/>
      <c r="L457" s="19" t="n">
        <v>627.5</v>
      </c>
      <c r="M457" s="380" t="n">
        <v>305</v>
      </c>
      <c r="N457" s="175"/>
      <c r="O457" s="175"/>
      <c r="P457" s="175"/>
      <c r="Q457" s="175"/>
      <c r="R457" s="35" t="s">
        <v>903</v>
      </c>
      <c r="S457" s="52" t="n">
        <v>13</v>
      </c>
    </row>
    <row r="458" customFormat="false" ht="115.4" hidden="false" customHeight="false" outlineLevel="0" collapsed="false">
      <c r="A458" s="35"/>
      <c r="B458" s="34" t="n">
        <v>2</v>
      </c>
      <c r="C458" s="311" t="s">
        <v>904</v>
      </c>
      <c r="D458" s="164" t="s">
        <v>24</v>
      </c>
      <c r="E458" s="36" t="s">
        <v>542</v>
      </c>
      <c r="F458" s="19" t="n">
        <v>243</v>
      </c>
      <c r="G458" s="12" t="n">
        <v>46</v>
      </c>
      <c r="H458" s="19"/>
      <c r="I458" s="175"/>
      <c r="J458" s="175"/>
      <c r="K458" s="175"/>
      <c r="L458" s="19" t="n">
        <v>243</v>
      </c>
      <c r="M458" s="380" t="n">
        <v>46</v>
      </c>
      <c r="N458" s="175"/>
      <c r="O458" s="175"/>
      <c r="P458" s="175"/>
      <c r="Q458" s="175"/>
      <c r="R458" s="35" t="s">
        <v>905</v>
      </c>
      <c r="S458" s="12" t="n">
        <v>7</v>
      </c>
    </row>
    <row r="459" customFormat="false" ht="64.85" hidden="false" customHeight="false" outlineLevel="0" collapsed="false">
      <c r="A459" s="35"/>
      <c r="B459" s="34" t="n">
        <v>3</v>
      </c>
      <c r="C459" s="381" t="s">
        <v>906</v>
      </c>
      <c r="D459" s="164" t="s">
        <v>24</v>
      </c>
      <c r="E459" s="36" t="s">
        <v>542</v>
      </c>
      <c r="F459" s="19" t="n">
        <v>32</v>
      </c>
      <c r="G459" s="12" t="n">
        <v>7.4</v>
      </c>
      <c r="H459" s="19"/>
      <c r="I459" s="175"/>
      <c r="J459" s="175"/>
      <c r="K459" s="175"/>
      <c r="L459" s="19" t="n">
        <v>32</v>
      </c>
      <c r="M459" s="380" t="n">
        <v>7.4</v>
      </c>
      <c r="N459" s="175"/>
      <c r="O459" s="175"/>
      <c r="P459" s="175"/>
      <c r="Q459" s="175"/>
      <c r="R459" s="35" t="s">
        <v>907</v>
      </c>
      <c r="S459" s="12" t="n">
        <v>3</v>
      </c>
    </row>
    <row r="460" customFormat="false" ht="64.85" hidden="false" customHeight="false" outlineLevel="0" collapsed="false">
      <c r="A460" s="35"/>
      <c r="B460" s="34" t="n">
        <v>4</v>
      </c>
      <c r="C460" s="382" t="s">
        <v>908</v>
      </c>
      <c r="D460" s="35" t="s">
        <v>24</v>
      </c>
      <c r="E460" s="36" t="s">
        <v>542</v>
      </c>
      <c r="F460" s="383" t="n">
        <v>15</v>
      </c>
      <c r="G460" s="12" t="n">
        <v>0</v>
      </c>
      <c r="H460" s="383" t="n">
        <v>15</v>
      </c>
      <c r="I460" s="12" t="n">
        <v>0</v>
      </c>
      <c r="J460" s="175"/>
      <c r="K460" s="175"/>
      <c r="L460" s="16"/>
      <c r="M460" s="384"/>
      <c r="N460" s="175"/>
      <c r="O460" s="175"/>
      <c r="P460" s="175"/>
      <c r="Q460" s="175"/>
      <c r="R460" s="35" t="s">
        <v>909</v>
      </c>
      <c r="S460" s="12" t="n">
        <v>0</v>
      </c>
    </row>
    <row r="461" customFormat="false" ht="39.6" hidden="false" customHeight="false" outlineLevel="0" collapsed="false">
      <c r="A461" s="35"/>
      <c r="B461" s="34" t="n">
        <v>5</v>
      </c>
      <c r="C461" s="311" t="s">
        <v>910</v>
      </c>
      <c r="D461" s="170" t="s">
        <v>24</v>
      </c>
      <c r="E461" s="36" t="s">
        <v>542</v>
      </c>
      <c r="F461" s="19" t="n">
        <v>105</v>
      </c>
      <c r="G461" s="12" t="n">
        <v>0</v>
      </c>
      <c r="H461" s="19" t="n">
        <v>105</v>
      </c>
      <c r="I461" s="12" t="n">
        <v>0</v>
      </c>
      <c r="J461" s="175"/>
      <c r="K461" s="175"/>
      <c r="L461" s="19"/>
      <c r="M461" s="384"/>
      <c r="N461" s="175"/>
      <c r="O461" s="175"/>
      <c r="P461" s="175"/>
      <c r="Q461" s="175"/>
      <c r="R461" s="35" t="s">
        <v>911</v>
      </c>
      <c r="S461" s="12" t="n">
        <v>0</v>
      </c>
    </row>
    <row r="462" customFormat="false" ht="39.6" hidden="false" customHeight="false" outlineLevel="0" collapsed="false">
      <c r="A462" s="35"/>
      <c r="B462" s="34" t="n">
        <v>6</v>
      </c>
      <c r="C462" s="382" t="s">
        <v>912</v>
      </c>
      <c r="D462" s="35" t="s">
        <v>24</v>
      </c>
      <c r="E462" s="36" t="s">
        <v>542</v>
      </c>
      <c r="F462" s="19" t="n">
        <v>96.3</v>
      </c>
      <c r="G462" s="12" t="n">
        <v>0</v>
      </c>
      <c r="H462" s="19" t="n">
        <v>96.3</v>
      </c>
      <c r="I462" s="12" t="n">
        <v>0</v>
      </c>
      <c r="J462" s="175"/>
      <c r="K462" s="175"/>
      <c r="L462" s="19"/>
      <c r="M462" s="384"/>
      <c r="N462" s="175"/>
      <c r="O462" s="175"/>
      <c r="P462" s="175"/>
      <c r="Q462" s="175"/>
      <c r="R462" s="35" t="s">
        <v>911</v>
      </c>
      <c r="S462" s="12" t="n">
        <v>0</v>
      </c>
    </row>
    <row r="463" customFormat="false" ht="90.15" hidden="false" customHeight="false" outlineLevel="0" collapsed="false">
      <c r="A463" s="35"/>
      <c r="B463" s="34" t="n">
        <v>7</v>
      </c>
      <c r="C463" s="385" t="s">
        <v>913</v>
      </c>
      <c r="D463" s="35" t="s">
        <v>24</v>
      </c>
      <c r="E463" s="36" t="s">
        <v>542</v>
      </c>
      <c r="F463" s="19" t="n">
        <v>8</v>
      </c>
      <c r="G463" s="12" t="n">
        <v>0</v>
      </c>
      <c r="H463" s="19" t="n">
        <v>8</v>
      </c>
      <c r="I463" s="12" t="n">
        <v>0</v>
      </c>
      <c r="J463" s="175"/>
      <c r="K463" s="175"/>
      <c r="L463" s="19"/>
      <c r="M463" s="384"/>
      <c r="N463" s="175"/>
      <c r="O463" s="175"/>
      <c r="P463" s="175"/>
      <c r="Q463" s="175"/>
      <c r="R463" s="35" t="s">
        <v>569</v>
      </c>
      <c r="S463" s="12" t="n">
        <v>0</v>
      </c>
    </row>
    <row r="464" customFormat="false" ht="90.15" hidden="false" customHeight="false" outlineLevel="0" collapsed="false">
      <c r="A464" s="35"/>
      <c r="B464" s="386" t="n">
        <v>8</v>
      </c>
      <c r="C464" s="326" t="s">
        <v>914</v>
      </c>
      <c r="D464" s="320" t="s">
        <v>24</v>
      </c>
      <c r="E464" s="36" t="s">
        <v>542</v>
      </c>
      <c r="F464" s="387" t="n">
        <v>69</v>
      </c>
      <c r="G464" s="22" t="n">
        <v>0</v>
      </c>
      <c r="H464" s="388"/>
      <c r="I464" s="22"/>
      <c r="J464" s="22" t="n">
        <v>69</v>
      </c>
      <c r="K464" s="106" t="n">
        <v>0</v>
      </c>
      <c r="L464" s="389"/>
      <c r="M464" s="122"/>
      <c r="N464" s="106"/>
      <c r="O464" s="106"/>
      <c r="P464" s="106"/>
      <c r="Q464" s="106"/>
      <c r="R464" s="333" t="s">
        <v>142</v>
      </c>
      <c r="S464" s="390" t="n">
        <v>0</v>
      </c>
    </row>
    <row r="465" customFormat="false" ht="13.8" hidden="false" customHeight="false" outlineLevel="0" collapsed="false">
      <c r="A465" s="35"/>
      <c r="B465" s="391"/>
      <c r="C465" s="392" t="s">
        <v>642</v>
      </c>
      <c r="D465" s="42"/>
      <c r="E465" s="42"/>
      <c r="F465" s="28" t="n">
        <v>1195.8</v>
      </c>
      <c r="G465" s="28" t="n">
        <v>358.4</v>
      </c>
      <c r="H465" s="28" t="n">
        <v>224.3</v>
      </c>
      <c r="I465" s="28" t="n">
        <v>0</v>
      </c>
      <c r="J465" s="28" t="n">
        <v>69</v>
      </c>
      <c r="K465" s="28" t="n">
        <v>0</v>
      </c>
      <c r="L465" s="28" t="n">
        <v>902.5</v>
      </c>
      <c r="M465" s="393" t="n">
        <v>358.4</v>
      </c>
      <c r="N465" s="175"/>
      <c r="O465" s="175"/>
      <c r="P465" s="175"/>
      <c r="Q465" s="175"/>
      <c r="R465" s="35"/>
      <c r="S465" s="175"/>
    </row>
    <row r="466" customFormat="false" ht="13.8" hidden="false" customHeight="false" outlineLevel="0" collapsed="false">
      <c r="A466" s="394" t="s">
        <v>915</v>
      </c>
      <c r="B466" s="394"/>
      <c r="C466" s="394"/>
      <c r="D466" s="394"/>
      <c r="E466" s="394"/>
      <c r="F466" s="394"/>
      <c r="G466" s="394"/>
      <c r="H466" s="394"/>
      <c r="I466" s="394"/>
      <c r="J466" s="394"/>
      <c r="K466" s="394"/>
      <c r="L466" s="394"/>
      <c r="M466" s="394"/>
      <c r="N466" s="394"/>
      <c r="O466" s="394"/>
      <c r="P466" s="394"/>
      <c r="Q466" s="394"/>
      <c r="R466" s="394"/>
      <c r="S466" s="394"/>
    </row>
    <row r="467" customFormat="false" ht="119.05" hidden="false" customHeight="false" outlineLevel="0" collapsed="false">
      <c r="A467" s="395" t="s">
        <v>916</v>
      </c>
      <c r="B467" s="396" t="s">
        <v>35</v>
      </c>
      <c r="C467" s="395" t="s">
        <v>917</v>
      </c>
      <c r="D467" s="127" t="s">
        <v>24</v>
      </c>
      <c r="E467" s="397" t="s">
        <v>918</v>
      </c>
      <c r="F467" s="142" t="n">
        <v>150</v>
      </c>
      <c r="G467" s="93" t="n">
        <v>0</v>
      </c>
      <c r="H467" s="93"/>
      <c r="I467" s="93"/>
      <c r="J467" s="93"/>
      <c r="K467" s="93"/>
      <c r="L467" s="93" t="n">
        <v>150</v>
      </c>
      <c r="M467" s="93" t="n">
        <v>0</v>
      </c>
      <c r="N467" s="93"/>
      <c r="O467" s="93"/>
      <c r="P467" s="93"/>
      <c r="Q467" s="93"/>
      <c r="R467" s="127" t="s">
        <v>919</v>
      </c>
      <c r="S467" s="398" t="n">
        <v>0</v>
      </c>
    </row>
    <row r="468" customFormat="false" ht="95.55" hidden="false" customHeight="false" outlineLevel="0" collapsed="false">
      <c r="A468" s="395"/>
      <c r="B468" s="396" t="s">
        <v>64</v>
      </c>
      <c r="C468" s="395" t="s">
        <v>920</v>
      </c>
      <c r="D468" s="127" t="s">
        <v>24</v>
      </c>
      <c r="E468" s="397" t="s">
        <v>918</v>
      </c>
      <c r="F468" s="142" t="n">
        <v>150</v>
      </c>
      <c r="G468" s="92" t="n">
        <v>0</v>
      </c>
      <c r="H468" s="399"/>
      <c r="I468" s="399"/>
      <c r="J468" s="399"/>
      <c r="K468" s="399"/>
      <c r="L468" s="92" t="n">
        <v>150</v>
      </c>
      <c r="M468" s="92" t="n">
        <v>0</v>
      </c>
      <c r="N468" s="399"/>
      <c r="O468" s="399"/>
      <c r="P468" s="399"/>
      <c r="Q468" s="399"/>
      <c r="R468" s="127" t="s">
        <v>919</v>
      </c>
      <c r="S468" s="398" t="n">
        <v>0</v>
      </c>
    </row>
    <row r="469" customFormat="false" ht="13.8" hidden="false" customHeight="false" outlineLevel="0" collapsed="false">
      <c r="A469" s="395"/>
      <c r="B469" s="400"/>
      <c r="C469" s="401" t="s">
        <v>8</v>
      </c>
      <c r="D469" s="395"/>
      <c r="E469" s="402"/>
      <c r="F469" s="403" t="n">
        <f aca="false">SUM(F467:F468)</f>
        <v>300</v>
      </c>
      <c r="G469" s="96" t="n">
        <v>0</v>
      </c>
      <c r="H469" s="399"/>
      <c r="I469" s="399"/>
      <c r="J469" s="399"/>
      <c r="K469" s="399"/>
      <c r="L469" s="96" t="n">
        <v>300</v>
      </c>
      <c r="M469" s="96" t="n">
        <v>0</v>
      </c>
      <c r="N469" s="399"/>
      <c r="O469" s="399"/>
      <c r="P469" s="399"/>
      <c r="Q469" s="399"/>
      <c r="R469" s="127"/>
      <c r="S469" s="398"/>
    </row>
    <row r="470" customFormat="false" ht="13.8" hidden="false" customHeight="false" outlineLevel="0" collapsed="false">
      <c r="A470" s="394" t="s">
        <v>921</v>
      </c>
      <c r="B470" s="394"/>
      <c r="C470" s="394"/>
      <c r="D470" s="394"/>
      <c r="E470" s="394"/>
      <c r="F470" s="394"/>
      <c r="G470" s="394"/>
      <c r="H470" s="394"/>
      <c r="I470" s="394"/>
      <c r="J470" s="394"/>
      <c r="K470" s="394"/>
      <c r="L470" s="394"/>
      <c r="M470" s="394"/>
      <c r="N470" s="394"/>
      <c r="O470" s="394"/>
      <c r="P470" s="394"/>
      <c r="Q470" s="394"/>
      <c r="R470" s="394"/>
      <c r="S470" s="394"/>
    </row>
    <row r="471" customFormat="false" ht="132.8" hidden="false" customHeight="false" outlineLevel="0" collapsed="false">
      <c r="A471" s="21"/>
      <c r="B471" s="12" t="n">
        <v>1</v>
      </c>
      <c r="C471" s="15" t="s">
        <v>922</v>
      </c>
      <c r="D471" s="75" t="s">
        <v>24</v>
      </c>
      <c r="E471" s="77" t="s">
        <v>923</v>
      </c>
      <c r="F471" s="76" t="s">
        <v>94</v>
      </c>
      <c r="G471" s="76"/>
      <c r="H471" s="76"/>
      <c r="I471" s="76"/>
      <c r="J471" s="76"/>
      <c r="K471" s="76"/>
      <c r="L471" s="76"/>
      <c r="M471" s="76"/>
      <c r="N471" s="83"/>
      <c r="O471" s="83"/>
      <c r="P471" s="83"/>
      <c r="Q471" s="83"/>
      <c r="R471" s="75" t="s">
        <v>308</v>
      </c>
      <c r="S471" s="12" t="n">
        <v>3</v>
      </c>
    </row>
    <row r="472" customFormat="false" ht="85.05" hidden="false" customHeight="false" outlineLevel="0" collapsed="false">
      <c r="A472" s="21"/>
      <c r="B472" s="12" t="n">
        <v>2</v>
      </c>
      <c r="C472" s="15" t="s">
        <v>924</v>
      </c>
      <c r="D472" s="75" t="s">
        <v>24</v>
      </c>
      <c r="E472" s="77" t="s">
        <v>93</v>
      </c>
      <c r="F472" s="76" t="s">
        <v>94</v>
      </c>
      <c r="G472" s="76"/>
      <c r="H472" s="76"/>
      <c r="I472" s="76"/>
      <c r="J472" s="76"/>
      <c r="K472" s="76"/>
      <c r="L472" s="76"/>
      <c r="M472" s="76"/>
      <c r="N472" s="83"/>
      <c r="O472" s="83"/>
      <c r="P472" s="83"/>
      <c r="Q472" s="83"/>
      <c r="R472" s="74" t="s">
        <v>925</v>
      </c>
      <c r="S472" s="12" t="n">
        <v>1</v>
      </c>
    </row>
    <row r="473" customFormat="false" ht="85.05" hidden="false" customHeight="false" outlineLevel="0" collapsed="false">
      <c r="A473" s="21"/>
      <c r="B473" s="12" t="n">
        <v>3</v>
      </c>
      <c r="C473" s="15" t="s">
        <v>926</v>
      </c>
      <c r="D473" s="75" t="s">
        <v>24</v>
      </c>
      <c r="E473" s="77" t="s">
        <v>93</v>
      </c>
      <c r="F473" s="76" t="s">
        <v>94</v>
      </c>
      <c r="G473" s="76"/>
      <c r="H473" s="76"/>
      <c r="I473" s="76"/>
      <c r="J473" s="76"/>
      <c r="K473" s="76"/>
      <c r="L473" s="76"/>
      <c r="M473" s="76"/>
      <c r="N473" s="83"/>
      <c r="O473" s="83"/>
      <c r="P473" s="83"/>
      <c r="Q473" s="83"/>
      <c r="R473" s="74" t="s">
        <v>927</v>
      </c>
      <c r="S473" s="12"/>
    </row>
    <row r="474" customFormat="false" ht="85.05" hidden="false" customHeight="false" outlineLevel="0" collapsed="false">
      <c r="A474" s="21"/>
      <c r="B474" s="12" t="n">
        <v>4</v>
      </c>
      <c r="C474" s="35" t="s">
        <v>928</v>
      </c>
      <c r="D474" s="75" t="s">
        <v>24</v>
      </c>
      <c r="E474" s="77" t="s">
        <v>93</v>
      </c>
      <c r="F474" s="76" t="s">
        <v>94</v>
      </c>
      <c r="G474" s="76" t="n">
        <v>0</v>
      </c>
      <c r="H474" s="76"/>
      <c r="I474" s="76"/>
      <c r="J474" s="76"/>
      <c r="K474" s="76"/>
      <c r="L474" s="76" t="n">
        <v>0</v>
      </c>
      <c r="M474" s="76" t="n">
        <v>0</v>
      </c>
      <c r="N474" s="83"/>
      <c r="O474" s="83"/>
      <c r="P474" s="83"/>
      <c r="Q474" s="83"/>
      <c r="R474" s="74" t="s">
        <v>929</v>
      </c>
      <c r="S474" s="12"/>
    </row>
    <row r="475" customFormat="false" ht="214.15" hidden="false" customHeight="false" outlineLevel="0" collapsed="false">
      <c r="A475" s="21"/>
      <c r="B475" s="12" t="n">
        <v>5</v>
      </c>
      <c r="C475" s="51" t="s">
        <v>930</v>
      </c>
      <c r="D475" s="75" t="s">
        <v>24</v>
      </c>
      <c r="E475" s="77" t="s">
        <v>93</v>
      </c>
      <c r="F475" s="76" t="s">
        <v>94</v>
      </c>
      <c r="G475" s="76" t="n">
        <v>0</v>
      </c>
      <c r="H475" s="76"/>
      <c r="I475" s="76"/>
      <c r="J475" s="76"/>
      <c r="K475" s="76"/>
      <c r="L475" s="76" t="n">
        <v>0</v>
      </c>
      <c r="M475" s="76" t="n">
        <v>0</v>
      </c>
      <c r="N475" s="83"/>
      <c r="O475" s="83"/>
      <c r="P475" s="83"/>
      <c r="Q475" s="83"/>
      <c r="R475" s="51" t="s">
        <v>931</v>
      </c>
      <c r="S475" s="51" t="s">
        <v>932</v>
      </c>
    </row>
    <row r="476" customFormat="false" ht="80.2" hidden="false" customHeight="false" outlineLevel="0" collapsed="false">
      <c r="A476" s="21"/>
      <c r="B476" s="12" t="n">
        <v>6</v>
      </c>
      <c r="C476" s="74" t="s">
        <v>933</v>
      </c>
      <c r="D476" s="75" t="s">
        <v>24</v>
      </c>
      <c r="E476" s="77" t="s">
        <v>62</v>
      </c>
      <c r="F476" s="76" t="n">
        <v>1000</v>
      </c>
      <c r="G476" s="76" t="n">
        <v>0</v>
      </c>
      <c r="H476" s="76"/>
      <c r="I476" s="76"/>
      <c r="J476" s="76"/>
      <c r="K476" s="76"/>
      <c r="L476" s="76" t="n">
        <v>1000</v>
      </c>
      <c r="M476" s="76" t="n">
        <v>0</v>
      </c>
      <c r="N476" s="83"/>
      <c r="O476" s="83"/>
      <c r="P476" s="83"/>
      <c r="Q476" s="83"/>
      <c r="R476" s="75" t="s">
        <v>934</v>
      </c>
      <c r="S476" s="86"/>
    </row>
    <row r="477" customFormat="false" ht="14.9" hidden="false" customHeight="false" outlineLevel="0" collapsed="false">
      <c r="A477" s="21"/>
      <c r="B477" s="12"/>
      <c r="C477" s="404" t="s">
        <v>642</v>
      </c>
      <c r="D477" s="405"/>
      <c r="E477" s="406"/>
      <c r="F477" s="83" t="n">
        <v>1000</v>
      </c>
      <c r="G477" s="83" t="n">
        <v>0</v>
      </c>
      <c r="H477" s="83"/>
      <c r="I477" s="83"/>
      <c r="J477" s="83"/>
      <c r="K477" s="83"/>
      <c r="L477" s="83" t="n">
        <v>1000</v>
      </c>
      <c r="M477" s="83" t="n">
        <v>0</v>
      </c>
      <c r="N477" s="83"/>
      <c r="O477" s="83"/>
      <c r="P477" s="83"/>
      <c r="Q477" s="83"/>
      <c r="R477" s="175"/>
      <c r="S477" s="175"/>
    </row>
    <row r="478" customFormat="false" ht="13.8" hidden="false" customHeight="true" outlineLevel="0" collapsed="false">
      <c r="A478" s="407" t="s">
        <v>935</v>
      </c>
      <c r="B478" s="407"/>
      <c r="C478" s="407"/>
      <c r="D478" s="407"/>
      <c r="E478" s="407"/>
      <c r="F478" s="407"/>
      <c r="G478" s="407"/>
      <c r="H478" s="407"/>
      <c r="I478" s="407"/>
      <c r="J478" s="407"/>
      <c r="K478" s="407"/>
      <c r="L478" s="407"/>
      <c r="M478" s="407"/>
      <c r="N478" s="407"/>
      <c r="O478" s="407"/>
      <c r="P478" s="407"/>
      <c r="Q478" s="407"/>
      <c r="R478" s="407"/>
      <c r="S478" s="407"/>
    </row>
    <row r="479" customFormat="false" ht="13.8" hidden="false" customHeight="true" outlineLevel="0" collapsed="false">
      <c r="A479" s="14" t="s">
        <v>936</v>
      </c>
      <c r="B479" s="14"/>
      <c r="C479" s="14"/>
      <c r="D479" s="14"/>
      <c r="E479" s="14"/>
      <c r="F479" s="14"/>
      <c r="G479" s="14"/>
      <c r="H479" s="14"/>
      <c r="I479" s="14"/>
      <c r="J479" s="14"/>
      <c r="K479" s="14"/>
      <c r="L479" s="14"/>
      <c r="M479" s="14"/>
      <c r="N479" s="14"/>
      <c r="O479" s="14"/>
      <c r="P479" s="14"/>
      <c r="Q479" s="14"/>
      <c r="R479" s="14"/>
      <c r="S479" s="14"/>
    </row>
    <row r="480" customFormat="false" ht="102.2" hidden="false" customHeight="true" outlineLevel="0" collapsed="false">
      <c r="A480" s="39" t="s">
        <v>937</v>
      </c>
      <c r="B480" s="39" t="n">
        <v>1</v>
      </c>
      <c r="C480" s="39" t="s">
        <v>938</v>
      </c>
      <c r="D480" s="204" t="s">
        <v>939</v>
      </c>
      <c r="E480" s="39" t="s">
        <v>940</v>
      </c>
      <c r="F480" s="360" t="n">
        <f aca="false">SUM(H480+J480+L480+N480+P480)</f>
        <v>160</v>
      </c>
      <c r="G480" s="360" t="n">
        <f aca="false">SUM(I480+K480+M480+O480+Q480)</f>
        <v>0</v>
      </c>
      <c r="H480" s="360"/>
      <c r="I480" s="360"/>
      <c r="J480" s="360"/>
      <c r="K480" s="360"/>
      <c r="L480" s="360"/>
      <c r="M480" s="360"/>
      <c r="N480" s="360"/>
      <c r="O480" s="360"/>
      <c r="P480" s="360" t="n">
        <v>160</v>
      </c>
      <c r="Q480" s="360" t="n">
        <v>0</v>
      </c>
      <c r="R480" s="39" t="s">
        <v>941</v>
      </c>
      <c r="S480" s="39" t="n">
        <v>0</v>
      </c>
    </row>
    <row r="481" customFormat="false" ht="147" hidden="false" customHeight="false" outlineLevel="0" collapsed="false">
      <c r="A481" s="39"/>
      <c r="B481" s="39" t="n">
        <v>2</v>
      </c>
      <c r="C481" s="39" t="s">
        <v>942</v>
      </c>
      <c r="D481" s="204" t="s">
        <v>939</v>
      </c>
      <c r="E481" s="39" t="s">
        <v>940</v>
      </c>
      <c r="F481" s="360" t="n">
        <f aca="false">SUM(H481+J481+L481+N481+P481)</f>
        <v>6</v>
      </c>
      <c r="G481" s="360" t="n">
        <f aca="false">SUM(I481+K481+M481+O481+Q481)</f>
        <v>0</v>
      </c>
      <c r="H481" s="360"/>
      <c r="I481" s="360"/>
      <c r="J481" s="360"/>
      <c r="K481" s="360"/>
      <c r="L481" s="360" t="n">
        <v>6</v>
      </c>
      <c r="M481" s="360" t="n">
        <v>0</v>
      </c>
      <c r="N481" s="360"/>
      <c r="O481" s="360"/>
      <c r="P481" s="360"/>
      <c r="Q481" s="360"/>
      <c r="R481" s="39" t="s">
        <v>943</v>
      </c>
      <c r="S481" s="39" t="n">
        <v>0</v>
      </c>
    </row>
    <row r="482" customFormat="false" ht="140.7" hidden="false" customHeight="false" outlineLevel="0" collapsed="false">
      <c r="A482" s="39"/>
      <c r="B482" s="39" t="n">
        <v>3</v>
      </c>
      <c r="C482" s="39" t="s">
        <v>944</v>
      </c>
      <c r="D482" s="204" t="s">
        <v>939</v>
      </c>
      <c r="E482" s="39" t="s">
        <v>940</v>
      </c>
      <c r="F482" s="360" t="n">
        <f aca="false">SUM(H482+J482+L482+N482+P482)</f>
        <v>49</v>
      </c>
      <c r="G482" s="360" t="n">
        <f aca="false">SUM(I482+K482+M482+O482+Q482)</f>
        <v>0</v>
      </c>
      <c r="H482" s="360"/>
      <c r="I482" s="360"/>
      <c r="J482" s="360"/>
      <c r="K482" s="360"/>
      <c r="L482" s="360"/>
      <c r="M482" s="360"/>
      <c r="N482" s="360"/>
      <c r="O482" s="360"/>
      <c r="P482" s="360" t="n">
        <v>49</v>
      </c>
      <c r="Q482" s="360" t="n">
        <v>0</v>
      </c>
      <c r="R482" s="39" t="s">
        <v>945</v>
      </c>
      <c r="S482" s="39" t="n">
        <v>0</v>
      </c>
    </row>
    <row r="483" customFormat="false" ht="191.75" hidden="false" customHeight="false" outlineLevel="0" collapsed="false">
      <c r="A483" s="39" t="s">
        <v>946</v>
      </c>
      <c r="B483" s="39" t="n">
        <v>4</v>
      </c>
      <c r="C483" s="39" t="s">
        <v>947</v>
      </c>
      <c r="D483" s="204" t="s">
        <v>939</v>
      </c>
      <c r="E483" s="39" t="s">
        <v>948</v>
      </c>
      <c r="F483" s="360" t="n">
        <f aca="false">SUM(H483+J483+L483+N483+P483)</f>
        <v>156</v>
      </c>
      <c r="G483" s="360" t="n">
        <f aca="false">SUM(I483+K483+M483+O483+Q483)</f>
        <v>0</v>
      </c>
      <c r="H483" s="360"/>
      <c r="I483" s="360"/>
      <c r="J483" s="360"/>
      <c r="K483" s="360"/>
      <c r="L483" s="360" t="n">
        <v>156</v>
      </c>
      <c r="M483" s="360" t="n">
        <v>0</v>
      </c>
      <c r="N483" s="360"/>
      <c r="O483" s="360"/>
      <c r="P483" s="360"/>
      <c r="Q483" s="360"/>
      <c r="R483" s="320" t="s">
        <v>949</v>
      </c>
      <c r="S483" s="320" t="n">
        <v>0</v>
      </c>
    </row>
    <row r="484" customFormat="false" ht="178.6" hidden="false" customHeight="false" outlineLevel="0" collapsed="false">
      <c r="A484" s="204" t="s">
        <v>950</v>
      </c>
      <c r="B484" s="408" t="n">
        <v>5</v>
      </c>
      <c r="C484" s="204" t="s">
        <v>951</v>
      </c>
      <c r="D484" s="204" t="s">
        <v>939</v>
      </c>
      <c r="E484" s="204" t="s">
        <v>952</v>
      </c>
      <c r="F484" s="360" t="n">
        <f aca="false">SUM(H484+J484+L484+N484+P484)</f>
        <v>10</v>
      </c>
      <c r="G484" s="360" t="n">
        <f aca="false">SUM(I484+K484+M484+O484+Q484)</f>
        <v>0</v>
      </c>
      <c r="H484" s="360"/>
      <c r="I484" s="360"/>
      <c r="J484" s="360"/>
      <c r="K484" s="360"/>
      <c r="L484" s="360" t="n">
        <v>10</v>
      </c>
      <c r="M484" s="360" t="n">
        <v>0</v>
      </c>
      <c r="N484" s="360"/>
      <c r="O484" s="360"/>
      <c r="P484" s="360"/>
      <c r="Q484" s="360"/>
      <c r="R484" s="204" t="s">
        <v>953</v>
      </c>
      <c r="S484" s="204" t="n">
        <v>0</v>
      </c>
    </row>
    <row r="485" customFormat="false" ht="77.5" hidden="false" customHeight="true" outlineLevel="0" collapsed="false">
      <c r="A485" s="204" t="s">
        <v>954</v>
      </c>
      <c r="B485" s="408" t="n">
        <v>6</v>
      </c>
      <c r="C485" s="204" t="s">
        <v>955</v>
      </c>
      <c r="D485" s="204" t="s">
        <v>939</v>
      </c>
      <c r="E485" s="204" t="s">
        <v>940</v>
      </c>
      <c r="F485" s="360" t="n">
        <f aca="false">SUM(H485+J485+L485+N485+P485)</f>
        <v>25</v>
      </c>
      <c r="G485" s="360" t="n">
        <f aca="false">SUM(I485+K485+M485+O485+Q485)</f>
        <v>0</v>
      </c>
      <c r="H485" s="360"/>
      <c r="I485" s="360"/>
      <c r="J485" s="360"/>
      <c r="K485" s="360"/>
      <c r="L485" s="360" t="n">
        <v>25</v>
      </c>
      <c r="M485" s="360" t="n">
        <v>0</v>
      </c>
      <c r="N485" s="360"/>
      <c r="O485" s="360"/>
      <c r="P485" s="360"/>
      <c r="Q485" s="360"/>
      <c r="R485" s="204" t="s">
        <v>956</v>
      </c>
      <c r="S485" s="204" t="n">
        <v>0</v>
      </c>
    </row>
    <row r="486" customFormat="false" ht="166" hidden="false" customHeight="true" outlineLevel="0" collapsed="false">
      <c r="A486" s="204"/>
      <c r="B486" s="409" t="s">
        <v>957</v>
      </c>
      <c r="C486" s="39" t="s">
        <v>958</v>
      </c>
      <c r="D486" s="39" t="s">
        <v>24</v>
      </c>
      <c r="E486" s="39" t="s">
        <v>232</v>
      </c>
      <c r="F486" s="360" t="n">
        <f aca="false">SUM(H486+J486+L486+N486+P486)</f>
        <v>2.695</v>
      </c>
      <c r="G486" s="360" t="n">
        <f aca="false">SUM(I486+K486+M486+O486+Q486)</f>
        <v>0</v>
      </c>
      <c r="H486" s="360"/>
      <c r="I486" s="360"/>
      <c r="J486" s="360"/>
      <c r="K486" s="360"/>
      <c r="L486" s="360" t="n">
        <v>2.695</v>
      </c>
      <c r="M486" s="360" t="n">
        <v>0</v>
      </c>
      <c r="N486" s="360"/>
      <c r="O486" s="360"/>
      <c r="P486" s="360"/>
      <c r="Q486" s="360"/>
      <c r="R486" s="39" t="s">
        <v>621</v>
      </c>
      <c r="S486" s="410" t="n">
        <v>0</v>
      </c>
    </row>
    <row r="487" customFormat="false" ht="14.3" hidden="false" customHeight="false" outlineLevel="0" collapsed="false">
      <c r="A487" s="39"/>
      <c r="B487" s="21"/>
      <c r="C487" s="21" t="s">
        <v>8</v>
      </c>
      <c r="D487" s="21"/>
      <c r="E487" s="30"/>
      <c r="F487" s="363" t="n">
        <f aca="false">SUM(F480:F486)</f>
        <v>408.695</v>
      </c>
      <c r="G487" s="363" t="n">
        <f aca="false">SUM(G480:G486)</f>
        <v>0</v>
      </c>
      <c r="H487" s="363" t="n">
        <f aca="false">SUM(H480:H486)</f>
        <v>0</v>
      </c>
      <c r="I487" s="363" t="n">
        <f aca="false">SUM(I480:I486)</f>
        <v>0</v>
      </c>
      <c r="J487" s="363" t="n">
        <f aca="false">SUM(J480:J486)</f>
        <v>0</v>
      </c>
      <c r="K487" s="363" t="n">
        <f aca="false">SUM(K480:K486)</f>
        <v>0</v>
      </c>
      <c r="L487" s="363" t="n">
        <f aca="false">SUM(L480:L486)</f>
        <v>199.695</v>
      </c>
      <c r="M487" s="363" t="n">
        <f aca="false">SUM(M480:M486)</f>
        <v>0</v>
      </c>
      <c r="N487" s="363" t="n">
        <f aca="false">SUM(N480:N486)</f>
        <v>0</v>
      </c>
      <c r="O487" s="363" t="n">
        <f aca="false">SUM(O480:O486)</f>
        <v>0</v>
      </c>
      <c r="P487" s="363" t="n">
        <f aca="false">SUM(P480:P486)</f>
        <v>209</v>
      </c>
      <c r="Q487" s="363" t="n">
        <f aca="false">SUM(Q480:Q486)</f>
        <v>0</v>
      </c>
      <c r="R487" s="21"/>
      <c r="S487" s="39"/>
    </row>
    <row r="488" customFormat="false" ht="13.8" hidden="false" customHeight="false" outlineLevel="0" collapsed="false">
      <c r="A488" s="32" t="s">
        <v>959</v>
      </c>
      <c r="B488" s="32"/>
      <c r="C488" s="32"/>
      <c r="D488" s="32"/>
      <c r="E488" s="32"/>
      <c r="F488" s="32"/>
      <c r="G488" s="32"/>
      <c r="H488" s="32"/>
      <c r="I488" s="32"/>
      <c r="J488" s="32"/>
      <c r="K488" s="32"/>
      <c r="L488" s="32"/>
      <c r="M488" s="32"/>
      <c r="N488" s="32"/>
      <c r="O488" s="32"/>
      <c r="P488" s="32"/>
      <c r="Q488" s="32"/>
      <c r="R488" s="32"/>
      <c r="S488" s="32"/>
    </row>
    <row r="489" customFormat="false" ht="39.6" hidden="false" customHeight="true" outlineLevel="0" collapsed="false">
      <c r="A489" s="411" t="s">
        <v>960</v>
      </c>
      <c r="B489" s="408" t="s">
        <v>35</v>
      </c>
      <c r="C489" s="204" t="s">
        <v>961</v>
      </c>
      <c r="D489" s="204" t="s">
        <v>939</v>
      </c>
      <c r="E489" s="204" t="s">
        <v>962</v>
      </c>
      <c r="F489" s="364" t="n">
        <f aca="false">SUM(H489+J489+L489+N489+P489)</f>
        <v>4</v>
      </c>
      <c r="G489" s="412" t="n">
        <f aca="false">SUM(I489+K489+M489+O489+Q489)</f>
        <v>0.12</v>
      </c>
      <c r="H489" s="360"/>
      <c r="I489" s="360"/>
      <c r="J489" s="360"/>
      <c r="K489" s="360"/>
      <c r="L489" s="364" t="n">
        <v>4</v>
      </c>
      <c r="M489" s="412" t="n">
        <v>0.12</v>
      </c>
      <c r="N489" s="360"/>
      <c r="O489" s="360"/>
      <c r="P489" s="360"/>
      <c r="Q489" s="360"/>
      <c r="R489" s="204" t="s">
        <v>963</v>
      </c>
      <c r="S489" s="204" t="n">
        <v>1</v>
      </c>
    </row>
    <row r="490" customFormat="false" ht="39.6" hidden="false" customHeight="false" outlineLevel="0" collapsed="false">
      <c r="A490" s="411"/>
      <c r="B490" s="408" t="s">
        <v>64</v>
      </c>
      <c r="C490" s="204" t="s">
        <v>964</v>
      </c>
      <c r="D490" s="204" t="s">
        <v>939</v>
      </c>
      <c r="E490" s="204" t="s">
        <v>345</v>
      </c>
      <c r="F490" s="364" t="n">
        <f aca="false">SUM(H490+J490+L490+N490+P490)</f>
        <v>27</v>
      </c>
      <c r="G490" s="364" t="n">
        <f aca="false">SUM(I490+K490+M490+O490+Q490)</f>
        <v>0</v>
      </c>
      <c r="H490" s="364"/>
      <c r="I490" s="364"/>
      <c r="J490" s="364"/>
      <c r="K490" s="364"/>
      <c r="L490" s="364"/>
      <c r="M490" s="364"/>
      <c r="N490" s="364"/>
      <c r="O490" s="364"/>
      <c r="P490" s="364" t="n">
        <v>27</v>
      </c>
      <c r="Q490" s="364" t="n">
        <v>0</v>
      </c>
      <c r="R490" s="204" t="s">
        <v>963</v>
      </c>
      <c r="S490" s="204" t="n">
        <v>0</v>
      </c>
    </row>
    <row r="491" customFormat="false" ht="57.45" hidden="false" customHeight="false" outlineLevel="0" collapsed="false">
      <c r="A491" s="411"/>
      <c r="B491" s="413" t="s">
        <v>50</v>
      </c>
      <c r="C491" s="204" t="s">
        <v>965</v>
      </c>
      <c r="D491" s="204" t="s">
        <v>939</v>
      </c>
      <c r="E491" s="204" t="s">
        <v>966</v>
      </c>
      <c r="F491" s="364" t="n">
        <f aca="false">SUM(H491+J491+L491+N491+P491)</f>
        <v>30</v>
      </c>
      <c r="G491" s="364" t="n">
        <f aca="false">SUM(I491+K491+M491+O491+Q491)</f>
        <v>0</v>
      </c>
      <c r="H491" s="360"/>
      <c r="I491" s="360"/>
      <c r="J491" s="360"/>
      <c r="K491" s="360"/>
      <c r="L491" s="360"/>
      <c r="M491" s="360"/>
      <c r="N491" s="364" t="n">
        <v>30</v>
      </c>
      <c r="O491" s="364" t="n">
        <v>0</v>
      </c>
      <c r="P491" s="360"/>
      <c r="Q491" s="360"/>
      <c r="R491" s="204" t="s">
        <v>963</v>
      </c>
      <c r="S491" s="204" t="n">
        <v>0</v>
      </c>
    </row>
    <row r="492" customFormat="false" ht="57.45" hidden="false" customHeight="false" outlineLevel="0" collapsed="false">
      <c r="A492" s="411"/>
      <c r="B492" s="413" t="s">
        <v>53</v>
      </c>
      <c r="C492" s="414" t="s">
        <v>967</v>
      </c>
      <c r="D492" s="204" t="s">
        <v>939</v>
      </c>
      <c r="E492" s="204" t="s">
        <v>966</v>
      </c>
      <c r="F492" s="364" t="n">
        <f aca="false">SUM(H492+J492+L492+N492+P492)</f>
        <v>1000</v>
      </c>
      <c r="G492" s="364" t="n">
        <f aca="false">SUM(I492+K492+M492+O492+Q492)</f>
        <v>0</v>
      </c>
      <c r="H492" s="360"/>
      <c r="I492" s="360"/>
      <c r="J492" s="360"/>
      <c r="K492" s="360"/>
      <c r="L492" s="360"/>
      <c r="M492" s="361"/>
      <c r="N492" s="364" t="n">
        <v>1000</v>
      </c>
      <c r="O492" s="364" t="n">
        <v>0</v>
      </c>
      <c r="P492" s="360"/>
      <c r="Q492" s="360"/>
      <c r="R492" s="204" t="s">
        <v>968</v>
      </c>
      <c r="S492" s="204" t="n">
        <v>0</v>
      </c>
    </row>
    <row r="493" customFormat="false" ht="26.95" hidden="false" customHeight="false" outlineLevel="0" collapsed="false">
      <c r="A493" s="411"/>
      <c r="B493" s="413" t="s">
        <v>56</v>
      </c>
      <c r="C493" s="414" t="s">
        <v>969</v>
      </c>
      <c r="D493" s="204" t="s">
        <v>939</v>
      </c>
      <c r="E493" s="204" t="s">
        <v>966</v>
      </c>
      <c r="F493" s="364" t="n">
        <f aca="false">SUM(H493+J493+L493+N493+P493)</f>
        <v>120</v>
      </c>
      <c r="G493" s="364" t="n">
        <f aca="false">SUM(I493+K493+M493+O493+Q493)</f>
        <v>0</v>
      </c>
      <c r="H493" s="360"/>
      <c r="I493" s="360"/>
      <c r="J493" s="360"/>
      <c r="K493" s="360"/>
      <c r="L493" s="360"/>
      <c r="M493" s="360"/>
      <c r="N493" s="364" t="n">
        <v>120</v>
      </c>
      <c r="O493" s="364" t="n">
        <v>0</v>
      </c>
      <c r="P493" s="360"/>
      <c r="Q493" s="360"/>
      <c r="R493" s="204" t="s">
        <v>970</v>
      </c>
      <c r="S493" s="204" t="n">
        <v>0</v>
      </c>
    </row>
    <row r="494" customFormat="false" ht="13.8" hidden="false" customHeight="false" outlineLevel="0" collapsed="false">
      <c r="A494" s="39"/>
      <c r="B494" s="21"/>
      <c r="C494" s="21" t="s">
        <v>8</v>
      </c>
      <c r="D494" s="21"/>
      <c r="E494" s="30"/>
      <c r="F494" s="30" t="n">
        <f aca="false">SUM(F489:F493)</f>
        <v>1181</v>
      </c>
      <c r="G494" s="415" t="n">
        <f aca="false">SUM(G489:G493)</f>
        <v>0.12</v>
      </c>
      <c r="H494" s="363"/>
      <c r="I494" s="363"/>
      <c r="J494" s="363"/>
      <c r="K494" s="363"/>
      <c r="L494" s="30" t="n">
        <f aca="false">SUM(L489:L493)</f>
        <v>4</v>
      </c>
      <c r="M494" s="415" t="n">
        <f aca="false">SUM(M489:M493)</f>
        <v>0.12</v>
      </c>
      <c r="N494" s="30" t="n">
        <f aca="false">SUM(N489:N493)</f>
        <v>1150</v>
      </c>
      <c r="O494" s="30" t="n">
        <f aca="false">SUM(O489:O493)</f>
        <v>0</v>
      </c>
      <c r="P494" s="30" t="n">
        <f aca="false">SUM(P489:P493)</f>
        <v>27</v>
      </c>
      <c r="Q494" s="30" t="n">
        <f aca="false">SUM(Q489:Q493)</f>
        <v>0</v>
      </c>
      <c r="R494" s="416"/>
      <c r="S494" s="416"/>
    </row>
    <row r="495" customFormat="false" ht="14.65" hidden="false" customHeight="false" outlineLevel="0" collapsed="false">
      <c r="A495" s="185" t="s">
        <v>971</v>
      </c>
      <c r="B495" s="185"/>
      <c r="C495" s="185"/>
      <c r="D495" s="185"/>
      <c r="E495" s="185"/>
      <c r="F495" s="185"/>
      <c r="G495" s="185"/>
      <c r="H495" s="185"/>
      <c r="I495" s="185"/>
      <c r="J495" s="185"/>
      <c r="K495" s="185"/>
      <c r="L495" s="185"/>
      <c r="M495" s="185"/>
      <c r="N495" s="185"/>
      <c r="O495" s="185"/>
      <c r="P495" s="185"/>
      <c r="Q495" s="185"/>
      <c r="R495" s="185"/>
      <c r="S495" s="185"/>
    </row>
    <row r="496" customFormat="false" ht="91.8" hidden="false" customHeight="true" outlineLevel="0" collapsed="false">
      <c r="A496" s="417" t="s">
        <v>972</v>
      </c>
      <c r="B496" s="358" t="s">
        <v>35</v>
      </c>
      <c r="C496" s="217" t="s">
        <v>973</v>
      </c>
      <c r="D496" s="21"/>
      <c r="E496" s="21"/>
      <c r="F496" s="418"/>
      <c r="G496" s="363"/>
      <c r="H496" s="363"/>
      <c r="I496" s="363"/>
      <c r="J496" s="363"/>
      <c r="K496" s="363"/>
      <c r="L496" s="363"/>
      <c r="M496" s="363"/>
      <c r="N496" s="363"/>
      <c r="O496" s="363"/>
      <c r="P496" s="363"/>
      <c r="Q496" s="363"/>
      <c r="R496" s="21"/>
      <c r="S496" s="39"/>
    </row>
    <row r="497" customFormat="false" ht="117.1" hidden="false" customHeight="false" outlineLevel="0" collapsed="false">
      <c r="A497" s="417"/>
      <c r="B497" s="419" t="s">
        <v>120</v>
      </c>
      <c r="C497" s="74" t="s">
        <v>974</v>
      </c>
      <c r="D497" s="22" t="s">
        <v>24</v>
      </c>
      <c r="E497" s="51" t="s">
        <v>975</v>
      </c>
      <c r="F497" s="316" t="n">
        <v>100</v>
      </c>
      <c r="G497" s="20" t="n">
        <v>100</v>
      </c>
      <c r="H497" s="20"/>
      <c r="I497" s="20"/>
      <c r="J497" s="20"/>
      <c r="K497" s="20"/>
      <c r="L497" s="20" t="n">
        <v>100</v>
      </c>
      <c r="M497" s="20" t="n">
        <v>100</v>
      </c>
      <c r="N497" s="37"/>
      <c r="O497" s="37"/>
      <c r="P497" s="37"/>
      <c r="Q497" s="37"/>
      <c r="R497" s="74" t="s">
        <v>976</v>
      </c>
      <c r="S497" s="74" t="n">
        <v>4000</v>
      </c>
    </row>
    <row r="498" customFormat="false" ht="16" hidden="false" customHeight="false" outlineLevel="0" collapsed="false">
      <c r="A498" s="420"/>
      <c r="B498" s="359"/>
      <c r="C498" s="421" t="s">
        <v>8</v>
      </c>
      <c r="D498" s="21"/>
      <c r="E498" s="21"/>
      <c r="F498" s="422" t="n">
        <v>100</v>
      </c>
      <c r="G498" s="30" t="n">
        <v>100</v>
      </c>
      <c r="H498" s="30"/>
      <c r="I498" s="30"/>
      <c r="J498" s="30"/>
      <c r="K498" s="30"/>
      <c r="L498" s="30" t="n">
        <v>100</v>
      </c>
      <c r="M498" s="30" t="n">
        <v>100</v>
      </c>
      <c r="N498" s="363"/>
      <c r="O498" s="363"/>
      <c r="P498" s="363"/>
      <c r="Q498" s="363"/>
      <c r="R498" s="21"/>
      <c r="S498" s="39"/>
    </row>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86">
    <mergeCell ref="A3:S4"/>
    <mergeCell ref="A5:A9"/>
    <mergeCell ref="B5:B9"/>
    <mergeCell ref="C5:C9"/>
    <mergeCell ref="D5:D9"/>
    <mergeCell ref="E5:E9"/>
    <mergeCell ref="F5:Q5"/>
    <mergeCell ref="R5:S6"/>
    <mergeCell ref="F6:G8"/>
    <mergeCell ref="H6:Q6"/>
    <mergeCell ref="H7:I8"/>
    <mergeCell ref="J7:L7"/>
    <mergeCell ref="N7:O8"/>
    <mergeCell ref="P7:Q8"/>
    <mergeCell ref="R7:R8"/>
    <mergeCell ref="S7:S8"/>
    <mergeCell ref="J8:K8"/>
    <mergeCell ref="L8:M8"/>
    <mergeCell ref="A11:S11"/>
    <mergeCell ref="A12:S12"/>
    <mergeCell ref="A14:A15"/>
    <mergeCell ref="A17:S17"/>
    <mergeCell ref="A21:S21"/>
    <mergeCell ref="A28:S28"/>
    <mergeCell ref="A36:S36"/>
    <mergeCell ref="A41:S41"/>
    <mergeCell ref="A42:A49"/>
    <mergeCell ref="A50:S50"/>
    <mergeCell ref="A51:A54"/>
    <mergeCell ref="B51:B53"/>
    <mergeCell ref="C51:C53"/>
    <mergeCell ref="D51:D53"/>
    <mergeCell ref="E51:E53"/>
    <mergeCell ref="F51:F53"/>
    <mergeCell ref="G51:G53"/>
    <mergeCell ref="H51:H53"/>
    <mergeCell ref="I51:I53"/>
    <mergeCell ref="J51:J53"/>
    <mergeCell ref="K51:K53"/>
    <mergeCell ref="L51:L53"/>
    <mergeCell ref="M51:M53"/>
    <mergeCell ref="N51:N53"/>
    <mergeCell ref="O51:O53"/>
    <mergeCell ref="P51:P53"/>
    <mergeCell ref="Q51:Q53"/>
    <mergeCell ref="A56:S56"/>
    <mergeCell ref="A58:A59"/>
    <mergeCell ref="A82:A84"/>
    <mergeCell ref="B82:B84"/>
    <mergeCell ref="C82:C84"/>
    <mergeCell ref="D82:D84"/>
    <mergeCell ref="E82:E84"/>
    <mergeCell ref="F82:F84"/>
    <mergeCell ref="G82:G84"/>
    <mergeCell ref="H82:H84"/>
    <mergeCell ref="I82:I84"/>
    <mergeCell ref="J82:J84"/>
    <mergeCell ref="K82:K84"/>
    <mergeCell ref="L82:L84"/>
    <mergeCell ref="M82:M84"/>
    <mergeCell ref="N82:N84"/>
    <mergeCell ref="O82:O84"/>
    <mergeCell ref="P82:P84"/>
    <mergeCell ref="Q82:Q84"/>
    <mergeCell ref="R82:R84"/>
    <mergeCell ref="S82:S84"/>
    <mergeCell ref="A91:S91"/>
    <mergeCell ref="A92:A104"/>
    <mergeCell ref="B92:B96"/>
    <mergeCell ref="C92:C96"/>
    <mergeCell ref="D92:D96"/>
    <mergeCell ref="E92:E96"/>
    <mergeCell ref="F92:F96"/>
    <mergeCell ref="G92:G96"/>
    <mergeCell ref="H92:H96"/>
    <mergeCell ref="I92:I96"/>
    <mergeCell ref="J92:J96"/>
    <mergeCell ref="K92:K96"/>
    <mergeCell ref="L92:L96"/>
    <mergeCell ref="M92:M96"/>
    <mergeCell ref="N92:N96"/>
    <mergeCell ref="O92:O96"/>
    <mergeCell ref="P92:P96"/>
    <mergeCell ref="Q92:Q96"/>
    <mergeCell ref="B97:B101"/>
    <mergeCell ref="C97:C101"/>
    <mergeCell ref="D97:D101"/>
    <mergeCell ref="E97:E101"/>
    <mergeCell ref="F97:F101"/>
    <mergeCell ref="G97:G101"/>
    <mergeCell ref="H97:H101"/>
    <mergeCell ref="I97:I101"/>
    <mergeCell ref="J97:J101"/>
    <mergeCell ref="K97:K101"/>
    <mergeCell ref="L97:L101"/>
    <mergeCell ref="M97:M101"/>
    <mergeCell ref="N97:N101"/>
    <mergeCell ref="O97:O101"/>
    <mergeCell ref="P97:P101"/>
    <mergeCell ref="Q97:Q101"/>
    <mergeCell ref="R98:R101"/>
    <mergeCell ref="S98:S101"/>
    <mergeCell ref="A108:A111"/>
    <mergeCell ref="B108:B111"/>
    <mergeCell ref="C108:C111"/>
    <mergeCell ref="D108:D111"/>
    <mergeCell ref="E108:E111"/>
    <mergeCell ref="F108:F111"/>
    <mergeCell ref="G108:G111"/>
    <mergeCell ref="H108:H111"/>
    <mergeCell ref="I108:I111"/>
    <mergeCell ref="J108:J111"/>
    <mergeCell ref="K108:K111"/>
    <mergeCell ref="L108:L111"/>
    <mergeCell ref="M108:M111"/>
    <mergeCell ref="N108:N111"/>
    <mergeCell ref="O108:O111"/>
    <mergeCell ref="P108:P111"/>
    <mergeCell ref="Q108:Q111"/>
    <mergeCell ref="A113:S113"/>
    <mergeCell ref="A116:S116"/>
    <mergeCell ref="A117:A138"/>
    <mergeCell ref="B131:B133"/>
    <mergeCell ref="C131:C133"/>
    <mergeCell ref="D131:D133"/>
    <mergeCell ref="E131:E133"/>
    <mergeCell ref="F131:F133"/>
    <mergeCell ref="G131:G133"/>
    <mergeCell ref="H131:H133"/>
    <mergeCell ref="I131:I133"/>
    <mergeCell ref="J131:J133"/>
    <mergeCell ref="K131:K133"/>
    <mergeCell ref="L131:L133"/>
    <mergeCell ref="M131:M133"/>
    <mergeCell ref="N131:N133"/>
    <mergeCell ref="O131:O133"/>
    <mergeCell ref="P131:P133"/>
    <mergeCell ref="Q131:Q133"/>
    <mergeCell ref="A140:A142"/>
    <mergeCell ref="A144:A166"/>
    <mergeCell ref="A169:S169"/>
    <mergeCell ref="A170:A175"/>
    <mergeCell ref="A177:S177"/>
    <mergeCell ref="A178:A183"/>
    <mergeCell ref="A185:A189"/>
    <mergeCell ref="A190:A194"/>
    <mergeCell ref="A197:A198"/>
    <mergeCell ref="A201:A203"/>
    <mergeCell ref="A206:A213"/>
    <mergeCell ref="A214:A215"/>
    <mergeCell ref="A216:A217"/>
    <mergeCell ref="A218:A219"/>
    <mergeCell ref="A220:A225"/>
    <mergeCell ref="A235:S235"/>
    <mergeCell ref="A237:A241"/>
    <mergeCell ref="A243:S243"/>
    <mergeCell ref="A258:S258"/>
    <mergeCell ref="A259:S259"/>
    <mergeCell ref="A260:A266"/>
    <mergeCell ref="A273:S273"/>
    <mergeCell ref="A276:S276"/>
    <mergeCell ref="A277:A279"/>
    <mergeCell ref="A338:S338"/>
    <mergeCell ref="A341:A342"/>
    <mergeCell ref="A345:S345"/>
    <mergeCell ref="A346:A358"/>
    <mergeCell ref="A359:A363"/>
    <mergeCell ref="A364:A374"/>
    <mergeCell ref="A375:A445"/>
    <mergeCell ref="A447:S447"/>
    <mergeCell ref="A448:A449"/>
    <mergeCell ref="A450:S450"/>
    <mergeCell ref="A451:A454"/>
    <mergeCell ref="A456:S456"/>
    <mergeCell ref="A457:A465"/>
    <mergeCell ref="A466:S466"/>
    <mergeCell ref="A470:S470"/>
    <mergeCell ref="A471:A477"/>
    <mergeCell ref="A478:S478"/>
    <mergeCell ref="A479:S479"/>
    <mergeCell ref="A480:A482"/>
    <mergeCell ref="A485:A486"/>
    <mergeCell ref="A488:S488"/>
    <mergeCell ref="A489:A493"/>
    <mergeCell ref="A495:S495"/>
    <mergeCell ref="A496:A497"/>
  </mergeCells>
  <conditionalFormatting sqref="R191:R192 R207:R208 R230 R232">
    <cfRule type="cellIs" priority="2" operator="equal" aboveAverage="0" equalAverage="0" bottom="0" percent="0" rank="0" text="" dxfId="0">
      <formula>0</formula>
    </cfRule>
  </conditionalFormatting>
  <conditionalFormatting sqref="R225">
    <cfRule type="cellIs" priority="3" operator="equal" aboveAverage="0" equalAverage="0" bottom="0" percent="0" rank="0" text="" dxfId="0">
      <formula>0</formula>
    </cfRule>
  </conditionalFormatting>
  <printOptions headings="false" gridLines="false" gridLinesSet="true" horizontalCentered="true" verticalCentered="false"/>
  <pageMargins left="0.118055555555556" right="0" top="0.39375" bottom="0.236111111111111" header="0" footer="0"/>
  <pageSetup paperSize="9" scale="66" firstPageNumber="0" fitToWidth="1" fitToHeight="1" pageOrder="downThenOver" orientation="landscape" blackAndWhite="false" draft="false" cellComments="none" useFirstPageNumber="false" horizontalDpi="300" verticalDpi="300" copies="1"/>
  <headerFooter differentFirst="false" differentOddEven="false">
    <oddHeader>&amp;C&amp;P</oddHeader>
    <oddFooter>&amp;C&amp;"Times New Roman,Обычный"&amp;12&amp;P</oddFooter>
  </headerFooter>
  <rowBreaks count="3" manualBreakCount="3">
    <brk id="73" man="true" max="16383" min="0"/>
    <brk id="80" man="true" max="16383" min="0"/>
    <brk id="85" man="true" max="16383" min="0"/>
  </rowBreaks>
  <legacyDrawing r:id="rId2"/>
</worksheet>
</file>

<file path=docProps/app.xml><?xml version="1.0" encoding="utf-8"?>
<Properties xmlns="http://schemas.openxmlformats.org/officeDocument/2006/extended-properties" xmlns:vt="http://schemas.openxmlformats.org/officeDocument/2006/docPropsVTypes">
  <Template/>
  <TotalTime>244</TotalTime>
  <Application>LibreOffice/6.4.1.2$Windows_X86_64 LibreOffice_project/4d224e95b98b138af42a64d84056446d09082932</Application>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2017-11-29T10:31:00Z</dcterms:created>
  <dc:creator>RePack by Diakov</dc:creator>
  <dc:description/>
  <dc:language>ru-RU</dc:language>
  <cp:lastModifiedBy/>
  <cp:lastPrinted>2021-04-14T06:59:47Z</cp:lastPrinted>
  <dcterms:modified xsi:type="dcterms:W3CDTF">2021-04-29T14:56:55Z</dcterms:modified>
  <cp:revision>28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diakov.net</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