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заходи" sheetId="1" state="visible" r:id="rId2"/>
  </sheets>
  <definedNames>
    <definedName function="false" hidden="false" localSheetId="0" name="_xlnm.Print_Area" vbProcedure="false">заходи!$A$1:$S$608</definedName>
    <definedName function="false" hidden="false" localSheetId="0" name="_xlnm.Print_Titles" vbProcedure="false">заходи!$10:$10</definedName>
    <definedName function="false" hidden="false" localSheetId="0" name="Print_Area_0" vbProcedure="false">заходи!$A$1:$S$595</definedName>
    <definedName function="false" hidden="false" localSheetId="0" name="Print_Area_0_0" vbProcedure="false">заходи!$A$1:$S$595</definedName>
    <definedName function="false" hidden="false" localSheetId="0" name="Print_Area_0_0_0" vbProcedure="false">заходи!$A$1:$S$595</definedName>
    <definedName function="false" hidden="false" localSheetId="0" name="Print_Area_0_0_0_0" vbProcedure="false">заходи!$A$1:$S$595</definedName>
    <definedName function="false" hidden="false" localSheetId="0" name="Print_Area_0_0_0_0_0" vbProcedure="false">заходи!$A$1:$S$595</definedName>
    <definedName function="false" hidden="false" localSheetId="0" name="Print_Area_0_0_0_0_0_0" vbProcedure="false">заходи!$A$1:$S$595</definedName>
    <definedName function="false" hidden="false" localSheetId="0" name="Print_Area_0_0_0_0_0_0_0" vbProcedure="false">заходи!$A$1:$S$595</definedName>
    <definedName function="false" hidden="false" localSheetId="0" name="Print_Area_0_0_0_0_0_0_0_0" vbProcedure="false">заходи!$A$1:$S$595</definedName>
    <definedName function="false" hidden="false" localSheetId="0" name="Print_Area_0_0_0_0_0_0_0_0_0" vbProcedure="false">заходи!$A$1:$S$595</definedName>
    <definedName function="false" hidden="false" localSheetId="0" name="Print_Area_0_0_0_0_0_0_0_0_0_0" vbProcedure="false">заходи!$A$1:$S$595</definedName>
    <definedName function="false" hidden="false" localSheetId="0" name="Print_Area_0_0_0_0_0_0_0_0_0_0_0" vbProcedure="false">заходи!$A$1:$S$595</definedName>
    <definedName function="false" hidden="false" localSheetId="0" name="Print_Titles_0" vbProcedure="false">заходи!$10:$10</definedName>
    <definedName function="false" hidden="false" localSheetId="0" name="Print_Titles_0_0" vbProcedure="false">заходи!$10:$10</definedName>
    <definedName function="false" hidden="false" localSheetId="0" name="Print_Titles_0_0_0" vbProcedure="false">заходи!$10:$10</definedName>
    <definedName function="false" hidden="false" localSheetId="0" name="Print_Titles_0_0_0_0" vbProcedure="false">заходи!$10:$10</definedName>
    <definedName function="false" hidden="false" localSheetId="0" name="Print_Titles_0_0_0_0_0" vbProcedure="false">заходи!$10:$10</definedName>
    <definedName function="false" hidden="false" localSheetId="0" name="Print_Titles_0_0_0_0_0_0" vbProcedure="false">заходи!$10:$10</definedName>
    <definedName function="false" hidden="false" localSheetId="0" name="Print_Titles_0_0_0_0_0_0_0" vbProcedure="false">заходи!$10:$10</definedName>
    <definedName function="false" hidden="false" localSheetId="0" name="Print_Titles_0_0_0_0_0_0_0_0" vbProcedure="false">заходи!$10:$10</definedName>
    <definedName function="false" hidden="false" localSheetId="0" name="Print_Titles_0_0_0_0_0_0_0_0_0" vbProcedure="false">заходи!$10:$10</definedName>
    <definedName function="false" hidden="false" localSheetId="0" name="Print_Titles_0_0_0_0_0_0_0_0_0_0" vbProcedure="false">заходи!$10:$10</definedName>
    <definedName function="false" hidden="false" localSheetId="0" name="Print_Titles_0_0_0_0_0_0_0_0_0_0_0" vbProcedure="false">заходи!$10:$10</definedName>
    <definedName function="false" hidden="false" localSheetId="0" name="_xlnm.Print_Area" vbProcedure="false">заходи!$A$1:$S$608</definedName>
    <definedName function="false" hidden="false" localSheetId="0" name="_xlnm.Print_Area_0" vbProcedure="false">заходи!$A$1:$S$608</definedName>
    <definedName function="false" hidden="false" localSheetId="0" name="_xlnm.Print_Area_0_0" vbProcedure="false">заходи!$A$1:$S$608</definedName>
    <definedName function="false" hidden="false" localSheetId="0" name="_xlnm.Print_Area_0_0_0_0_0_0_0" vbProcedure="false">заходи!$A$1:$S$599</definedName>
    <definedName function="false" hidden="false" localSheetId="0" name="_xlnm.Print_Area_0_0_0_0_0_0_0_0" vbProcedure="false">заходи!$A$1:$S$598</definedName>
    <definedName function="false" hidden="false" localSheetId="0" name="_xlnm.Print_Area_0_0_0_0_0_0_0_0_0" vbProcedure="false">заходи!$A$1:$S$595</definedName>
    <definedName function="false" hidden="false" localSheetId="0" name="_xlnm.Print_Area_0_0_0_0_0_0_0_0_0_0" vbProcedure="false">заходи!$A$1:$S$595</definedName>
    <definedName function="false" hidden="false" localSheetId="0" name="_xlnm.Print_Area_0_0_0_0_0_0_0_0_0_0_0" vbProcedure="false">заходи!$A$1:$S$595</definedName>
    <definedName function="false" hidden="false" localSheetId="0" name="_xlnm.Print_Area_0_0_0_0_0_0_0_0_0_0_0_0" vbProcedure="false">заходи!$A$1:$S$595</definedName>
    <definedName function="false" hidden="false" localSheetId="0" name="_xlnm.Print_Area_0_0_0_0_0_0_0_0_0_0_0_0_0" vbProcedure="false">заходи!$A$1:$S$595</definedName>
    <definedName function="false" hidden="false" localSheetId="0" name="_xlnm.Print_Area_0_0_0_0_0_0_0_0_0_0_0_0_0_0" vbProcedure="false">заходи!$A$1:$S$595</definedName>
    <definedName function="false" hidden="false" localSheetId="0" name="_xlnm.Print_Area_0_0_0_0_0_0_0_0_0_0_0_0_0_0_0" vbProcedure="false">заходи!$A$1:$S$595</definedName>
    <definedName function="false" hidden="false" localSheetId="0" name="_xlnm.Print_Area_0_0_0_0_0_0_0_0_0_0_0_0_0_0_0_0" vbProcedure="false">заходи!$A$1:$S$595</definedName>
    <definedName function="false" hidden="false" localSheetId="0" name="_xlnm.Print_Area_0_0_0_0_0_0_0_0_0_0_0_0_0_0_0_0_0" vbProcedure="false">заходи!$A$1:$S$595</definedName>
    <definedName function="false" hidden="false" localSheetId="0" name="_xlnm.Print_Area_0_0_0_0_0_0_0_0_0_0_0_0_0_0_0_0_0_0" vbProcedure="false">заходи!$A$1:$S$595</definedName>
    <definedName function="false" hidden="false" localSheetId="0" name="_xlnm.Print_Area_0_0_0_0_0_0_0_0_0_0_0_0_0_0_0_0_0_0_0" vbProcedure="false">заходи!$A$1:$S$595</definedName>
    <definedName function="false" hidden="false" localSheetId="0" name="_xlnm.Print_Area_0_0_0_0_0_0_0_0_0_0_0_0_0_0_0_0_0_0_0_0" vbProcedure="false">заходи!$A$1:$S$595</definedName>
    <definedName function="false" hidden="false" localSheetId="0" name="_xlnm.Print_Area_0_0_0_0_0_0_0_0_0_0_0_0_0_0_0_0_0_0_0_0_0" vbProcedure="false">заходи!$A$1:$S$595</definedName>
    <definedName function="false" hidden="false" localSheetId="0" name="_xlnm.Print_Area_0_0_0_0_0_0_0_0_0_0_0_0_0_0_0_0_0_0_0_0_0_0" vbProcedure="false">заходи!$A$1:$S$595</definedName>
    <definedName function="false" hidden="false" localSheetId="0" name="_xlnm.Print_Area_0_0_0_0_0_0_0_0_0_0_0_0_0_0_0_0_0_0_0_0_0_0_0" vbProcedure="false">заходи!$A$1:$S$595</definedName>
    <definedName function="false" hidden="false" localSheetId="0" name="_xlnm.Print_Area_0_0_0_0_0_0_0_0_0_0_0_0_0_0_0_0_0_0_0_0_0_0_0_0" vbProcedure="false">заходи!$A$1:$S$595</definedName>
    <definedName function="false" hidden="false" localSheetId="0" name="_xlnm.Print_Area_0_0_0_0_0_0_0_0_0_0_0_0_0_0_0_0_0_0_0_0_0_0_0_0_0" vbProcedure="false">заходи!$A$1:$S$595</definedName>
    <definedName function="false" hidden="false" localSheetId="0" name="_xlnm.Print_Area_0_0_0_0_0_0_0_0_0_0_0_0_0_0_0_0_0_0_0_0_0_0_0_0_0_0" vbProcedure="false">заходи!$A$1:$S$595</definedName>
    <definedName function="false" hidden="false" localSheetId="0" name="_xlnm.Print_Titles" vbProcedure="false">заходи!$10:$10</definedName>
    <definedName function="false" hidden="false" localSheetId="0" name="_xlnm.Print_Titles_0" vbProcedure="false">заходи!$10:$10</definedName>
    <definedName function="false" hidden="false" localSheetId="0" name="_xlnm.Print_Titles_0_0" vbProcedure="false">заходи!$10:$10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<sst xmlns="http://schemas.openxmlformats.org/spreadsheetml/2006/main" count="2417" uniqueCount="1196">
  <si>
    <t xml:space="preserve">Додаток 1</t>
  </si>
  <si>
    <t xml:space="preserve">Інформація про стан виконання заходів
 щодо забезпечення виконання завдань Програми за 9 місяців  2020 року</t>
  </si>
  <si>
    <t xml:space="preserve">№ і назва завдання Стратегії розвитку Донецької області на період до 2020 року або стратегії розвитку міста (району, ОТГ)</t>
  </si>
  <si>
    <t xml:space="preserve">№
з/п</t>
  </si>
  <si>
    <t xml:space="preserve">Зміст заходу</t>
  </si>
  <si>
    <t xml:space="preserve">Термін
виконан-
ня </t>
  </si>
  <si>
    <t xml:space="preserve">Виконавець</t>
  </si>
  <si>
    <t xml:space="preserve">Витрати на реалізацію, тис.грн</t>
  </si>
  <si>
    <t xml:space="preserve">Результат виконання</t>
  </si>
  <si>
    <t xml:space="preserve">Всього</t>
  </si>
  <si>
    <t xml:space="preserve">у тому числі за рахунок коштів:</t>
  </si>
  <si>
    <t xml:space="preserve">державний бюджет</t>
  </si>
  <si>
    <t xml:space="preserve">місцевих бюджетів</t>
  </si>
  <si>
    <t xml:space="preserve">підприємств</t>
  </si>
  <si>
    <t xml:space="preserve">інших джерел</t>
  </si>
  <si>
    <t xml:space="preserve">найменування показника</t>
  </si>
  <si>
    <t xml:space="preserve">значення показника</t>
  </si>
  <si>
    <t xml:space="preserve">обласний бюджет</t>
  </si>
  <si>
    <t xml:space="preserve">районний, міський, селищний, сільський бюджет</t>
  </si>
  <si>
    <t xml:space="preserve">план</t>
  </si>
  <si>
    <t xml:space="preserve">факт</t>
  </si>
  <si>
    <t xml:space="preserve">Ціль 1. Економічний розвиток та підвищення зайнятості</t>
  </si>
  <si>
    <t xml:space="preserve">2.1. Агропромисловий комплекс </t>
  </si>
  <si>
    <t xml:space="preserve">Поліпшувати спроможність нових громад з метою покращення управління і надання якісних публічних послуг через відновлення</t>
  </si>
  <si>
    <t xml:space="preserve">Проведення суцільної агрохімічної паспортизації земель сільськогосподарського призначення та виготовлення еколого-агрохімічних паспортів полів (ділянок)</t>
  </si>
  <si>
    <t xml:space="preserve">Протягом року</t>
  </si>
  <si>
    <t xml:space="preserve">Донецька філія ДУ «Держгрунтоохорона», сільгосппідприємства та фермерські господарства</t>
  </si>
  <si>
    <t xml:space="preserve">Проведена паспортизація земель на площі</t>
  </si>
  <si>
    <t xml:space="preserve">Здійснення протиерозійних  агротехнічних заходів</t>
  </si>
  <si>
    <t xml:space="preserve">Проведення оранки зябу поперек схилів та по горизонталях</t>
  </si>
  <si>
    <t xml:space="preserve">сільгосппідприємства та фермерські господарства</t>
  </si>
  <si>
    <t xml:space="preserve">Проведена оранка зябу на площі</t>
  </si>
  <si>
    <t xml:space="preserve">Проведення безвідвального обробітку грунту зі збереженням стерні </t>
  </si>
  <si>
    <t xml:space="preserve">Проведено обробіток  грунту на площі</t>
  </si>
  <si>
    <t xml:space="preserve">Підвищення продуктивного потенціалу грунтів</t>
  </si>
  <si>
    <t xml:space="preserve">Внесення мінеральних добрив під урожай сільгоспкультур 2020 року</t>
  </si>
  <si>
    <t xml:space="preserve">Внесено мінеральних добрив</t>
  </si>
  <si>
    <t xml:space="preserve">4234 тонн</t>
  </si>
  <si>
    <t xml:space="preserve">Внесення органічних добрив під урожай сільгоспкультур 2020 року</t>
  </si>
  <si>
    <t xml:space="preserve">Внесено органічних добрив</t>
  </si>
  <si>
    <t xml:space="preserve">Покращення фіто санітарного стану сільськогосподарських угідь, зокрема, шляхом знищення та попередження розповсюдження карантинного бур'яну амброзії полинолистої</t>
  </si>
  <si>
    <t xml:space="preserve">Знищення амброзії полинолистої шляхом висіву багаторічних трав, застосування гербіцидів, багаторазового скошування до початку цвітіння карантинного бур“яну, шляхом дискування полів</t>
  </si>
  <si>
    <t xml:space="preserve">Знищено амброзії на площі</t>
  </si>
  <si>
    <t xml:space="preserve">21855 га</t>
  </si>
  <si>
    <t xml:space="preserve">Знищення амброзії полинолистої шляхом багаторазового дискування на неорендованих земельних ділянках комунальної власності</t>
  </si>
  <si>
    <t xml:space="preserve">відділ агропромислового розвитку виконавчого комітету  міської ради</t>
  </si>
  <si>
    <t xml:space="preserve">Застосування інтегрованого (комплексного) захисту сільськогосподарських культур</t>
  </si>
  <si>
    <t xml:space="preserve">Придбано засобів захисту сільгоспкультур</t>
  </si>
  <si>
    <t xml:space="preserve">57,5 тонн</t>
  </si>
  <si>
    <t xml:space="preserve">Здійснення заходів із сортозміни та сортооновлення сільськогосподарських культур</t>
  </si>
  <si>
    <t xml:space="preserve">Впровадження у виробництво сортів озимих культур, адаптованих до природно-кліматичних умов регіону</t>
  </si>
  <si>
    <t xml:space="preserve">Впроваджено сортів озимої пшениці</t>
  </si>
  <si>
    <t xml:space="preserve">Впровадження у виробництво сортів ярих зернових культур (без кукурудзи), адаптованих до природно-кліматичних умов регіону</t>
  </si>
  <si>
    <t xml:space="preserve">Впроваджено сортів ярих культур</t>
  </si>
  <si>
    <t xml:space="preserve">горох-Геркулес; яра пшениця-Алатус;ячмінь-Геліос,Сталкер</t>
  </si>
  <si>
    <t xml:space="preserve">Формування та  відтворення матеріально-технічної бази сільськогосподарських підприємств </t>
  </si>
  <si>
    <t xml:space="preserve">Придбання складної сільськогосподарської техніки вітчизняного та іноземного виробництва</t>
  </si>
  <si>
    <t xml:space="preserve">Придбано техніки</t>
  </si>
  <si>
    <t xml:space="preserve">Здійснення заходів з енергозбереження та впровадження у виробництво енергозаощаджуючих заходів в галузях АПК</t>
  </si>
  <si>
    <t xml:space="preserve">Впровадження енергозберігаючих технологій вирощування с/г культур, в т.ч. з застосуванням мінімального обробітку грунту</t>
  </si>
  <si>
    <t xml:space="preserve">Впроваджено енергозберігаючі технології на площі</t>
  </si>
  <si>
    <t xml:space="preserve">площа-200га</t>
  </si>
  <si>
    <t xml:space="preserve">Всього:</t>
  </si>
  <si>
    <t xml:space="preserve">2.2. Енергозабезпечення та енергоефективність</t>
  </si>
  <si>
    <t xml:space="preserve">1.1.2. Забезпечувати ефективне функціонування житлово-комунального господарства та безперебійне енерго-, газо- та водопостачання</t>
  </si>
  <si>
    <t xml:space="preserve">Заміна електроламп 500 Вт (14 шт.) наружного освітлення на економічні лампи ГНАТ та фонарь 1 АКУ-12-150-001, ВНС №1, ВНС №2, ВНС №3</t>
  </si>
  <si>
    <t xml:space="preserve">протягом року</t>
  </si>
  <si>
    <t xml:space="preserve">Лиманське ВУВКГ</t>
  </si>
  <si>
    <t xml:space="preserve">1) економічні лампи ГНАТ та фонарь 1 АКУ-12-150-001
2) економія електроенергії.</t>
  </si>
  <si>
    <t xml:space="preserve">Заміна насосного агрегату Д320 з електричним двигуном 55 кВт на станцію Lovara потужністю 3х18,5 кВт, ВНС №2</t>
  </si>
  <si>
    <t xml:space="preserve">1) станція Lovara потужністю 3х18,5 кВт
2) економія електроенергії</t>
  </si>
  <si>
    <t xml:space="preserve">Заміна віконних, дверних блоків на євро пластикові на ВНС №1, ВНС №2</t>
  </si>
  <si>
    <t xml:space="preserve">1) євро пластикові блоки</t>
  </si>
  <si>
    <t xml:space="preserve">18 од.</t>
  </si>
  <si>
    <t xml:space="preserve">Забезпечення ефективного безперебійного енергопостачання, а саме закупівля енергозберігаючих ламп</t>
  </si>
  <si>
    <t xml:space="preserve">КНП "Лиманська ЦРЛ"</t>
  </si>
  <si>
    <t xml:space="preserve">1)енергозберігаючі лампи
2) економія електроенергії</t>
  </si>
  <si>
    <t xml:space="preserve">100 од.                                             0,096 тис. кВт/год.</t>
  </si>
  <si>
    <t xml:space="preserve">Придбання енергозберігаючих ламп</t>
  </si>
  <si>
    <t xml:space="preserve">Відділ культури і туризму</t>
  </si>
  <si>
    <t xml:space="preserve">14 од.                                                0,013 тис. кВт/год.</t>
  </si>
  <si>
    <t xml:space="preserve">Заміна натрієвих світильників 70 Вт на світильники LED 30 Вт по Лиманській ОТГ</t>
  </si>
  <si>
    <t xml:space="preserve">КП "Лиманська СЄЗ"</t>
  </si>
  <si>
    <t xml:space="preserve">1)світильники LED 30 Вт                     2) економія електроенергії</t>
  </si>
  <si>
    <t xml:space="preserve">200 од.                       1,386 тис. кВт/год.</t>
  </si>
  <si>
    <t xml:space="preserve">2.3. Розвиток зовнішньоекономічної діяльності, міжнародної і міжрегіональної співпраці </t>
  </si>
  <si>
    <t xml:space="preserve">Створення позитивного для інвесторів іміджу ОТГ,  посилення міжрегіональних і міжнародних зв’язків та залучення інвестиційних ресурсів</t>
  </si>
  <si>
    <t xml:space="preserve">Участь у міжнародних економічних форумах,  регіональних семінарах, зустрічах, конференціях, засіданнях та інших інформаційних заходах</t>
  </si>
  <si>
    <t xml:space="preserve">Структурні підрозділи виконавчого комітету міської ради</t>
  </si>
  <si>
    <t xml:space="preserve">кількість заходів/онлайн-заходів</t>
  </si>
  <si>
    <t xml:space="preserve"> 7 / 35</t>
  </si>
  <si>
    <t xml:space="preserve">Висвітлення інформації про міжрегіональне та міжнародне співробітництво у засобах масової інформації </t>
  </si>
  <si>
    <t xml:space="preserve">кількість публікацій</t>
  </si>
  <si>
    <t xml:space="preserve">Участь в урочистих заходах з нагоди святкування Дня Європи.</t>
  </si>
  <si>
    <t xml:space="preserve">кількість заходів</t>
  </si>
  <si>
    <t xml:space="preserve">2.4. Інвестиційна діяльність та розвиток інфраструктури</t>
  </si>
  <si>
    <t xml:space="preserve">Створення сприятливого бізнес-середовища  Створити позитивний для інвесторів імідж регіону, провести ребрендінг з метою посилення міжрегіональних і міжнародних зв’язків та залучення інвестиційних ресурсів</t>
  </si>
  <si>
    <t xml:space="preserve">Оновлення бази даних інвестиційних проєктів та пропозицій</t>
  </si>
  <si>
    <t xml:space="preserve">Відділ інвестиційної діяльності виконавчого комітету міської ради</t>
  </si>
  <si>
    <t xml:space="preserve">кількість баз</t>
  </si>
  <si>
    <t xml:space="preserve">2.</t>
  </si>
  <si>
    <t xml:space="preserve">Тиражування інвестиційного паспорту ОТГ</t>
  </si>
  <si>
    <t xml:space="preserve">кількість екземплярів</t>
  </si>
  <si>
    <t xml:space="preserve">3.</t>
  </si>
  <si>
    <t xml:space="preserve">Моніторинг пропозицій та конкурсів проєктів, спрямованих на місцевий економічний розвиток, сприяння участі у конкурсах інвестиційних проєктів</t>
  </si>
  <si>
    <t xml:space="preserve">кількість інформаційних листів/поданих проєктів/виграних проєктів</t>
  </si>
  <si>
    <t xml:space="preserve">12 / 9 / 2</t>
  </si>
  <si>
    <t xml:space="preserve">4.</t>
  </si>
  <si>
    <t xml:space="preserve">Інформаційно-консультаційна підтримка суб'єктів господарювання, громадських організацій</t>
  </si>
  <si>
    <t xml:space="preserve">кількість консультацій</t>
  </si>
  <si>
    <t xml:space="preserve">5.</t>
  </si>
  <si>
    <t xml:space="preserve">Створення бази донорів</t>
  </si>
  <si>
    <t xml:space="preserve">6.</t>
  </si>
  <si>
    <t xml:space="preserve">Організація навчальних заходів (стажування, навчальні поїздки, тренінги) та заходів з обміну досвідом (співпраця з іншими громадами в т.ч. інших країн,зустрічі у ділових колах,виставки, ярмарки,конференції, форуми) для виконавчих органів міської ради, гро</t>
  </si>
  <si>
    <t xml:space="preserve">Відділ інвестиційної діяльності та структурні підрозділи виконавчого комітету міської ради</t>
  </si>
  <si>
    <t xml:space="preserve">всього</t>
  </si>
  <si>
    <t xml:space="preserve">2.5. Маркетинг і інновації</t>
  </si>
  <si>
    <t xml:space="preserve">Підвищення спроможності місцевого самоврядування</t>
  </si>
  <si>
    <t xml:space="preserve">Розробка бренд-стратегії, виготовлення сувенірної продукції (в.ч.автентичного характеру)</t>
  </si>
  <si>
    <t xml:space="preserve">бренд-стратегія/кількість продукції</t>
  </si>
  <si>
    <t xml:space="preserve">1/0</t>
  </si>
  <si>
    <t xml:space="preserve">Оновлення інформаційно-комунікаційної системи «Інвестиційний портал»</t>
  </si>
  <si>
    <t xml:space="preserve">Розробка та виготовлення промо-роліку</t>
  </si>
  <si>
    <t xml:space="preserve">кількість відеороліків</t>
  </si>
  <si>
    <t xml:space="preserve">2.6. Транспортний комплекс</t>
  </si>
  <si>
    <t xml:space="preserve">Покращити умови перевезення автомобільним транспортом
</t>
  </si>
  <si>
    <t xml:space="preserve">1.</t>
  </si>
  <si>
    <t xml:space="preserve">Розробка паспортів автобусних маршрутів</t>
  </si>
  <si>
    <t xml:space="preserve">Виконавчий комітет Лиманської міської ради</t>
  </si>
  <si>
    <t xml:space="preserve">Кількість паспортів</t>
  </si>
  <si>
    <t xml:space="preserve">2.7. Житлове господарство та комунальна інфраструктура </t>
  </si>
  <si>
    <t xml:space="preserve">Забезпечення ефективного функціонування житлово-комунального господарства та безперебійного енерго-, газо- та водопостачання об’єктів соціальної сфери, освіти, охорони здоров'я</t>
  </si>
  <si>
    <t xml:space="preserve">Житлове господарство</t>
  </si>
  <si>
    <t xml:space="preserve">1</t>
  </si>
  <si>
    <t xml:space="preserve">Капітальний ремонт</t>
  </si>
  <si>
    <t xml:space="preserve">Капітальний ремонт м'якої покрівлі та оголовків ДВК житлового будинку № 37 А вул. К.Гасієва, м.Лиман</t>
  </si>
  <si>
    <t xml:space="preserve">Кількість, м²</t>
  </si>
  <si>
    <t xml:space="preserve">2</t>
  </si>
  <si>
    <t xml:space="preserve">Капітальний ремонт житлового будинку за адресою Донецька область м.Лиман вул.Театральна, 1</t>
  </si>
  <si>
    <t xml:space="preserve">Площа будинку, м²</t>
  </si>
  <si>
    <t xml:space="preserve">3</t>
  </si>
  <si>
    <t xml:space="preserve">Капітальний ремонт житлового будинку за адресою Донецька область м.Лиман вул.Театральна, 2</t>
  </si>
  <si>
    <t xml:space="preserve">4</t>
  </si>
  <si>
    <t xml:space="preserve">Розробка проектно-кошторисної документації на капітальний ремонт пасажирських ліфтів в житлових будинках (вул.Студентська,12; вул.Слов'янська, 1,3,5; вул.К.Гасієва, 32; пров.Бригадний, 11) в м.Лиман Донецької області</t>
  </si>
  <si>
    <t xml:space="preserve">Кількість ПКД,  одиниць</t>
  </si>
  <si>
    <t xml:space="preserve">5</t>
  </si>
  <si>
    <t xml:space="preserve">Капітальний ремонт покрівлі та оголовків ДВК житлового будинку №4 вул.Івана Лейко, м.Лиман</t>
  </si>
  <si>
    <t xml:space="preserve">Поточний ремонт житлового фонду</t>
  </si>
  <si>
    <t xml:space="preserve">Поточний ремонт під'їздів у житлових будинках-конкурс міні-проектів (50*50)</t>
  </si>
  <si>
    <t xml:space="preserve">КП "Лиманська СЄЗ", Мешканці житлових будинків</t>
  </si>
  <si>
    <t xml:space="preserve">Кількість проектів</t>
  </si>
  <si>
    <t xml:space="preserve">Придбання матеріалів для підготовки житлового фонду в осінньо-зимовий період </t>
  </si>
  <si>
    <t xml:space="preserve">будинків комунальної власності, од.</t>
  </si>
  <si>
    <t xml:space="preserve">120 будинків (придбано 1280  кранів, 2470  м труби, 1600  ламп, 2732 колін, трійників, перехідників, 201- акваізол, 768 кг цвяхів, 240 од. Шиферу)</t>
  </si>
  <si>
    <t xml:space="preserve">Поточний ремонт квартири комунальної власності за адресою: вул.Івана Лейко №12, кв.№8, м.Лиман (монтаж ГКЛ перегородки з подальшим оздобленням та монтаж дверного блоку)</t>
  </si>
  <si>
    <r>
      <rPr>
        <sz val="11"/>
        <rFont val="Times New Roman"/>
        <family val="1"/>
        <charset val="204"/>
      </rPr>
      <t xml:space="preserve">Кількість,  м</t>
    </r>
    <r>
      <rPr>
        <sz val="11"/>
        <rFont val="Calibri"/>
        <family val="2"/>
        <charset val="204"/>
      </rPr>
      <t xml:space="preserve">²</t>
    </r>
    <r>
      <rPr>
        <sz val="11"/>
        <rFont val="Times New Roman"/>
        <family val="1"/>
        <charset val="204"/>
      </rPr>
      <t xml:space="preserve">, одиниць</t>
    </r>
  </si>
  <si>
    <t xml:space="preserve">ГКЛ-5,2, дверний блок - 1</t>
  </si>
  <si>
    <t xml:space="preserve">Поточний ремонт ліфтів під’їздів №1,2 житлового будинку №32 по вул. К.Гасієва м.Лиман</t>
  </si>
  <si>
    <t xml:space="preserve">Кількість ліфтів, одиниць</t>
  </si>
  <si>
    <t xml:space="preserve">2  (використано проводу 60 м)</t>
  </si>
  <si>
    <t xml:space="preserve">Поточний ремонт житлового будинку №5/1 по вул. Правди, м.Лиман, пошкодженого в наслідок пожежі</t>
  </si>
  <si>
    <t xml:space="preserve">Здійснено ремонт, м²</t>
  </si>
  <si>
    <t xml:space="preserve">6</t>
  </si>
  <si>
    <t xml:space="preserve">Поточний ремонт оголовків ДВК житлових будинків в м.Лиман (вул.Привокзальна 23,24,38; вул Пушкіна 4а,8а,10а; пров.Привокзальний 2; вул.І.Лейко 18; вул.К.Гасієва 7,13; вул.Матросова 2а)</t>
  </si>
  <si>
    <t xml:space="preserve">Кількість, будинків</t>
  </si>
  <si>
    <t xml:space="preserve">7</t>
  </si>
  <si>
    <t xml:space="preserve">Поточний ремонт під’їзду № 2 житлового будинку № 4 А вул. Леоніда Бикова, м. Лиман</t>
  </si>
  <si>
    <t xml:space="preserve">8</t>
  </si>
  <si>
    <t xml:space="preserve">Поточний ремонт – заміна вікон у під’їздах №1,2,3,4 житлового будинку №37, вул.К.Гасієва, у під’їздах №1,2 житлових будинків №5, 5А, провул.Бригадний, м.Лиман</t>
  </si>
  <si>
    <t xml:space="preserve">Здійснено заміну вікон, одиниць</t>
  </si>
  <si>
    <t xml:space="preserve">9</t>
  </si>
  <si>
    <t xml:space="preserve">Поточний ремонт покрівлі житлового будинку №4А, вул.Пушкіна, м.Лиман</t>
  </si>
  <si>
    <t xml:space="preserve">Підтримка житлового фонду при створені та функціонуванні об'єднаннь співвласників багатоквартирних будинків</t>
  </si>
  <si>
    <t xml:space="preserve">Місцева Програма підтримки ОСББ (у разі наявності)</t>
  </si>
  <si>
    <t xml:space="preserve">Кількість, одиниць</t>
  </si>
  <si>
    <t xml:space="preserve">Теплопостачання</t>
  </si>
  <si>
    <t xml:space="preserve">Реконструкція котелень №4,10,11,13,16 м. Лиман</t>
  </si>
  <si>
    <t xml:space="preserve">ОКП "Донецьктеплокомуненерго" ВО "Лимантепломережа", згідно результатів проведення тендера</t>
  </si>
  <si>
    <t xml:space="preserve">Оснащення приладами обліку теплової енергії житлових будинків</t>
  </si>
  <si>
    <t xml:space="preserve">Послуги з розробки енергоефективної схеми оптимізації системи теплопостачання міста Лиман</t>
  </si>
  <si>
    <t xml:space="preserve">Погашення заборгованості за послуги централізованого опалення: за адресою: вул.Привокзальна, будинок №5 квартира 14 м.Лиман та за адресою: вул.Оборони, будинок 8а, квартира №59 м.Лиман</t>
  </si>
  <si>
    <t xml:space="preserve">квітень</t>
  </si>
  <si>
    <t xml:space="preserve">Погашено заборгованості, кількість будинків</t>
  </si>
  <si>
    <t xml:space="preserve">Коригування проектно-кошторисної документації із встановлення комерційних приладів обліку теплової енергії у багатоквартирних житлових будинках міста Лиман</t>
  </si>
  <si>
    <t xml:space="preserve">Кількість ПКД, одиниць</t>
  </si>
  <si>
    <t xml:space="preserve">Водопостачання</t>
  </si>
  <si>
    <t xml:space="preserve">Оснащеність приладами комерційних лічильників водопостачання житлових будинків</t>
  </si>
  <si>
    <t xml:space="preserve">КП "Компанія "Вода Донбасу" Лиманське ВУВКГ, згідно результатів проведення тендера</t>
  </si>
  <si>
    <t xml:space="preserve">Буріння нових свердловин 2 одиниці на водозаборі Краснолиманський 6 м. Лиман</t>
  </si>
  <si>
    <t xml:space="preserve">Заміна водонапірної баштиV=50 м3 H=24м с.Ставки</t>
  </si>
  <si>
    <t xml:space="preserve">Розробка проектно-кошторисної документації із встановлення комерційних приладів обліку холодного водопостачання у багатоквартирних житлових будинках міста Лиман</t>
  </si>
  <si>
    <t xml:space="preserve">Благоустрій територій населених пунктів</t>
  </si>
  <si>
    <t xml:space="preserve">6.1</t>
  </si>
  <si>
    <t xml:space="preserve">Дорожнє господарство</t>
  </si>
  <si>
    <t xml:space="preserve">Поточний ремонт доріг по місту, селам та селищам </t>
  </si>
  <si>
    <t xml:space="preserve">КП "Лиманський Зеленбуд"</t>
  </si>
  <si>
    <t xml:space="preserve"> Кількість, од./м²</t>
  </si>
  <si>
    <t xml:space="preserve">45/5854,3</t>
  </si>
  <si>
    <t xml:space="preserve">Грейдерування доріг по місту, селам та селищам </t>
  </si>
  <si>
    <t xml:space="preserve">32/17072</t>
  </si>
  <si>
    <t xml:space="preserve">Капітальний ремонт дороги комунальної власності Лиманської об'єднаної територіальної громади по вул.Комарова м.Лиман</t>
  </si>
  <si>
    <t xml:space="preserve"> Кількість, м²</t>
  </si>
  <si>
    <t xml:space="preserve">Поточний ремонт тротуарів </t>
  </si>
  <si>
    <t xml:space="preserve"> Кількість, од./ м²</t>
  </si>
  <si>
    <t xml:space="preserve">6/340</t>
  </si>
  <si>
    <t xml:space="preserve">Придбання дорожніх знаків</t>
  </si>
  <si>
    <t xml:space="preserve">Оплата за інвентаризацію та виготовлення технічних паспортів доріг комунальної власності Лиманської об’єднаної територіальної громади</t>
  </si>
  <si>
    <t xml:space="preserve">на 13 доріг</t>
  </si>
  <si>
    <t xml:space="preserve">Придбання фарби для розмітки проїзної частини автомобільних доріг та послуги з розмітки</t>
  </si>
  <si>
    <t xml:space="preserve">Кількість, км</t>
  </si>
  <si>
    <t xml:space="preserve">Капітальний ремонт тротуару по вул.Грушевського м.Лиман</t>
  </si>
  <si>
    <t xml:space="preserve">Капітальний ремонт тротуару с.Рубці, парк від (ЦКБ до ЗОШ) (коригування)</t>
  </si>
  <si>
    <t xml:space="preserve">10</t>
  </si>
  <si>
    <t xml:space="preserve">Придбання пластмасових виробів (макет об’ємної ростової фігури дитини-школяра)</t>
  </si>
  <si>
    <t xml:space="preserve"> Кількість, одиниць</t>
  </si>
  <si>
    <t xml:space="preserve">6.2</t>
  </si>
  <si>
    <t xml:space="preserve">Водопровідно-каналізаційне господарство</t>
  </si>
  <si>
    <t xml:space="preserve">Оплата спожитої електроенергії водяними свердловинами, що знаходяться в господарчому веденні</t>
  </si>
  <si>
    <t xml:space="preserve">Кількість, кВт</t>
  </si>
  <si>
    <t xml:space="preserve">Утримання мереж водопостачання та каналізації сіл та селищ Лиманського району</t>
  </si>
  <si>
    <t xml:space="preserve">Протяжність, км</t>
  </si>
  <si>
    <t xml:space="preserve">Поточний ремонт насосних агрегатів</t>
  </si>
  <si>
    <t xml:space="preserve">Придбання насосів водопостачання на свердловини, які знаходяться в комунальній власності с.Кримки, с.Нове, с.Олександрівка, с.Рубці</t>
  </si>
  <si>
    <t xml:space="preserve">Придбано насосів, одиниць</t>
  </si>
  <si>
    <t xml:space="preserve">Проведення технічної інвентаризації башти Рожновського та насосної будівлі у селищі Нове</t>
  </si>
  <si>
    <t xml:space="preserve">Кількість, од.</t>
  </si>
  <si>
    <t xml:space="preserve">Придбання сталевої труби Dn 60 мм з товщиною стінки 3,8 мм</t>
  </si>
  <si>
    <t xml:space="preserve">Кількість, м.</t>
  </si>
  <si>
    <t xml:space="preserve">Придбання рукава APOLLO SE 102 для спецавтотранспорту, що обслуговує споруди водовідведення та каналізаційні мережі</t>
  </si>
  <si>
    <t xml:space="preserve">Лиманське ВУВКГ КП «Компанія «Вода Донбасу»</t>
  </si>
  <si>
    <t xml:space="preserve">Кількість, м/п</t>
  </si>
  <si>
    <t xml:space="preserve">Придбання люків для накриття водопровідних та каналізаційних колодязів на території Лиманської ОТГ</t>
  </si>
  <si>
    <t xml:space="preserve">Придбано люків, одиниць</t>
  </si>
  <si>
    <t xml:space="preserve">6.3</t>
  </si>
  <si>
    <t xml:space="preserve">Утримання, ремонт та будівництво об’єктів зовнішнього освітлення</t>
  </si>
  <si>
    <t xml:space="preserve">Оплата за зовнішнє освітлення в т.ч.:</t>
  </si>
  <si>
    <t xml:space="preserve">1.1.</t>
  </si>
  <si>
    <t xml:space="preserve">Оплата за освітлення вулиць м. Лиман</t>
  </si>
  <si>
    <t xml:space="preserve">1.2.</t>
  </si>
  <si>
    <t xml:space="preserve">Оплата за освітлення сіл та селищ Лиманської ОТГ</t>
  </si>
  <si>
    <t xml:space="preserve">Утримання зовнішнього освітлення м. Лиман</t>
  </si>
  <si>
    <t xml:space="preserve">Утримання зовнішнього освітлення сіл та селищ Лиманської ОТГ </t>
  </si>
  <si>
    <t xml:space="preserve">Капітальний ремонт мережі зовнішнього освітлення м.Лиман (вул.Ломоносова, вул.Краматорська, вул.Сонячна, вул.60 років України, вул.Покровська)</t>
  </si>
  <si>
    <t xml:space="preserve">Кількість, м</t>
  </si>
  <si>
    <t xml:space="preserve">Капітальний ремонт мереж зовнішнього освітлення с.Щурове, м.Лиман, Донецької області, в тому числі проходження експертизи проектно-кошторисної документації</t>
  </si>
  <si>
    <t xml:space="preserve">Кількість, м, експертиза</t>
  </si>
  <si>
    <t xml:space="preserve">1893/1</t>
  </si>
  <si>
    <t xml:space="preserve">Поточний ремонт ліній зовнішнього освітлення вул.Слави, вул.Б.Хмельницького, вул.Незалежності м.Лиман, вул.Лісна, Лугова с.Озерне, Донецької області</t>
  </si>
  <si>
    <t xml:space="preserve">Здійснено поточний ремонт ліній зовнішнього освітлення</t>
  </si>
  <si>
    <t xml:space="preserve">Встановлено світильників - 11 од., використано проводу - 603 м</t>
  </si>
  <si>
    <t xml:space="preserve">Поточний ремонт ліній зовнішнього освітлення вул.Слов’янська, м.Лиман Донецької області</t>
  </si>
  <si>
    <t xml:space="preserve">світильники - 8 шт., провід - 282 м/ опор - 6 од.</t>
  </si>
  <si>
    <t xml:space="preserve">Капітальний ремонт ліній зовнішнього освітлення с. Соснове, Лиманського району, Донецької області, вул.Набережна с.Ставки</t>
  </si>
  <si>
    <t xml:space="preserve">Розробка проектно-кошторисної документації «Капітальний ремонт лінії зовнішнього освітлення смт. Ямпіль, Лиманського району, Донецької області»</t>
  </si>
  <si>
    <t xml:space="preserve">Стандартне приєднання до електричних мереж системи розподілу. Позачергова технічна перевірка правильності роботи лічильника електроенергії.</t>
  </si>
  <si>
    <t xml:space="preserve">6.4</t>
  </si>
  <si>
    <t xml:space="preserve">Утримання зелених насаджень загального користування</t>
  </si>
  <si>
    <t xml:space="preserve">Придбання дерев для озеленення території Лиманської ОТГ</t>
  </si>
  <si>
    <t xml:space="preserve">Придбання квіткових рослин, насіння трави для озеленення території Лиманської ОТГ</t>
  </si>
  <si>
    <t xml:space="preserve">Придбання  комплектуючого та видатного матеріалу до газонокосарок, бензопил, гілкорізу</t>
  </si>
  <si>
    <t xml:space="preserve">Кількість комплектів</t>
  </si>
  <si>
    <t xml:space="preserve">Видалення аварійних, сухостійних та фаутних дерев і кущів, видалення порослі на території Лиманської об'єднаної територіальної громади</t>
  </si>
  <si>
    <t xml:space="preserve">Кількість, л, з/п</t>
  </si>
  <si>
    <t xml:space="preserve">Видалено 87 дерев (отримано деревени 661 м³), використано бензину - 937 л, виплачено з/п 3 шт.од. </t>
  </si>
  <si>
    <t xml:space="preserve">6.5</t>
  </si>
  <si>
    <t xml:space="preserve">Утримання та благоустрій місць поховань, поховання безрідних та фінансування робіт з інветаризації земельних ділянок під кладовища</t>
  </si>
  <si>
    <t xml:space="preserve">Придбання та перевезення піску на об'єкти благоустрою Лиманської ОТГ</t>
  </si>
  <si>
    <t xml:space="preserve"> Кількість, м³</t>
  </si>
  <si>
    <t xml:space="preserve">Придбання продукції ритуального призначення</t>
  </si>
  <si>
    <t xml:space="preserve">Кількість поховань</t>
  </si>
  <si>
    <t xml:space="preserve">Придбання вінків</t>
  </si>
  <si>
    <t xml:space="preserve">Придбання стел для встановлення на території Лиманської ОТГ</t>
  </si>
  <si>
    <t xml:space="preserve">Капітальний ремонт огорожі на кладовищі Лиманської ОТГ с.Ярова</t>
  </si>
  <si>
    <t xml:space="preserve">6.6</t>
  </si>
  <si>
    <t xml:space="preserve">Утримання, ремонт та будівництво дитячих і спортивних майданчиків</t>
  </si>
  <si>
    <t xml:space="preserve">Поточний ремонт дитячих ігрових майданчиків</t>
  </si>
  <si>
    <t xml:space="preserve">Придбання, доставка та встановлення елементів дитячих майданчикія нав для встановлення території Лиманської ОТГ</t>
  </si>
  <si>
    <t xml:space="preserve">Кількість, елементів</t>
  </si>
  <si>
    <t xml:space="preserve">59 елементів, 628 м огорожі</t>
  </si>
  <si>
    <t xml:space="preserve">Технічна інвентаризація та паспортизація об’єктів благоустрою (дитячі майданчики)</t>
  </si>
  <si>
    <t xml:space="preserve">6.7</t>
  </si>
  <si>
    <t xml:space="preserve">Інші заходи з благоустрою, які не підпадають під пункти наведені вище</t>
  </si>
  <si>
    <t xml:space="preserve">Утримання камер відеоспостереження розташованих на території Лиманської ОТГ</t>
  </si>
  <si>
    <t xml:space="preserve">Поточний ремонт зупинок</t>
  </si>
  <si>
    <t xml:space="preserve">Послуги з відлову безпритульних тварин</t>
  </si>
  <si>
    <t xml:space="preserve">Кількість тварин</t>
  </si>
  <si>
    <t xml:space="preserve">Придбання постерів</t>
  </si>
  <si>
    <t xml:space="preserve">Проведення обстеження та проведення бактеріологічних аналізів дна озер та міських пляжів</t>
  </si>
  <si>
    <t xml:space="preserve">Придбання автобусних зупинок громадського користування</t>
  </si>
  <si>
    <t xml:space="preserve">Придбання лавочок та столів, матеріалів для поточного ремонту об'єктів благоустрою</t>
  </si>
  <si>
    <t xml:space="preserve">Придбано, одиниць</t>
  </si>
  <si>
    <t xml:space="preserve">4 лавки, 2 столи, фарба 24 кг, брус 4 м</t>
  </si>
  <si>
    <t xml:space="preserve">Придбання дизельного палива для щоденної обробки об’єктів благоустрою в період карантину</t>
  </si>
  <si>
    <t xml:space="preserve">Кількість, літрів</t>
  </si>
  <si>
    <t xml:space="preserve">Придбання деззасобів для дератизації та дезінфекції житлового фонду в період карантину</t>
  </si>
  <si>
    <t xml:space="preserve">35 банок (10500 таблеток)</t>
  </si>
  <si>
    <t xml:space="preserve">Коригування проектно-конторисної документації по об'єкту "Реконструкція дитячого майданчика, прилеглої території до будівлі Центра культури та дозвілля ім.Горького, частини тротуарів та дороги по вулиці Незалежності під площу Незалежності в місті Лиман. Коригування"</t>
  </si>
  <si>
    <t xml:space="preserve">Кількість, ПКД</t>
  </si>
  <si>
    <t xml:space="preserve">11</t>
  </si>
  <si>
    <t xml:space="preserve">Послуга з нестандартного приєднання до електричних мереж по об'єкту «Реконструкція дитячого майданчика, прилеглої території до будівлі Центра культури та дозвілля ім.Горького, частини тротуарів та дороги по вулиці Незалежності під площу Незалежності в місті Лиман. Коригування.»</t>
  </si>
  <si>
    <t xml:space="preserve">Кількість, послуг</t>
  </si>
  <si>
    <t xml:space="preserve">12</t>
  </si>
  <si>
    <t xml:space="preserve">Розробка та видача технічних умов на підключення до водопровідних та каналізаційних мереж, розробка та видача технічних умов на установку вузла обліку води по об'єкту «Реконструкція дитячого майданчика, прилеглої території до будівлі Центра культури та дозвілля ім.Горького, частини тротуарів та дороги по вулиці Незалежності під площу Незалежності в місті Лиман. Коригування.»</t>
  </si>
  <si>
    <t xml:space="preserve">13</t>
  </si>
  <si>
    <t xml:space="preserve">Розробка проектно-кошторисної документації на Капітальний ремонт елементів благоустрою території парку ім.Кизима м.Лиман</t>
  </si>
  <si>
    <t xml:space="preserve">14</t>
  </si>
  <si>
    <t xml:space="preserve">Придбання матеріалів для благоустрою озера Ломоносівське та утримання (споживання електроенергії)</t>
  </si>
  <si>
    <t xml:space="preserve">Кількість придбаних матеріалів, м</t>
  </si>
  <si>
    <t xml:space="preserve">провід водопогружний 160м, трос поліетиленовий 50м</t>
  </si>
  <si>
    <t xml:space="preserve">15</t>
  </si>
  <si>
    <t xml:space="preserve">Очищення дна озера Ломоносівське міста Лиман</t>
  </si>
  <si>
    <r>
      <rPr>
        <sz val="11"/>
        <rFont val="Times New Roman"/>
        <family val="1"/>
        <charset val="204"/>
      </rPr>
      <t xml:space="preserve">Кількість, м</t>
    </r>
    <r>
      <rPr>
        <sz val="11"/>
        <rFont val="Calibri"/>
        <family val="2"/>
        <charset val="204"/>
      </rPr>
      <t xml:space="preserve">²</t>
    </r>
  </si>
  <si>
    <r>
      <rPr>
        <sz val="11"/>
        <rFont val="Times New Roman"/>
        <family val="1"/>
        <charset val="204"/>
      </rPr>
      <t xml:space="preserve">800 м</t>
    </r>
    <r>
      <rPr>
        <sz val="11"/>
        <rFont val="Calibri"/>
        <family val="2"/>
        <charset val="204"/>
      </rPr>
      <t xml:space="preserve">²</t>
    </r>
  </si>
  <si>
    <t xml:space="preserve">16</t>
  </si>
  <si>
    <t xml:space="preserve">Придбання контейнерів для побутового сміття (об’ємом 0,75 м³)</t>
  </si>
  <si>
    <t xml:space="preserve">17</t>
  </si>
  <si>
    <t xml:space="preserve">Встановлення декоративної огорожі за адресом місто Лиман, вулиця Ринкова</t>
  </si>
  <si>
    <t xml:space="preserve">18</t>
  </si>
  <si>
    <t xml:space="preserve">Облаштування торгівельних рядів в місті Лиман (вул.Пушкіна, вул.Оборони)</t>
  </si>
  <si>
    <t xml:space="preserve">Всього благоустрій</t>
  </si>
  <si>
    <t xml:space="preserve">Відшкодування витрат на утримання об'єктів благоустрою</t>
  </si>
  <si>
    <t xml:space="preserve">Відшкодування витрат на утримання об'єктів благоустрою, технічне обслуговування систем вуличного освітлення, внутрішніх та зовнішніх мереж водо-, електропостачання та водовідведення</t>
  </si>
  <si>
    <t xml:space="preserve">Відшкодовано витрат на виконання робіт, кількість м²/одиниць</t>
  </si>
  <si>
    <r>
      <rPr>
        <sz val="11"/>
        <rFont val="Times New Roman"/>
        <family val="1"/>
        <charset val="204"/>
      </rPr>
      <t xml:space="preserve">прибрано - 9643976 м</t>
    </r>
    <r>
      <rPr>
        <sz val="11"/>
        <rFont val="Calibri"/>
        <family val="2"/>
        <charset val="204"/>
      </rPr>
      <t xml:space="preserve">²</t>
    </r>
    <r>
      <rPr>
        <sz val="11"/>
        <rFont val="Times New Roman"/>
        <family val="1"/>
        <charset val="204"/>
      </rPr>
      <t xml:space="preserve">, ліквідовано несанкціонованих звалищ - 6185 м</t>
    </r>
    <r>
      <rPr>
        <sz val="11"/>
        <rFont val="Calibri"/>
        <family val="2"/>
        <charset val="204"/>
      </rPr>
      <t xml:space="preserve">³</t>
    </r>
    <r>
      <rPr>
        <sz val="11"/>
        <rFont val="Times New Roman"/>
        <family val="1"/>
        <charset val="204"/>
      </rPr>
      <t xml:space="preserve">, виплачено зарплати - 30 шт.одиниць, обслуговано ліній освітлення - 974 км, ліній водопостачання - 85,8 км.</t>
    </r>
  </si>
  <si>
    <t xml:space="preserve">Всього по Програмі</t>
  </si>
  <si>
    <t xml:space="preserve">2.8. Житлове будівництво</t>
  </si>
  <si>
    <t xml:space="preserve">Надавати соціальне житло та соціальні гуртожитки для ВПО, дітей-сиріт і дітей, позбавлених батьківського піклування</t>
  </si>
  <si>
    <t xml:space="preserve">Нежитлова будівля-гуртожиток по вул. Крупської, 4, м. Лиман - реконструкція (коригування)</t>
  </si>
  <si>
    <t xml:space="preserve">КП «Лиманська служба єдиного замовника»</t>
  </si>
  <si>
    <t xml:space="preserve">Забезпечення житлом, осіб</t>
  </si>
  <si>
    <t xml:space="preserve">Реконструкція гуртожитку під багатоквартирний будинок малосімейного типу по вул. Ів. Лейко, 2 в м. Лиман Донецької області</t>
  </si>
  <si>
    <t xml:space="preserve">2.9. Розвиток підприємницького середовища</t>
  </si>
  <si>
    <t xml:space="preserve">Інше завдання: створення сприятливого середовища для розвитку малого і середнього підприємництва</t>
  </si>
  <si>
    <t xml:space="preserve">Реалізація заходів Програми розвитку малого і середнього підприємництва Лиманської об’єднаної територіальної громади на 2020 рік</t>
  </si>
  <si>
    <t xml:space="preserve">Виконавчий комітет міської ради Виконавчий комітет міської ради</t>
  </si>
  <si>
    <t xml:space="preserve">Кількість оприлюднень інформації про вільні приміщення </t>
  </si>
  <si>
    <t xml:space="preserve">кількість засідань всього, у тому числі:</t>
  </si>
  <si>
    <t xml:space="preserve">конференцій</t>
  </si>
  <si>
    <t xml:space="preserve">семінарів</t>
  </si>
  <si>
    <t xml:space="preserve">круглих столів</t>
  </si>
  <si>
    <t xml:space="preserve">Передача міжбюджетних трансфертів на суми співфінансування заходів щодо фінансової підтримки суб’єктів малого підприємництва</t>
  </si>
  <si>
    <t xml:space="preserve">Виконавчий комітет міської ради</t>
  </si>
  <si>
    <t xml:space="preserve">Кількість проектів, які отримують фінансову підтримку</t>
  </si>
  <si>
    <t xml:space="preserve">Конкурси по відбору проектів не проводились</t>
  </si>
  <si>
    <t xml:space="preserve">2.10. Розвиток ринку внутрішньої торгівлі та надання побутових послуг населенню. Захист прав споживачів</t>
  </si>
  <si>
    <t xml:space="preserve">Інше завдання: створення підприємницької інфраструктури</t>
  </si>
  <si>
    <t xml:space="preserve">Розширити торгову мережу за рахунок побудови нових та відновлення роботи законсервованих</t>
  </si>
  <si>
    <t xml:space="preserve">Суб’єкти господарювання</t>
  </si>
  <si>
    <t xml:space="preserve">Магазини, одиниць</t>
  </si>
  <si>
    <t xml:space="preserve">Торгова площа, м2</t>
  </si>
  <si>
    <t xml:space="preserve">Робочі місця, одиниць</t>
  </si>
  <si>
    <t xml:space="preserve">Дрібнороздрібкова мережа, одиниць</t>
  </si>
  <si>
    <t xml:space="preserve">Розширити мережу підприємств сфери послуг</t>
  </si>
  <si>
    <t xml:space="preserve">Підприємства, одиниць</t>
  </si>
  <si>
    <t xml:space="preserve">Проведення ярмаркових заходів</t>
  </si>
  <si>
    <t xml:space="preserve">Кількість ярмаркових заходів, одиниць </t>
  </si>
  <si>
    <t xml:space="preserve">Організація виїзної торгівлі продовольчими та промисловими товарами в сільській місцевості</t>
  </si>
  <si>
    <t xml:space="preserve">Кількість населених пунктів, одиниць</t>
  </si>
  <si>
    <t xml:space="preserve">Торгівля організована в 12 населених пунктах. В зв“язку з введенням карантину тимчасова виїзна торгівля тимчасово припинена</t>
  </si>
  <si>
    <t xml:space="preserve">Продовження проведення оптоінтернету в сільській місцевості</t>
  </si>
  <si>
    <t xml:space="preserve">Продовжується проведення магістральної лінії по смт. Ярова</t>
  </si>
  <si>
    <t xml:space="preserve">Інше завдання: соціальний захист ветеранів війни та інших пільгових категорій</t>
  </si>
  <si>
    <t xml:space="preserve">Проведення благодійних обідів</t>
  </si>
  <si>
    <t xml:space="preserve">Травень-вересень</t>
  </si>
  <si>
    <t xml:space="preserve">Кількість, осіб</t>
  </si>
  <si>
    <t xml:space="preserve">Забезпечити надання соцільних послуг ветеранам війни та громадянам пільгових категорій</t>
  </si>
  <si>
    <t xml:space="preserve">Кількість населення, осіб</t>
  </si>
  <si>
    <t xml:space="preserve">98 осіб</t>
  </si>
  <si>
    <t xml:space="preserve">Інше завдання: кадрове забезпечення</t>
  </si>
  <si>
    <t xml:space="preserve">Сприяти підвищенню кваліфікації спеціалістів торгівлі, спеціалістів побутової сфери</t>
  </si>
  <si>
    <t xml:space="preserve">Інше завдання: захист прав громадян, як споживачів</t>
  </si>
  <si>
    <t xml:space="preserve">Проводити роботу з розгляду скарг і звернень. Сприяти споживачам щодо реалізації іхніх прав щодо захисту прав споживачів у випадках придбання товарів неналежної якості. Систематично проводити в засобах масової інформації публікації по підвищенню інформованості населення з питань захисту іхніх прав, як споживачів</t>
  </si>
  <si>
    <t xml:space="preserve">Відділ економічного розвитку і торгівлі виконавчого комітету міської ради</t>
  </si>
  <si>
    <t xml:space="preserve">Кількість публікацій, одиниць</t>
  </si>
  <si>
    <t xml:space="preserve">Проведення аналізу звернень споживачів</t>
  </si>
  <si>
    <t xml:space="preserve">1 раз на квартал</t>
  </si>
  <si>
    <t xml:space="preserve">Підвищення рівня правової обізнаності та інформованості споживачів щодо їх законних прав - консультації</t>
  </si>
  <si>
    <t xml:space="preserve">Надано консультації 48 особам. Розглянуто 14 скарг</t>
  </si>
  <si>
    <t xml:space="preserve">Відсоток задоволених скарг від кількості розглянутих</t>
  </si>
  <si>
    <t xml:space="preserve">2.11. Ринок праці. Зайнятість населення</t>
  </si>
  <si>
    <t xml:space="preserve">Розширити спроможність центрів зайнятості регіону здійснювати моніторинг стану ринку праці, підготовку та перекваліфікацію населення, зокрема ВПО </t>
  </si>
  <si>
    <t xml:space="preserve">Надання консультативно-методичної допомоги підприємствам, установам і організаціям у здійсненні професійного навчання кадрів на виробництві. Проведення анкетування підприємств з питання організації професійного навчання безробітних під замовлення роботодавців</t>
  </si>
  <si>
    <t xml:space="preserve">Міськцентр зайнятості, виконком міської ради, роботодавці</t>
  </si>
  <si>
    <t xml:space="preserve">-</t>
  </si>
  <si>
    <t xml:space="preserve">Рівень охоплення підприємств, установ, організацій об“єднаної громади інформаційними заходами центром зайнятості, кількість роботодавців</t>
  </si>
  <si>
    <t xml:space="preserve">251 особа</t>
  </si>
  <si>
    <t xml:space="preserve">Відстежувати процеси масового вивільнення працівників з підприємств, організацій, установ. Проводити з ними інформаційну роботу з питань законодавства про зайнятість, консультаційну роботу та заходи з профілактики настання страхових випадків, про послуги, які надає служба зайнятості</t>
  </si>
  <si>
    <t xml:space="preserve">Міськцентр зайнятості, роботодавці міста</t>
  </si>
  <si>
    <t xml:space="preserve">Зменшення соціальної напруги у суспільстві, стабілізація економічного стану ринку праці міста</t>
  </si>
  <si>
    <t xml:space="preserve">постійно</t>
  </si>
  <si>
    <t xml:space="preserve">1.3.</t>
  </si>
  <si>
    <t xml:space="preserve">Проводити інформаційно-роз’яснювальну роботу серед роботодавців з питань дотримання ними трудового законодавства щодо своєчасності виплати зарплати та у розмірі не нижче, ніж встановлений законодавством з урахуванням вимог Регіональної та Генеральної угод</t>
  </si>
  <si>
    <t xml:space="preserve">Запобігання порушень трудового законодавства</t>
  </si>
  <si>
    <t xml:space="preserve">1.4.</t>
  </si>
  <si>
    <t xml:space="preserve">Видача ваучерів встановленим категоріям осіб для підтримання їх конкурентноспроможності на ринку праці</t>
  </si>
  <si>
    <t xml:space="preserve">Міськцентр зайнятості</t>
  </si>
  <si>
    <t xml:space="preserve">Видано ваучерів</t>
  </si>
  <si>
    <t xml:space="preserve">3 особам</t>
  </si>
  <si>
    <t xml:space="preserve">2. Розширення сфери застосування праці, сприяння зайнятості населення</t>
  </si>
  <si>
    <t xml:space="preserve">2.1.</t>
  </si>
  <si>
    <t xml:space="preserve">Забезпечення системної інформаційно-консультаційної роботи з активізації та підтримки підприємницької ініціативи громадян шляхом проведення семінарів, тренінгів, круглих столів та інших тематичних заходів щодо можливостей організації і розширення власної справи</t>
  </si>
  <si>
    <t xml:space="preserve">Кількість проведених заходів </t>
  </si>
  <si>
    <t xml:space="preserve">2.2.</t>
  </si>
  <si>
    <t xml:space="preserve">Стимулювання розвитку підприємницької ініціативи клієнтів служби зайнятості шляхом  надання одноразової допомоги для організації підприємницької діяльності</t>
  </si>
  <si>
    <t xml:space="preserve">Відділи та служби міської ради, податкова інспекція, міський центр зайнятості</t>
  </si>
  <si>
    <t xml:space="preserve">Надано одноразової допомоги для організації підприємницької діяльності</t>
  </si>
  <si>
    <t xml:space="preserve">1 особа, надано допомоги 40,42 тис. грн.</t>
  </si>
  <si>
    <t xml:space="preserve">3. Сприяння зайнятості громадян, які мають додаткові гарантії у сприянні працевлаштуванню та учнівської молоді </t>
  </si>
  <si>
    <t xml:space="preserve">3.1.</t>
  </si>
  <si>
    <t xml:space="preserve">Сприяти створенню  нових робочих місць шляхом виплати компенсації роботодавцю  фактичних витрат в розмірі єдиного внеску на загальнообов’язкове державне соціальне страхування за відповідну особу</t>
  </si>
  <si>
    <t xml:space="preserve">Виконком міської  ради, роботодавці, Міськцентр зайнятості  </t>
  </si>
  <si>
    <t xml:space="preserve">Надано компенсацію роботодавцям</t>
  </si>
  <si>
    <t xml:space="preserve">Всього 25 осіб, виплачено компенсації 112,71 тис. грн.</t>
  </si>
  <si>
    <t xml:space="preserve">3.2.</t>
  </si>
  <si>
    <t xml:space="preserve">Забезпечити виконання заходів сприяння зайнятості внутрішньо переміщених осіб, а саме :</t>
  </si>
  <si>
    <t xml:space="preserve">надати компенсацію зареєстрованим безробітним з числа ВПО фактичних транспортних витрат на переїзд до іншої адміністративно-територіальної одиниці місця працевлаштування</t>
  </si>
  <si>
    <t xml:space="preserve">Надано компенсація безробітним з числа ВПО</t>
  </si>
  <si>
    <t xml:space="preserve">надати компенсацію  зареєстрованим безробітним з числа ВПО витрат для проходження попереднього медичного та наркологічного огляду відповідно до законодавства, якщо це необхідно для працевлаштування</t>
  </si>
  <si>
    <t xml:space="preserve">надати компенсацію витрат роботодавця на оплату праці за працевлаштування на умовах строкових трудових договорів  зареєстрованих безробітних з числа ВПО</t>
  </si>
  <si>
    <t xml:space="preserve">Надати компенсацію витрат роботодавцям</t>
  </si>
  <si>
    <t xml:space="preserve">6 осіб, надано компенсації 103,8 тис. грн.</t>
  </si>
  <si>
    <t xml:space="preserve">надавати компенсацію витрат роботодавця, який працевлаштовує зареєстрованих безробітних з числа ВПО, на перепідготовку та підвищення кваліфікації   таких осіб</t>
  </si>
  <si>
    <t xml:space="preserve">3.3.</t>
  </si>
  <si>
    <t xml:space="preserve">Проведення комплексної профорієнтаційної роботи щодо формування свідомого підходу до вибору професії з  учнями закладів загальної середньої освіти (ЗЗСО), батьками, працівниками закладів освіти (проведення бесід, класних годин, консультацій, соціологічних опитувань, відеоконференцій, круглих столів, професіографічних екскурсій, профорієнтаційних уроків (семінарів), ярмарків професій тощо)</t>
  </si>
  <si>
    <t xml:space="preserve">Кількість проведених заходів</t>
  </si>
  <si>
    <t xml:space="preserve">3.4.</t>
  </si>
  <si>
    <t xml:space="preserve">Сприяти зайнятості осіб з інвалідністю  шляхом працевлаштування  на вільні та новостворені робочі місця </t>
  </si>
  <si>
    <t xml:space="preserve">Виконком, управління у справах сім’ї та молоді , роботодавці, Міськцентр зайнятості </t>
  </si>
  <si>
    <t xml:space="preserve">Працевлаштування осіб з інвалідністю</t>
  </si>
  <si>
    <t xml:space="preserve">3 особи</t>
  </si>
  <si>
    <t xml:space="preserve">4. Надання соціальних послуг зареєстрованим  безробітним та  особам, які шукають роботу</t>
  </si>
  <si>
    <t xml:space="preserve">4.1.</t>
  </si>
  <si>
    <t xml:space="preserve">З метою підвищення соціального захисту громадян, забезпечити:</t>
  </si>
  <si>
    <t xml:space="preserve">Виконком міської ради, роботодавці, Міський центр зайнятості</t>
  </si>
  <si>
    <t xml:space="preserve">-працевлаштування за сприянням міського центру зайнятості на вільні та новостворені робочі місця</t>
  </si>
  <si>
    <t xml:space="preserve">Міський центр зайнятості</t>
  </si>
  <si>
    <t xml:space="preserve">Працевлаштовано</t>
  </si>
  <si>
    <t xml:space="preserve">438 осіб</t>
  </si>
  <si>
    <t xml:space="preserve">- професійну підготовку, перепідготовку або підвищення кваліфікації  зареєстрованих безробітних під замовлення роботодавців або для самозайнятості</t>
  </si>
  <si>
    <t xml:space="preserve">Пройшли професійну підготовку</t>
  </si>
  <si>
    <t xml:space="preserve">119 осіб</t>
  </si>
  <si>
    <t xml:space="preserve">- сприяння конкурентоспроможності осіб на ринку праці шляхом надання комплексу профорієнтаційних послуг з використанням інноваційних форм роботи</t>
  </si>
  <si>
    <t xml:space="preserve">Орієнтація молоді на вибір професії, які користуються попитом на ринку праці міста.  Забезпечення охоплення безробітних громадян профорієнтаційними послугами, у тому числі  учнів та випускників загальноосвітніх шкіл міста               </t>
  </si>
  <si>
    <t xml:space="preserve">Проведено заходів: «Кадровий резерв» -  9 відеорезюме, 4 портфоліо. </t>
  </si>
  <si>
    <t xml:space="preserve">- залучення до участі в  громадських та інших роботах тимчасового характеру </t>
  </si>
  <si>
    <t xml:space="preserve">Прийняли участь у громадських роботах</t>
  </si>
  <si>
    <t xml:space="preserve">268 осіб</t>
  </si>
  <si>
    <t xml:space="preserve">4.2.</t>
  </si>
  <si>
    <t xml:space="preserve">Організувати проведення ярмарків вакансій  (у тому числі міні-ярмарок) з метою підвищення престижу робітничих професій, орієнтації молоді на отримання професій, що користуються попитом на ринку праці міста.</t>
  </si>
  <si>
    <t xml:space="preserve">Виконком міської ради,Міський центр зайнятості</t>
  </si>
  <si>
    <t xml:space="preserve">4.3.</t>
  </si>
  <si>
    <t xml:space="preserve">Забезпечувати прозорість діяльності служби зайнятості шляхом інформування громадськість через засоби масової інформації: про послуги служби зайнятості, які надаються  роботодавцям та населенню; про витрати на соціальні послуги та надання матеріального забезпечення незайнятому населенню за рахунок коштів Фонду загальнообов“язкового державного соціального страхування на випадок безробіття.</t>
  </si>
  <si>
    <t xml:space="preserve">Виконком міської ради,роботодавці, Міськцентр зайнятості, ЗМІ</t>
  </si>
  <si>
    <t xml:space="preserve">4.4.</t>
  </si>
  <si>
    <t xml:space="preserve">Забезпечити використання в роботі сервіс-центру онлайн працевлаштування з використанням  онлайнспівбесід, розповсюдженням відеорезюме та створенням банку відеовакансій</t>
  </si>
  <si>
    <t xml:space="preserve">Проведено заходів (онлайнспівбесіди, відеорезюме, відеовакансії)</t>
  </si>
  <si>
    <t xml:space="preserve">13 відеорезюме, 130 онлайн-співбесід,  здійснено 41 трансляція  відеовакансій</t>
  </si>
  <si>
    <t xml:space="preserve">5. Регулювання соціально-трудових відносин, зовнішньої трудової  міграції </t>
  </si>
  <si>
    <t xml:space="preserve">5.1.</t>
  </si>
  <si>
    <t xml:space="preserve">Проводити роботу щодо роз’яснення  діючого законодавства, що регулює питання соціально-трудових відносин та посередницьких послуг з працевлаштування громадян України за кордоном, шляхом обговорення та висвітлювання цих питань: на засіданнях круглих столів, диспутах, дискусіях;  в засобах масової інформації; на офіційних Інтернет-сайтах</t>
  </si>
  <si>
    <t xml:space="preserve">Виконком міської ради, УСЗН міської ради, Міськцентр зайнятості</t>
  </si>
  <si>
    <t xml:space="preserve">Проведено семінарів     "Ризики нелегальної трудової міграції"</t>
  </si>
  <si>
    <t xml:space="preserve">5.2.</t>
  </si>
  <si>
    <t xml:space="preserve">Забезпечувати здійснення соціального діалогу та функціонування тристоронньої соціально-економічної ради</t>
  </si>
  <si>
    <t xml:space="preserve">Виконком міської ради</t>
  </si>
  <si>
    <t xml:space="preserve">Кількість засідань соціально-економічних рад</t>
  </si>
  <si>
    <t xml:space="preserve">5.3.</t>
  </si>
  <si>
    <t xml:space="preserve">Забезпечити укладання територіальної угоди та її виконання</t>
  </si>
  <si>
    <t xml:space="preserve">Кількість укладених угод</t>
  </si>
  <si>
    <t xml:space="preserve">5.4.</t>
  </si>
  <si>
    <t xml:space="preserve">Забезпечити проведення попереджувальних заходів щодо виникнення колективних трудових спорів, страйків та акцій протесту під час ускладнень стану соціально-трудових відносин</t>
  </si>
  <si>
    <t xml:space="preserve">Проведення попереджувальних заходів з метою недопущення ускладнень стану соціально-трудових відносин</t>
  </si>
  <si>
    <t xml:space="preserve">Постійно</t>
  </si>
  <si>
    <t xml:space="preserve">Ціль 2. Підвищення спроможності місцевого самоврядування</t>
  </si>
  <si>
    <t xml:space="preserve">2.12. Формування спроможних територіальних громад</t>
  </si>
  <si>
    <t xml:space="preserve">Впроваджувати галузеві реформи децентралізації шляхом встановлення розподілу обов’язків, ресурсів та  інституційних  механізмів  надання  послуг  в  умовах   децентралізації - шляхом забезпечення технічної підтримки та програм підвищення кваліфікації служ</t>
  </si>
  <si>
    <t xml:space="preserve">Участь посадових осіб Лиманської ОТГ у програмах підвищення кваліфікації службовців, що будуть підтриманні державними і міжнародними партнерами</t>
  </si>
  <si>
    <t xml:space="preserve">Відділи і управління міської ради та її виконавчого комітету в межах компетенції</t>
  </si>
  <si>
    <t xml:space="preserve">Кількість заходів</t>
  </si>
  <si>
    <t xml:space="preserve">Координувати та підтримувати розробку місцевих стратегій соціально-економічного розвитку для новостворених громад з урахуванням гендерних аспектів, проблем конфлікту та партисипативного підходу до планування</t>
  </si>
  <si>
    <t xml:space="preserve">Впровадження системи моніторингу та оцінки результативності реалізації Стратегії розвитку Лиманської ОТГ до 2025 року</t>
  </si>
  <si>
    <t xml:space="preserve">Робоча група з розробки  Стратегії розвитку Лиманської ОТГ до 2025 року</t>
  </si>
  <si>
    <t xml:space="preserve">Формування спроможних територіальних громад (в частині розвитку та функціонування ЦНАП)</t>
  </si>
  <si>
    <t xml:space="preserve">Надання якісних адміністративних послуг населенню</t>
  </si>
  <si>
    <t xml:space="preserve">Відділ надання адміністративних послуг виконавчого комітету міської ради</t>
  </si>
  <si>
    <t xml:space="preserve">Не потребує фінансування</t>
  </si>
  <si>
    <t xml:space="preserve">Кількість видів послуг</t>
  </si>
  <si>
    <t xml:space="preserve">Запровадження послуг сервісного центру МВС</t>
  </si>
  <si>
    <t xml:space="preserve">Кількість послуг</t>
  </si>
  <si>
    <t xml:space="preserve">2.13. Впровадження заходів територіального планування</t>
  </si>
  <si>
    <t xml:space="preserve">Поліпшувати спроможність нових громад з метою покращення управління і надання якісних публічних послуг через відновлення та розвиток інфраструктури надання послуг на обласному, районному та місцевому рівнях</t>
  </si>
  <si>
    <t xml:space="preserve">Розділ «Інженерно-технічні заходи цивільного захисту (цивільної оборони) на особливий період та мирний час» до Схеми планування території району (в межах Лиманської об’єднаної територіальної громади)</t>
  </si>
  <si>
    <t xml:space="preserve">Відділ містобудування та архітектури виконавчого комітету Лиманської міської ради</t>
  </si>
  <si>
    <t xml:space="preserve">Розділ містобудівної документації</t>
  </si>
  <si>
    <t xml:space="preserve">Експертиза  містобудівної документації - «Схема планування території району (в межах Лиманської об’єднаної територіальної громади)</t>
  </si>
  <si>
    <t xml:space="preserve">Експертиза</t>
  </si>
  <si>
    <t xml:space="preserve">Експертиза  містобудівної документації -  «Внесення змін до генерального плану м.Лиман Донецької області з розробленням плану зонування та детальних планів окремих територій»</t>
  </si>
  <si>
    <t xml:space="preserve">2.14. Розвиток земельних відносин</t>
  </si>
  <si>
    <t xml:space="preserve">Надавати допомогу та підтримку процесу об“єднання місцевих громад  шляхом сприяння  процесу узгодження між громадами, а також інституційному та організаційному зміцненню</t>
  </si>
  <si>
    <t xml:space="preserve">Складання проектів землеустрою що забезпечують еколого-економічне обгрунтування сівозмін та впорядкування угідь</t>
  </si>
  <si>
    <t xml:space="preserve">Розробники документації із землеустрою</t>
  </si>
  <si>
    <t xml:space="preserve">Організація ефективного сільськогосподарського виробництва і впорядкування сільськогосподарських угідь, раціональне використання та охорона земель, створення сприятливого екологічного середовища і покращення природних ландшафтів</t>
  </si>
  <si>
    <t xml:space="preserve">Створення умов для здійснення реформив галузі землеустрою в об“єднаних територіальних громадах Донецької області</t>
  </si>
  <si>
    <t xml:space="preserve">Встановлення і зміна меж адміністративно-територіальних одиниць</t>
  </si>
  <si>
    <t xml:space="preserve">Приведення існуючих меж району, населених пунктів у відповідність до фактичного стану</t>
  </si>
  <si>
    <t xml:space="preserve">Проведення нормативної грошової оцінки земель  населених пунктів</t>
  </si>
  <si>
    <t xml:space="preserve">Визначення якісних характеристик, економічної цінності та вартості земель</t>
  </si>
  <si>
    <t xml:space="preserve">Проведення інвентаризації земель несільськогосподарського призначення</t>
  </si>
  <si>
    <t xml:space="preserve">Встановлення місця розташування об'ектів, меж земельних ділянок, виявлення земель, що не використовуються, використовуються нераціонально або не за цільовим призначенням, виявлення деградованих сільськогосподарських угідь і забруднених земель, здійснення державного контролю за використанням та охороною земель</t>
  </si>
  <si>
    <t xml:space="preserve">Підготовка, організація та проведення земельних торгів у формі аукціону</t>
  </si>
  <si>
    <t xml:space="preserve">Визначення оптимальної плати за користування земельними ділянками, оформлення відповідної землевпорядної документації, забезпечення прозорості та запобігання корупцийним діянням в області ринку земель</t>
  </si>
  <si>
    <t xml:space="preserve">Передача земельних ділянок у власність громадянам, учасникам АТО</t>
  </si>
  <si>
    <t xml:space="preserve">Набуття громадянами права на землю шляхом безкоштовної передачі земельних ділянок у власність</t>
  </si>
  <si>
    <t xml:space="preserve">Виготовлення документації із землеустрою для надання земельних ділянок, взамін вилучених для соціальних потреб</t>
  </si>
  <si>
    <t xml:space="preserve">Захист констуційних прав власників земельних ділянок, у тому числі військовослужбовців-учасників АТО</t>
  </si>
  <si>
    <t xml:space="preserve">Виготовлення документації із землеустрою на земельні ділянки комунальної власності </t>
  </si>
  <si>
    <t xml:space="preserve">Оформлення права комунальної власності на земельні ділянки для подальшого використання їх по цільовому призначенню</t>
  </si>
  <si>
    <t xml:space="preserve">Створення умов для здійснення реформ в галузі землеустрою в об“єднаних територіальних громадах Донецької області</t>
  </si>
  <si>
    <t xml:space="preserve">Виготовлення проекту землеустрою щодо встановлення (зміни) меж Лиманської міської ради</t>
  </si>
  <si>
    <t xml:space="preserve">Створення повноцінного життєвого середовища та створення сприятливих умов їх територіального розвитку, забезпечення ефективного використання потенціалу територій із збереженням їх природних ландшафтів та історико-культурної цінності, з урахуванням інтересів власників земельних ділянок, землекористувачів, у тому числі орендарів</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</si>
  <si>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</si>
  <si>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 xml:space="preserve">Протягом року </t>
  </si>
  <si>
    <t xml:space="preserve">Розробники документації з експертної грошової оцінки</t>
  </si>
  <si>
    <t xml:space="preserve">Кількість заходів, од.</t>
  </si>
  <si>
    <t xml:space="preserve">2.15. Розвиток громадянського суспільства</t>
  </si>
  <si>
    <t xml:space="preserve">Заохочувати і підтримувати участь громадян у прийнятті рішень через Громадські ради, консультації з громадськістю, а також розширювати можливості громадян, особливо вразливих верств населення, приймати участь у громадському житті</t>
  </si>
  <si>
    <t xml:space="preserve">Проведення тренінгів, круглих столів, конференцій та інших заходів з представниками ІГС </t>
  </si>
  <si>
    <r>
      <rPr>
        <sz val="11"/>
        <color rgb="FF00000A"/>
        <rFont val="Times New Roman"/>
        <family val="1"/>
        <charset val="204"/>
      </rPr>
      <t xml:space="preserve">Відділ організаційної роботи та </t>
    </r>
    <r>
      <rPr>
        <sz val="11"/>
        <rFont val="Times New Roman"/>
        <family val="1"/>
        <charset val="204"/>
      </rPr>
      <t xml:space="preserve">внутрішньої</t>
    </r>
    <r>
      <rPr>
        <sz val="11"/>
        <color rgb="FF00000A"/>
        <rFont val="Times New Roman"/>
        <family val="1"/>
        <charset val="204"/>
      </rPr>
      <t xml:space="preserve"> політики, виконавчого комітету міської ради, відділ культури і туризму міської ради</t>
    </r>
  </si>
  <si>
    <t xml:space="preserve">Розробка інформаційних матеріалів щодо створення та діяльності громадських об’єднань </t>
  </si>
  <si>
    <r>
      <rPr>
        <sz val="11"/>
        <color rgb="FF00000A"/>
        <rFont val="Times New Roman"/>
        <family val="1"/>
        <charset val="204"/>
      </rPr>
      <t xml:space="preserve">Відділ організаційної роботи та </t>
    </r>
    <r>
      <rPr>
        <sz val="11"/>
        <rFont val="Times New Roman"/>
        <family val="1"/>
        <charset val="204"/>
      </rPr>
      <t xml:space="preserve">внутрішньої</t>
    </r>
    <r>
      <rPr>
        <sz val="11"/>
        <color rgb="FF00000A"/>
        <rFont val="Times New Roman"/>
        <family val="1"/>
        <charset val="204"/>
      </rPr>
      <t xml:space="preserve"> політики, виконавчого комітету міської ради</t>
    </r>
  </si>
  <si>
    <t xml:space="preserve">Кількість розроблених інформаційних матеріалів </t>
  </si>
  <si>
    <r>
      <rPr>
        <sz val="10"/>
        <rFont val="Times New Roman"/>
        <family val="1"/>
        <charset val="1"/>
      </rPr>
      <t xml:space="preserve">Проведення Консультацій з громадськістю </t>
    </r>
    <r>
      <rPr>
        <sz val="10"/>
        <rFont val="Times New Roman"/>
        <family val="1"/>
        <charset val="204"/>
      </rPr>
      <t xml:space="preserve">згідно Плану Проведення консультацій з громадськістю </t>
    </r>
  </si>
  <si>
    <t xml:space="preserve">Наради, круглі столи тощо </t>
  </si>
  <si>
    <t xml:space="preserve">Сприяння діяльності Ради старост смт, сіл і селищ Лиманської ОТГ та голів комітетів мікрорайонів м. Лиман</t>
  </si>
  <si>
    <t xml:space="preserve">Кількість засідань</t>
  </si>
  <si>
    <t xml:space="preserve">Сприяння використанню  інструментів місцевої демократії, згідно Статуту Лиманської ОТГ: Положення "Про громадські слухання на території Лиманської міської ОТГ", Положення "Про консультації з громадськістю Лиманської міської ОТГ», Положення "Про місцеві ін</t>
  </si>
  <si>
    <r>
      <rPr>
        <sz val="11"/>
        <color rgb="FF00000A"/>
        <rFont val="Times New Roman"/>
        <family val="1"/>
        <charset val="204"/>
      </rPr>
      <t xml:space="preserve">Відділ організаційної роботи та </t>
    </r>
    <r>
      <rPr>
        <sz val="11"/>
        <rFont val="Times New Roman"/>
        <family val="1"/>
        <charset val="204"/>
      </rPr>
      <t xml:space="preserve">внутрішньої</t>
    </r>
    <r>
      <rPr>
        <sz val="11"/>
        <color rgb="FF00000A"/>
        <rFont val="Times New Roman"/>
        <family val="1"/>
        <charset val="204"/>
      </rPr>
      <t xml:space="preserve"> політики, 
виконавчого комітету міської ради</t>
    </r>
  </si>
  <si>
    <t xml:space="preserve">- Кількість звітувань.
- Кількість громадських слухань.
- Кількість консультацій з громадськістю.
- Кількість електронних петицій                     - Кількість громадських експертиз  </t>
  </si>
  <si>
    <t xml:space="preserve">Кількість звітувань виконавчих органів 7, звітування депутатів — 31 , звітування постійних комісій — 6 , звітування міського голови -1 </t>
  </si>
  <si>
    <t xml:space="preserve">Забезпечення виконання місцевої цільової програми "Громадський бюджет Лиманської об’єднаної територіальної громади на 2017 - 2020 роки"</t>
  </si>
  <si>
    <t xml:space="preserve">Всього </t>
  </si>
  <si>
    <t xml:space="preserve">Ціль 3. Людський розвиток, надання якісних соціальних послуг та вирішення питань ВПО</t>
  </si>
  <si>
    <t xml:space="preserve"> 2.16. Соціальний захист населення</t>
  </si>
  <si>
    <t xml:space="preserve">Сприяння пошуку та залученню фінансових та інших ресурсів з різних джерел, необхідних для надання соціальних послуг на рівні громади</t>
  </si>
  <si>
    <t xml:space="preserve">Призначення та виплата допомоги дітям, батьки яких ухиляються від сплати аліментів</t>
  </si>
  <si>
    <t xml:space="preserve">УСЗН </t>
  </si>
  <si>
    <t xml:space="preserve">Кількість дітей</t>
  </si>
  <si>
    <t xml:space="preserve">Державна соціальна допомога сім"ям з дітьми, малозабезпеченим сім"ям,одиноким матерям</t>
  </si>
  <si>
    <t xml:space="preserve">Кількість одержувачів допомоги</t>
  </si>
  <si>
    <t xml:space="preserve">3463 особи</t>
  </si>
  <si>
    <t xml:space="preserve">Надання компенсацій та допомог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непрацюючій працездатній особі, яка доглядає за особою з інвалідністю І групи, а також за особою, яка досягла 80-річного віку</t>
  </si>
  <si>
    <t xml:space="preserve">Кількість одержувачів компенсацій та допомог</t>
  </si>
  <si>
    <t xml:space="preserve">983 особи</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</si>
  <si>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</si>
  <si>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Кількість </t>
  </si>
  <si>
    <t xml:space="preserve">104 особи</t>
  </si>
  <si>
    <t xml:space="preserve">Призначення і виплати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батькам за принципом «гроші ходять за дитиною»</t>
  </si>
  <si>
    <t xml:space="preserve">Кількість отримувачів допомоги</t>
  </si>
  <si>
    <t xml:space="preserve">10 осіб</t>
  </si>
  <si>
    <t xml:space="preserve">Надання послуги з догляду за дитиною до 3-х років "муніціпальна няня"</t>
  </si>
  <si>
    <t xml:space="preserve">Кількість отримувачів допомог</t>
  </si>
  <si>
    <t xml:space="preserve">7 осіб</t>
  </si>
  <si>
    <t xml:space="preserve">Щомісячна грошова допомога, особам,які проживають разом з особою з  інвалідністю I,II групи внаслідок психічного розладу, потребують догляду за ними.</t>
  </si>
  <si>
    <t xml:space="preserve">74 особи</t>
  </si>
  <si>
    <t xml:space="preserve">Виплата соціальних стипендій студентам (курсантам) вищих навчальних закладів</t>
  </si>
  <si>
    <t xml:space="preserve">Кількість студентів</t>
  </si>
  <si>
    <t xml:space="preserve">Видатки бюджету за призначеними субсидіями</t>
  </si>
  <si>
    <t xml:space="preserve">Кількість отримувачів субсидій</t>
  </si>
  <si>
    <t xml:space="preserve">9432 особи</t>
  </si>
  <si>
    <t xml:space="preserve">Видатки бюджету на надання пільг населенню на оплату ЖКП і придбання твердого палива та скрапленого газу</t>
  </si>
  <si>
    <t xml:space="preserve">Кількість отримувачів пільг</t>
  </si>
  <si>
    <t xml:space="preserve">4472 особи</t>
  </si>
  <si>
    <t xml:space="preserve">Видатки на щомісячну виплату грошової компенсації витрат на автомобільне паливо з розрахунку 50 літрів високооктанового бензину на місяць, відповідно до діючих цін на паливо за наявності особистого транспортного засобу особам, які мають особливі трудові заслуги перед Батьківщиною</t>
  </si>
  <si>
    <t xml:space="preserve">Кількість отримувачів грошової компенсації</t>
  </si>
  <si>
    <t xml:space="preserve">1 особа </t>
  </si>
  <si>
    <t xml:space="preserve">Виплата компенсації вартості безоплатного або з 50% знижкою вартості проїзду один раз на рік до будь-якого пункту України і назад автомобільним, або повітряним, або залізничним, або водним транспортом особам, які постраждали внаслідок Чорнобильської катастрофи віднесених до 1 та 2 категорії</t>
  </si>
  <si>
    <t xml:space="preserve">Кількість отримувачів компенсації</t>
  </si>
  <si>
    <t xml:space="preserve">Пільги окремим категоріям громадян з послуг зв’язку</t>
  </si>
  <si>
    <t xml:space="preserve">Кількість отримівачів пільг</t>
  </si>
  <si>
    <t xml:space="preserve">137 осіб</t>
  </si>
  <si>
    <t xml:space="preserve">Компенсаційні виплати за пільгове перевезення окремих категорій громадян автомобільним транспортом</t>
  </si>
  <si>
    <t xml:space="preserve">Кількість пільговиків</t>
  </si>
  <si>
    <t xml:space="preserve">12553 особи</t>
  </si>
  <si>
    <t xml:space="preserve">Компенсаційні виплати за пільгове перевезення окремих категорій громадян залізничним транспортом
</t>
  </si>
  <si>
    <t xml:space="preserve">4478 осіб</t>
  </si>
  <si>
    <t xml:space="preserve">Видатки на відшкодування пільг, які надаються почесним громадянам Лиманської ОТГ</t>
  </si>
  <si>
    <t xml:space="preserve">Кількість почесних громадян міста</t>
  </si>
  <si>
    <t xml:space="preserve">2 особи</t>
  </si>
  <si>
    <t xml:space="preserve">Забезпечення технічними та іншими засобами реабілітації осіб з інвалідністю</t>
  </si>
  <si>
    <t xml:space="preserve">Кількість осіб з інвалідністю</t>
  </si>
  <si>
    <t xml:space="preserve">367 осіб</t>
  </si>
  <si>
    <t xml:space="preserve">Виплата одноразової винагороди жінкам, яким присвоєно почесне звання України "Мати-героїня"</t>
  </si>
  <si>
    <t xml:space="preserve">Кількість отримувачів винагороди</t>
  </si>
  <si>
    <t xml:space="preserve">Оздоровлення осіб, які постраждали внаслідок Чорнобильської катастрофи, віднесених до 1 категорії</t>
  </si>
  <si>
    <t xml:space="preserve">Кількість осіб, яким передбачено оздоровлення</t>
  </si>
  <si>
    <t xml:space="preserve">Виплата грошової компенсації замість санаторно-курортної путівки </t>
  </si>
  <si>
    <t xml:space="preserve">Оздоровлення в санаторіях, що належать до сфери управління Мінсоцполітики </t>
  </si>
  <si>
    <t xml:space="preserve">Звернень  не було</t>
  </si>
  <si>
    <t xml:space="preserve">Забезпечити виконання законодавства України щодо соціального захисту осіб з  інвалідністю: забезпечення санаторно-курортним лікуванням осіб з інвалідністю</t>
  </si>
  <si>
    <t xml:space="preserve">Забезепечено санаторно-курортним лікуванням</t>
  </si>
  <si>
    <t xml:space="preserve">6 осіб </t>
  </si>
  <si>
    <t xml:space="preserve">Надання матеріальної допомоги особам з інвалідністю  та малозабезпеченим особам</t>
  </si>
  <si>
    <t xml:space="preserve">Кількість отримувачів матеріальної допомоги</t>
  </si>
  <si>
    <t xml:space="preserve">27 осіб</t>
  </si>
  <si>
    <t xml:space="preserve">Виплата матеріальної допомоги військовослужбовцям, звільненним з військової строкової служби</t>
  </si>
  <si>
    <t xml:space="preserve">24 особи</t>
  </si>
  <si>
    <t xml:space="preserve">Виплата компенсацій за невикористану санаторно-курортну путівку</t>
  </si>
  <si>
    <t xml:space="preserve">16 осіб</t>
  </si>
  <si>
    <t xml:space="preserve">Виплата компенсацій постраждалим внаслідок внаслідок аварії  Чорнобильській АЕС відповідно до Закону України   «Про статус і соціальних захист громадян постраждалих від ЧАЕС»</t>
  </si>
  <si>
    <t xml:space="preserve">179 осіб</t>
  </si>
  <si>
    <t xml:space="preserve">Видатки на забезпечення дітей з інвалідністю і дітям віком  до трьох років, які належать до групи ризику щодо отримання інвалідності, реабілітаційних послуг</t>
  </si>
  <si>
    <t xml:space="preserve">Щомісячні стипендії особам, яким виповнилось 100 і більше років</t>
  </si>
  <si>
    <t xml:space="preserve">Кількість осіб</t>
  </si>
  <si>
    <t xml:space="preserve">Щорічна разова грошова допомога ветеранам війни до 5 травня</t>
  </si>
  <si>
    <t xml:space="preserve">Кількість ветеранів</t>
  </si>
  <si>
    <t xml:space="preserve">1261 особа</t>
  </si>
  <si>
    <t xml:space="preserve">Забезпечення безперебійної роботи програмного комплексу «Криптосервір»
</t>
  </si>
  <si>
    <t xml:space="preserve">Безперебійна робота програмного комплексу "Криптосервір"</t>
  </si>
  <si>
    <t xml:space="preserve">Забезпечення подарунками на проведення святкових заходів для дітей з інвалідністю, які проходять курс реабілітації у центрі</t>
  </si>
  <si>
    <t xml:space="preserve">Забезпечення подарунками дітей з інвалідністю, які не відвідують дошкільні та шкільні учбові заклади</t>
  </si>
  <si>
    <t xml:space="preserve">36 осіб</t>
  </si>
  <si>
    <t xml:space="preserve">Впровадження механізму часткового відшкодування вартості путівки до дитячих закладів оздоровлення Донецької області для дітей, що виховуються в сім“ях з дітьми та впровадження механізму повного відшкодування вартості путівки до дитячих закладів оздоровлення Дон.обл.для дітей, які потребують особливої уваги та підтримки</t>
  </si>
  <si>
    <t xml:space="preserve">Кількість дітей </t>
  </si>
  <si>
    <t xml:space="preserve">Надання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</si>
  <si>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 xml:space="preserve">Відшкодування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</si>
  <si>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 xml:space="preserve">Кількість пільгової категорії громадян</t>
  </si>
  <si>
    <t xml:space="preserve">Підписка міської газети, забезпечення публікації тематичних матеріалів щодо вшанування громадян постраждалих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</si>
  <si>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 xml:space="preserve">Кількість видань</t>
  </si>
  <si>
    <t xml:space="preserve">Здійснення соціального патронажу осіб, звільнених з місць позбавлення волі, бездомних громадян та надання їм в разі потреби, одноразової грошової допомоги для оформлення паспорту</t>
  </si>
  <si>
    <t xml:space="preserve">Кількість осіб, звільнених з місць позбавлення волі та бездомних громадян</t>
  </si>
  <si>
    <t xml:space="preserve">Надання матеріальної допомоги особам з  інвалідністю, ветеранам війни  і праці, непрацездатним, малозабезпеченим громадянам, на підставі обстеження їх соціально- побутових умов проживання (в т.ч. надання матеріальної допомоги на поховання виконавцям волевиявлення померлих малозабезпечених осіб)</t>
  </si>
  <si>
    <t xml:space="preserve">677 осіб</t>
  </si>
  <si>
    <t xml:space="preserve">Здійснення систематичного висвітлення у засобах масової інформації та на Web сайті Лиманської міської ради інформації щодо стану справ по погашенню заборгованості із заробітної плати, стану колективно-договірної роботи, інформації домовленостей,  досягнутих під час проведення консультацій переговорів сторін соціального діалогу та оприлюднення інформації про стан виконання взятих на себе зобов"язань, тощо</t>
  </si>
  <si>
    <t xml:space="preserve">_</t>
  </si>
  <si>
    <t xml:space="preserve">Забезпечення висвітлення в засобах масової інформації питань з соціального захисту працівників,  рівня виробничого та невиробничого травматизму</t>
  </si>
  <si>
    <t xml:space="preserve">Забезпечення здійснення  соціального діалогу та функціонування тристоронньої соціально-економічної ради</t>
  </si>
  <si>
    <t xml:space="preserve">Забезпечення соціального захисту працівників</t>
  </si>
  <si>
    <t xml:space="preserve">Проведено 2 засідання тристоронньої соціально-економічної ради</t>
  </si>
  <si>
    <t xml:space="preserve">Забезпечення укладання тристоронньої угоди між місцевим органом виконавчої влади, координаційною радою профспілок та об“єднанням роботодавців та її виконання</t>
  </si>
  <si>
    <t xml:space="preserve">УСЗН</t>
  </si>
  <si>
    <t xml:space="preserve">Кількість угод, од.</t>
  </si>
  <si>
    <t xml:space="preserve">Організація проведення семінарів, нарад, зустрічей, круглих столів, інших заходів з питань соціально-трудових відносин</t>
  </si>
  <si>
    <t xml:space="preserve">Проведено заходів  </t>
  </si>
  <si>
    <t xml:space="preserve">Забезпечення проведення попереджувальних заходів (комісій по заборгованості із заробітної плати, моніторингу колективних звернень громадян з питань порушення законодавства про працю та охорону праці тощо) щодо виникнення колективних трудових спорів, страйків та акцій протесту під час ускладнень стану соціально-трудових  відносин</t>
  </si>
  <si>
    <t xml:space="preserve">Проведено комісій</t>
  </si>
  <si>
    <t xml:space="preserve">Участь в конкурсі МСПУ по забезпеченню спецавтомобілем для перевезення осіб з інвалідністю та дітей з інвалідністю, які мають порушення опорно-рухового апарату</t>
  </si>
  <si>
    <t xml:space="preserve">Січень</t>
  </si>
  <si>
    <t xml:space="preserve">Створення служби "Соціальне таксі"</t>
  </si>
  <si>
    <t xml:space="preserve">Документи направлені до Мінсоцполітики 30 .01.2020 року</t>
  </si>
  <si>
    <t xml:space="preserve">Технічне переоснащення системи газопостачання не житлового приміщення управління за адресою: вул. Лесі Українки, 20а м. Лиман</t>
  </si>
  <si>
    <t xml:space="preserve">Покращення матеріально- технічного стану управління, розроблено ПКД</t>
  </si>
  <si>
    <t xml:space="preserve">Пільгове медичне обслуговування осіб, які постраждали внаслідок Чорнобильської катастрофи</t>
  </si>
  <si>
    <t xml:space="preserve">22 особи</t>
  </si>
  <si>
    <t xml:space="preserve">Видатки на поховання учасників бойових дій та осіб з інвалідністю внаслідок війни</t>
  </si>
  <si>
    <t xml:space="preserve">Кількість отримувачів</t>
  </si>
  <si>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</si>
  <si>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37 осіб</t>
  </si>
  <si>
    <t xml:space="preserve">Встановлення телефонів особам з інвалідністю I і II груп</t>
  </si>
  <si>
    <t xml:space="preserve">Виплата щомісячної допомоги учням закладів професйної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t>
  </si>
  <si>
    <t xml:space="preserve">53 особи</t>
  </si>
  <si>
    <t xml:space="preserve">Надання одноразової  грошової допомоги у зв`язку з роковинами Чорнобильської  катастрофи 1 категорії</t>
  </si>
  <si>
    <t xml:space="preserve">82 особи</t>
  </si>
  <si>
    <t xml:space="preserve">Виготовлення посвідчень батьків багатодітної сім’ї та дитини з багатодітної сім’ї</t>
  </si>
  <si>
    <t xml:space="preserve">Кількість посвідчень</t>
  </si>
  <si>
    <t xml:space="preserve">Надання пільг на оплату житлово-комунальних послуг особам з інвалідністю по зору 1 та 2 груп, а також дітям з інвалідністю по зору</t>
  </si>
  <si>
    <t xml:space="preserve">14 осіб</t>
  </si>
  <si>
    <t xml:space="preserve">Надання натуральної допомоги у формі продуктових наборів особам, які отримують соціальну послугу догляду вдома у відділеннях соціальної допомоги територіальних центрів соціального обслуговування (надання соціальних послуг) </t>
  </si>
  <si>
    <t xml:space="preserve">Територіальний
центр
соціального
обслуговування </t>
  </si>
  <si>
    <t xml:space="preserve">1332 продуктових набори</t>
  </si>
  <si>
    <t xml:space="preserve">Надання натуральної допомоги у формі продуктових наборів окремим категоріям багатодітних сімей</t>
  </si>
  <si>
    <t xml:space="preserve">Кількість продуктових наборів</t>
  </si>
  <si>
    <t xml:space="preserve">316 наборів</t>
  </si>
  <si>
    <t xml:space="preserve">Виплата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опікуну такої дитини</t>
  </si>
  <si>
    <t xml:space="preserve">580 осіб</t>
  </si>
  <si>
    <t xml:space="preserve">2.17. Підтримка сім'ї, дітей та молоді</t>
  </si>
  <si>
    <t xml:space="preserve">Інше завдання: модернізація інфраструктури та благоустрій громади</t>
  </si>
  <si>
    <t xml:space="preserve">Закупівля обладнання та інвентарю щодо організації роботи Інноваційного центру розвитку для дітей та молоді
</t>
  </si>
  <si>
    <t xml:space="preserve">Лиманська міська рада, управління освіти, молоді та спорту</t>
  </si>
  <si>
    <t xml:space="preserve">Кількість обладнання та інвентарю, одиниць</t>
  </si>
  <si>
    <t xml:space="preserve">Проведення молодіжно-розважальних заходів на території громади до святкових дат, таких як: Масляна, День молоді, новорічні свята, тощо</t>
  </si>
  <si>
    <t xml:space="preserve">Управління освіти, молоді та спорту Лиманської міської ради</t>
  </si>
  <si>
    <t xml:space="preserve">Кількість проведених молодіжно-розважальних заходів, одиниць</t>
  </si>
  <si>
    <t xml:space="preserve">Створення наметових таборів для відпочинку молоді</t>
  </si>
  <si>
    <t xml:space="preserve">Відкритий наметовий табір для відпочинку молоді. Кількість обладнання, одиниць</t>
  </si>
  <si>
    <t xml:space="preserve">2.18. Захист прав дітей-сиріт та дітей, позбавлених батьківського піклування</t>
  </si>
  <si>
    <t xml:space="preserve">Забезпечення права, дітей-сиріт і дітей, позбавлених батьківського піклування, та осіб з їх числа, на житло</t>
  </si>
  <si>
    <t xml:space="preserve">Придбання житла  для осіб з числа дітей-сиріт та дітей, позбавлених батьківського піклування,на умовах співфінансування</t>
  </si>
  <si>
    <t xml:space="preserve">
</t>
  </si>
  <si>
    <t xml:space="preserve">Кількість квартир, що придбано</t>
  </si>
  <si>
    <t xml:space="preserve">Інші завдання забезпечення права дітей-сиріт і дітей, позбавлених батьківського піклування, та осіб з їх числа на житло </t>
  </si>
  <si>
    <t xml:space="preserve">Забезпечення належних умов утримання , реабілітації та регенерації  в сім’ю дітей в центрі соціально-психологічної реабілітації дітей</t>
  </si>
  <si>
    <t xml:space="preserve">Виконавчий комітет Лиманської міської ради, Служба у справах дітей Лиманської міської ради</t>
  </si>
  <si>
    <t xml:space="preserve">Придбано: меблі; побутову техніку; оргтехніку, ноутбук, кількість штук</t>
  </si>
  <si>
    <t xml:space="preserve">3; 1; 1; 1</t>
  </si>
  <si>
    <t xml:space="preserve">2.19. Освіта</t>
  </si>
  <si>
    <t xml:space="preserve">Розвивати освітньо-наукову інфраструктуру</t>
  </si>
  <si>
    <t xml:space="preserve">Збереження мережі дошкільних навчальних закладів з логопедичними групами</t>
  </si>
  <si>
    <t xml:space="preserve">Управління освіти, молоді та спорту</t>
  </si>
  <si>
    <t xml:space="preserve">Кількість дітей з вадами мови, які відвідують дошкільні заклади</t>
  </si>
  <si>
    <t xml:space="preserve">Поточне утримання центра позашкільної роботи</t>
  </si>
  <si>
    <t xml:space="preserve">Кількість учнів та гуртків</t>
  </si>
  <si>
    <t xml:space="preserve">1134/72</t>
  </si>
  <si>
    <t xml:space="preserve">Зберігання і доставка підручників для учнів загальноосвітніх навчальних закладів</t>
  </si>
  <si>
    <t xml:space="preserve">Кількість підручників, одиниць</t>
  </si>
  <si>
    <t xml:space="preserve">Оновлення матеріально-технічної бази на забезпечення якісної, сучасної та доступної загальної середьної освіти "Нова українська школа" (придбання сучасних меблів, дидактичних матеріалів, комп'ютерного обладнання)</t>
  </si>
  <si>
    <t xml:space="preserve">Кількість учнів 1-х класів</t>
  </si>
  <si>
    <t xml:space="preserve">0</t>
  </si>
  <si>
    <t xml:space="preserve">Капітальний ремонт з використанням заходів термомодернізації будівлі Кіровської ЗОШ І-ІІІ ступенів</t>
  </si>
  <si>
    <t xml:space="preserve">Заміна підлоги (м2); оздоблення стін (м2); покриття даху (м2)</t>
  </si>
  <si>
    <t xml:space="preserve">Капітальний ремонт будівлі дошкільного навчального закладу з заходами термомодерніізації, розташованого за адресою: селище Зарічне, вул.Гагаріна,5</t>
  </si>
  <si>
    <t xml:space="preserve">Утеплення горища (м2); утеплення фундамненту (м2); заміна вікон та дверей (м2); заміна підлоги  (м2); внутрішнє оздоблення  (м2); утеплення фасаду  (м2)</t>
  </si>
  <si>
    <t xml:space="preserve">Реконструкція нежитлової будівлі (літера А1) по вулиці Поштова, 58, міста Лимана Донецької області (Перша черга) (коригування)</t>
  </si>
  <si>
    <t xml:space="preserve">Загальний будівельний об'єм (м3)</t>
  </si>
  <si>
    <t xml:space="preserve">1389,6</t>
  </si>
  <si>
    <t xml:space="preserve">Реконструкція головного корпусу з благоустроєм прибудинкової території Дошкільного навчального закладу № 3 Лиманської міської ради за адресою: 84400, м. Лиман, вул. Констянтина Гасієва, 22</t>
  </si>
  <si>
    <t xml:space="preserve">Площа оздоблення фасаду, (м2)</t>
  </si>
  <si>
    <t xml:space="preserve">Капітальний ремонт внутрішніх приміщень Торського НВК (дитячий садок та початкова школа)</t>
  </si>
  <si>
    <t xml:space="preserve">Площа внутрішніх приміщень, (м2)</t>
  </si>
  <si>
    <t xml:space="preserve">Капітальний ремонт центральної алеї та прибудинкової території Зарічненської загальноосвітньої школи І-ІІІ ступенів Лиманської міської ради</t>
  </si>
  <si>
    <t xml:space="preserve">Площа покриття ФЕМ, (м2)</t>
  </si>
  <si>
    <t xml:space="preserve">Капітальний ремонт із заміни вікон та дверей будівлі Зарічненської загальноосвітньої школи І-ІІІ ступенів Лиманської міської ради</t>
  </si>
  <si>
    <t xml:space="preserve">Кількість вікон; кількість дверей (одиниць)</t>
  </si>
  <si>
    <t xml:space="preserve">Оновлення навчально-методичного забезпечення викладання предмету "Захист Вітчизни" (придбання макет масо-габаритний автомат Калашнікова)</t>
  </si>
  <si>
    <t xml:space="preserve">Кількість придбаних макетів, одиниць</t>
  </si>
  <si>
    <t xml:space="preserve">Придбання обладнання для роботи з дітьми з особливими потребами</t>
  </si>
  <si>
    <t xml:space="preserve">Кількість придбаного обладнання, одиниць</t>
  </si>
  <si>
    <t xml:space="preserve">Розроблення проекту землеустрою щодо відведення земельної ділянки</t>
  </si>
  <si>
    <t xml:space="preserve">Коригування проектно -кошторисної документації по проекту:  Капітальний ремонт з використанням заходів термомодернізації будівлі загальноосвітньої школи № 3 у м. Красний Лиман (коригування)</t>
  </si>
  <si>
    <t xml:space="preserve">Кількість ПКД</t>
  </si>
  <si>
    <t xml:space="preserve">Коригування проектно -кошторисної документації по проекту:  «Капітальний ремонт з використанням заходів термомодернізації будівлі загальноосвітньої школи І-ІІІ ступеня  № 4 у м. Лимані  за адресою: Донецька область, м. Лиман, пров. Привокзальний 7а» </t>
  </si>
  <si>
    <t xml:space="preserve">Реконструкція покрівлі спортивного залу з відновленням частини приміщень Торського навчально-виховного комплексу «загальноосвітня школа І-ІІІ ступенів-дошкільний навчальний заклад» Лиманської міської ради Донецької області за адресою: вул. Роднікова ,17а, с. Торське, Лиманський район, Донецька область</t>
  </si>
  <si>
    <t xml:space="preserve">Встановлення бойлеру, умивальнику, змішувач</t>
  </si>
  <si>
    <t xml:space="preserve">Придбання обладнання для закладів освіти для надання державної підтримки особам з особливими освітніми потребами</t>
  </si>
  <si>
    <t xml:space="preserve">Придбання творів українських письменників</t>
  </si>
  <si>
    <t xml:space="preserve">Кількість придбаних творів, одиниць</t>
  </si>
  <si>
    <t xml:space="preserve">Капітальний ремонт ділянки теплової мережі на абонентських вводах з встановленням вузлів обліку теплової енергії за адресою: 84406, м. Лиман, вул.Незалежності, 15</t>
  </si>
  <si>
    <t xml:space="preserve">Кількість встановлених вузлів обліку теплової енергії, одиниць</t>
  </si>
  <si>
    <t xml:space="preserve">Капітальний ремонт ділянки теплової мережі на абонентських вводах з встановленням вузлів обліку теплової енергії за адресою: 84406, м. Лиман, вул.Незалежності, 44</t>
  </si>
  <si>
    <t xml:space="preserve">Проведення коригування проектно-кошторисної документації по робочому проекту «Реконструкція нежитлової будівлі (літера А1) по вулиці Поштова, 58, міста Лимана Донецької області (Коригування)» </t>
  </si>
  <si>
    <t xml:space="preserve">Придбання шкільних автобусів</t>
  </si>
  <si>
    <t xml:space="preserve">Кількість придбаних автобусів, одиниць</t>
  </si>
  <si>
    <t xml:space="preserve">Придбання обладнання для їдалень (харчоблоків) закладів загальної середньої освіти</t>
  </si>
  <si>
    <t xml:space="preserve">Кількість обладнання </t>
  </si>
  <si>
    <t xml:space="preserve">Оновлення матеріально-технічної бази на забезпечення якісної, сучасної та доступної загальної середньої освіти "Нова українська школа"  </t>
  </si>
  <si>
    <t xml:space="preserve">Кількість учнів початкових класів</t>
  </si>
  <si>
    <t xml:space="preserve">Кількість початкових шкіл</t>
  </si>
  <si>
    <t xml:space="preserve">Кількість класів у початковій школі</t>
  </si>
  <si>
    <t xml:space="preserve">Придбання твердопаливних котлів по закладам освіти</t>
  </si>
  <si>
    <t xml:space="preserve">Кількість придбаних котлів, одиниць</t>
  </si>
  <si>
    <t xml:space="preserve">Реконструкція нежитлової будівлі (літера А1) по вулиці Поштова, 58, міста Лимана Донецької області (Друга черга) (коригування)</t>
  </si>
  <si>
    <t xml:space="preserve">Реконструкція/технічне переоснащення системи газопостачання Лиманського навчально-виховного комплексу "Загальноосвітня школа І-ІІ ступенів-дошкільний навчальний заклад" № 1 Лиманської міської ради, за адресою: вул. Шевченка, 12-А, с. Ставки, Донецька область</t>
  </si>
  <si>
    <t xml:space="preserve">Кількість GSM модулів</t>
  </si>
  <si>
    <t xml:space="preserve">Реконструкція/технічне переоснащення системи газопостачання Рубцівської загальноосвітньої школи І-ІІІ ступенів Лиманської міської ради Донецької області, за адресою: вул. Паркова, 7, с. Рубці, Донецька область</t>
  </si>
  <si>
    <t xml:space="preserve">Реконструкція/технічне переоснащення системи газопостачання Дошкільного навчального закладу с. Рубці Лиманської міської ради Донецької області, за адресою: вул. Центральна, 12а, с.Рубці, Донецька область</t>
  </si>
  <si>
    <t xml:space="preserve">Реконструкція/технічне переоснащення системи газопостачання Дошкільного навчального закладу № 8 Лиманської міської ради Донецької області, за адресою: вул. Петропавлівська, 80,  Донецька область, м.Лиман</t>
  </si>
  <si>
    <t xml:space="preserve">Реконструкція/технічне переоснащення системи газопостачання Дошкільного навчального закладу № 6 Лиманської міської ради Донецької області, за адресою: вул. Слобожанська, 85,   м.Лиман</t>
  </si>
  <si>
    <t xml:space="preserve">Реконструкція/технічне переоснащення системи газопостачання Зарічненської загальноосвітньої школи І-ІІІ ступенів Лиманської міської ради Донецької області, за адресою: плщ. Ю.Гагаріна, 3, смт. Зарічне, Донецька область</t>
  </si>
  <si>
    <t xml:space="preserve">Реконструкція/технічне переоснащення системи газопостачання Дробишевської загальноосвітньої школи І-ІІІ ступенів Лиманської міської ради Донецької області, за адресою: вул. Пушкіна, 28-А, смт. Дробишеве, Донецька область</t>
  </si>
  <si>
    <t xml:space="preserve">Реконструкція/технічне переоснащення системи газопостачання Лиманської загальноосвітньої школи І-ІІІ ступенів № 3 Лиманської міської ради Донецької області, за адресою: вул. Петропавлівська, 72, м. Лиман, Донецька область</t>
  </si>
  <si>
    <t xml:space="preserve">Реконструкція/технічне переоснащення системи газопостачання Коровоярського навчально-виховного комплексу "загальноосвітня школа І-ІІ ступенів-дошкільний навчальний заклад"  Лиманської міської ради Донецької області, за адресою: вул. Спортивна, 22, с. Коровій Яр, Донецька область</t>
  </si>
  <si>
    <t xml:space="preserve">Реконструкція/технічне переоснащення системи газопостачання Лозівського навчально-виховного комплексу "загальноосвітня школа І ступеня-дошкільний навчальний заклад"  Лиманської міської ради Донецької області, за адресою: вул. Шкільна, 1, с. Лозова, Донецька область</t>
  </si>
  <si>
    <t xml:space="preserve">Виконання робіт по розробці проектно-кошторисної документації «Капітальний ремонт внутрішніх електричних мереж будівлі дошкільного навчального закладу № 7 Лиманської міської ради за адресою: Донецька область м. Лиман, вул. Гасієва К., буд. 36Ж»</t>
  </si>
  <si>
    <t xml:space="preserve">Виконання робіт по розробці проектно-кошторисної документації «Капітальний ремонт внутрішніх електричних мереж будівлі дошкільного навчального закладу № 3 Лиманської міської ради за адресою: Донецька область м. Лиман, вул. Гасієва К., буд. 22А»</t>
  </si>
  <si>
    <t xml:space="preserve">Придбання плитки кухонної з духовим шкафом</t>
  </si>
  <si>
    <t xml:space="preserve">Кількість придбаного обладнання, одиниць </t>
  </si>
  <si>
    <t xml:space="preserve">Капітальний ремонт теплотраси Ямпільського НВК "Загальноосвітня школа І-ІІІ ступенів-дошкільний навчальний заклад", за адресою: обл.Донецька, с-ще Ямпіль, вул.Миру, 10</t>
  </si>
  <si>
    <t xml:space="preserve">Довжина теплотраси, м</t>
  </si>
  <si>
    <t xml:space="preserve">Придбання насосу блочного для котельні</t>
  </si>
  <si>
    <t xml:space="preserve">Придбання циркуляційного насосу для котельні</t>
  </si>
  <si>
    <t xml:space="preserve">Капітальний ремонт теплотраси Ярівської загальнооствітньої школи І-ІІІ ступенів Лиманської міської ради,яка знаходиться за адресою: Донецька область, Лиманський район, смт Ярова, вул.Кооперативна, 2а</t>
  </si>
  <si>
    <t xml:space="preserve">Загальна довжина труби, яка підлягає заміні, м.</t>
  </si>
  <si>
    <t xml:space="preserve">Капітальний ремонт санвузлів першого поверху Зарічненської загальноосвітньої школи І-ІІІ ступенів Лиманської міської ради, яка знаходиться за адресою: Донецька область, Лиманський район, смт Зарічне, пл.Гагаріна,3</t>
  </si>
  <si>
    <t xml:space="preserve">Кількість санвузлів, що відремонтовано</t>
  </si>
  <si>
    <t xml:space="preserve">Коригування проектно-кошторисної документації по об'єкту "Реконструкція з використанням заходів термомодернізації" ЗОШ № 2 у м. Лиман (Коригування)</t>
  </si>
  <si>
    <t xml:space="preserve">Кількість КПД</t>
  </si>
  <si>
    <t xml:space="preserve">Придбання проектору для презентацій</t>
  </si>
  <si>
    <t xml:space="preserve">Кількість проекторів</t>
  </si>
  <si>
    <t xml:space="preserve">Запроваджувати  інноваційні  освітні  програми у середній школі та розбудовувати систему «освіта впродовж життя»
</t>
  </si>
  <si>
    <t xml:space="preserve">Забезпечення безкоштовним гарячим харчуванням учнів 1-4 класів закладів загальної середньої освіти
</t>
  </si>
  <si>
    <t xml:space="preserve">Кількість учнів пільгової категорії</t>
  </si>
  <si>
    <t xml:space="preserve">Забезпечення безкоштовним гарячим харчуванням учнів пільгової категорії ( учнів 5-11 класів з малозабезпечених сімей, дітей-сиріт та дітей позбавлених батьківського піклування,  учнів 1-4 класів з малозабезпечених сімей, дітей-інвалідів, учнів ЗЗСО, батьки яких є учасниками АТО)</t>
  </si>
  <si>
    <t xml:space="preserve">Кількість учнів 1-4 класів, які забезпечуються безкоштовним гарячим харчуванням</t>
  </si>
  <si>
    <t xml:space="preserve">Забезпечення безкоштовним гарячим харчуванням 
учнів 1-4 класів з числа малозабезпечених сімей та учасників АТО загальносвітніх навчальних закладів, які відвідують групи подовженого дня</t>
  </si>
  <si>
    <t xml:space="preserve">Кількість учнів, які забезпечуються безкоштовним гарячим харчуванням</t>
  </si>
  <si>
    <t xml:space="preserve">Забезпечення повноцінного збалансованого харчування дітям дошкільного віку в дошкільних закладах</t>
  </si>
  <si>
    <t xml:space="preserve">Кількість дітей, які забезпечуються харчуванням</t>
  </si>
  <si>
    <t xml:space="preserve">Забезпечення повноцінного збалансованого харчування дітям дошкільного віку в дошкільних відділеннях навчально-виховних комплексах</t>
  </si>
  <si>
    <t xml:space="preserve">Забезпечення харчуванням дітей в пришкільних таборах з денним перебуванням</t>
  </si>
  <si>
    <t xml:space="preserve">Кількість учнів</t>
  </si>
  <si>
    <t xml:space="preserve">Забезпечення підвозу учнів до місця навчання в сільській місцевості</t>
  </si>
  <si>
    <t xml:space="preserve">Кількість учнів, які потребували підвозу </t>
  </si>
  <si>
    <t xml:space="preserve">Підвіз учнів  для здачи зовнішнього незалежного оцінювання та державної підсумкової атестації</t>
  </si>
  <si>
    <t xml:space="preserve">Підвіз учнів на спортивні змагання </t>
  </si>
  <si>
    <t xml:space="preserve">Компенсаційні виплати на пільговий проїзд педагогічним працівникам загальноосвітніх навчальних закладів на виконання програми "Організація перевезення працівників загальноосвітніх навчальних закладів у сільській місцевості" </t>
  </si>
  <si>
    <t xml:space="preserve">Кількість вчителів, що були забезпечені підвозом</t>
  </si>
  <si>
    <t xml:space="preserve">Послуги  по підключенню до мережі Інтернет</t>
  </si>
  <si>
    <t xml:space="preserve">Кількість закладів, які підключені до мережі Інтернет</t>
  </si>
  <si>
    <t xml:space="preserve">Виплата стипендій обдарованим дітям </t>
  </si>
  <si>
    <t xml:space="preserve">Кількість учнів, яким виплачується стипендія</t>
  </si>
  <si>
    <t xml:space="preserve">Програма «Робота з обдарованою молоддю», у тому числі
- проведення міського свята «Свято обдарованих дітей»
- обласні та всеукраїнські предметні олімпіади
- проведення конкурсів, виставок, фестивалів, заходи по програмі національно-патріотичного виховання, тощо
- конкурс обдарованих дітей дошкільного віку "Веселкова академія"</t>
  </si>
  <si>
    <t xml:space="preserve">Кількість обдарованих дітей, осіб</t>
  </si>
  <si>
    <t xml:space="preserve">Захід для дітей – сиріт "Свято 1 червня- День захисту дітей"</t>
  </si>
  <si>
    <t xml:space="preserve">Кількість учнів, яким буде забезпечено участь у заході</t>
  </si>
  <si>
    <t xml:space="preserve">Програма «Вчитель» . Нагородження працівників освіти до Дня працівників освіти. Нагородження протягом року вчителів відповідно до  результатів роботи</t>
  </si>
  <si>
    <t xml:space="preserve">Кількість педагогів, що нагороджено, осіб</t>
  </si>
  <si>
    <t xml:space="preserve">Матеріальна допомога на придбання шкільної та спортивної форми дітям - сиротам</t>
  </si>
  <si>
    <t xml:space="preserve">Кількість учнів, яким буде забезпечено матеріальна допомога</t>
  </si>
  <si>
    <t xml:space="preserve">Виплата допомоги дітям-сиротам, яким виповнилося 18 років</t>
  </si>
  <si>
    <t xml:space="preserve">Кількість учнів, яким забезпечена матеріальна допомога</t>
  </si>
  <si>
    <t xml:space="preserve">Стипендії Лиманського міського голови для обдарованої молоді</t>
  </si>
  <si>
    <t xml:space="preserve">Кількість стипендіатів, осіб</t>
  </si>
  <si>
    <t xml:space="preserve">Забезпечення безкоштовним харчуванням учнів з числа внутрішньо переміщених осіб; учнів, які мають статус дитини, яка постраждала внаслідок воєнних дій і збройних конфліктів; учнів ВПО та які мають статус дитини, яка постраждала внаслідок воєнних дій і збройних конфліктів, які відвідують ГПД</t>
  </si>
  <si>
    <t xml:space="preserve">Ітого</t>
  </si>
  <si>
    <t xml:space="preserve">2.20. Охорона здоров'я</t>
  </si>
  <si>
    <t xml:space="preserve">Розвивати інфраструктуру у системи охорони здоров'я</t>
  </si>
  <si>
    <t xml:space="preserve">Впровадження електронного документообігу в закладах охорони здоров’я</t>
  </si>
  <si>
    <t xml:space="preserve">КНП "ЦПМСД" Лиманської міської ради</t>
  </si>
  <si>
    <r>
      <rPr>
        <sz val="10"/>
        <color rgb="FF000000"/>
        <rFont val="Times New Roman"/>
        <family val="1"/>
        <charset val="1"/>
      </rPr>
      <t xml:space="preserve">Кількість закладів охорони здоров</t>
    </r>
    <r>
      <rPr>
        <sz val="10"/>
        <color rgb="FF000000"/>
        <rFont val="Times New Roman"/>
        <family val="1"/>
        <charset val="204"/>
      </rPr>
      <t xml:space="preserve">'</t>
    </r>
    <r>
      <rPr>
        <sz val="10"/>
        <color rgb="FF000000"/>
        <rFont val="Times New Roman"/>
        <family val="1"/>
        <charset val="1"/>
      </rPr>
      <t xml:space="preserve">я; кількість програмного забезпечення</t>
    </r>
  </si>
  <si>
    <t xml:space="preserve">2; 85</t>
  </si>
  <si>
    <t xml:space="preserve">Забезпечити придбання житла для кадрів амбулаторії ЗП-СМ смт. Дробишеве та лікаря кардіолога</t>
  </si>
  <si>
    <t xml:space="preserve">Забезпечення житлом лікарів, кількість квартир</t>
  </si>
  <si>
    <t xml:space="preserve">Проплата за навчання студентів в вищих медичних закладах</t>
  </si>
  <si>
    <t xml:space="preserve">Проплата за навчання 1 студента та 2 інтернів</t>
  </si>
  <si>
    <t xml:space="preserve">Проведення капітальних ремонтів:</t>
  </si>
  <si>
    <t xml:space="preserve">амбулаторії ЗП-СМ смт. Нове</t>
  </si>
  <si>
    <t xml:space="preserve">Виконання: ремонту покрівлі котельні (м2); оклейки стін (м2); облицювання стін керамічною плиткою (м2)</t>
  </si>
  <si>
    <t xml:space="preserve">амбулаторії ЗП-СМ смт. Новоселівка</t>
  </si>
  <si>
    <t xml:space="preserve">Виконання: утеплення фасаду (м2); облицювання франтона профлистом (м2); утеплення перекриття плитами (м2)</t>
  </si>
  <si>
    <t xml:space="preserve">фельдшерського пункту смт. Дробишеве</t>
  </si>
  <si>
    <t xml:space="preserve">Виконання: облаштування покрівлі із металочерепиці (м2); утеплення фасаду (м2); заміни віконних блоків на металопластикві (м2); ремонту системи опалення (м2)</t>
  </si>
  <si>
    <t xml:space="preserve">7.</t>
  </si>
  <si>
    <t xml:space="preserve">Придбання офісних меблів</t>
  </si>
  <si>
    <t xml:space="preserve">КНП «ЦПМСД» Лиманської міської ради</t>
  </si>
  <si>
    <t xml:space="preserve">Придбано: банкетки, стільці офісні, столи, кількість одиниць</t>
  </si>
  <si>
    <t xml:space="preserve">40; 22; 10</t>
  </si>
  <si>
    <t xml:space="preserve">8.</t>
  </si>
  <si>
    <t xml:space="preserve">Придбання медичного обладнання (лапороскопічна стійка, апарат штучної вентиляції легенів, ендоскопічна система з відеоендоскопом, 12-канальний холтерівський добовий монітор ЕКГ та АТ, приліжкові монітори пацієнта, стіл операційний)</t>
  </si>
  <si>
    <t xml:space="preserve">КНП "Лиманська ЦРЛ</t>
  </si>
  <si>
    <r>
      <rPr>
        <sz val="10"/>
        <color rgb="FF000000"/>
        <rFont val="Times New Roman"/>
        <family val="1"/>
        <charset val="1"/>
      </rPr>
      <t xml:space="preserve">Придбано: </t>
    </r>
    <r>
      <rPr>
        <sz val="10"/>
        <color rgb="FF000000"/>
        <rFont val="Times New Roman"/>
        <family val="1"/>
        <charset val="204"/>
      </rPr>
      <t xml:space="preserve">лапороскопічна стійка, апарат штучної вентиляції легенів, ендоскопічна система з відеоендоскопом, 12-канальний холтерівський добовий монітор ЕКГ та АТ, приліжкові монітори пацієнта, стіл операційний</t>
    </r>
    <r>
      <rPr>
        <sz val="10"/>
        <color rgb="FF000000"/>
        <rFont val="Times New Roman"/>
        <family val="1"/>
        <charset val="1"/>
      </rPr>
      <t xml:space="preserve">пом; стіл операційний, кількість одиниць</t>
    </r>
  </si>
  <si>
    <t xml:space="preserve">1; 1; 1; 1; 3; 1</t>
  </si>
  <si>
    <t xml:space="preserve">10.</t>
  </si>
  <si>
    <t xml:space="preserve">Придбання телемедичного обладнання для амбулаторії загальної практики сімейної медицини смт. Зарічне КНП “ЦПМСД” Лиманської міської ради</t>
  </si>
  <si>
    <t xml:space="preserve">Донецька обласна державна адміністрація</t>
  </si>
  <si>
    <t xml:space="preserve">Придбання телемедичного обладнання, одиниць</t>
  </si>
  <si>
    <t xml:space="preserve">11.</t>
  </si>
  <si>
    <t xml:space="preserve">Придбання телемедичного обладнання для амбулаторії загальної практики сімейної медицини с. Торське КНП “ЦПМСД” Лиманської міської ради</t>
  </si>
  <si>
    <t xml:space="preserve">12.</t>
  </si>
  <si>
    <t xml:space="preserve">Придбання телемедичного обладнання для амбулаторії загальної практики сімейної медицини смт. Дробишеве КНП “ЦПМСД” Лиманської міської ради</t>
  </si>
  <si>
    <t xml:space="preserve">13.</t>
  </si>
  <si>
    <t xml:space="preserve">Придбання телемедичного обладнання для амбулаторії загальної практики сімейної медицини смт. Ямпіль КНП “ЦПМСД” Лиманської міської ради</t>
  </si>
  <si>
    <t xml:space="preserve">14.</t>
  </si>
  <si>
    <t xml:space="preserve">Придбання медичного обладнання (портативний дентальний рентгенівський апарат, професійний дефібрилятор експертного рівня, пульсоксиметр, інфузійний насос, кисневий концентратор, хірургічний аспіратор</t>
  </si>
  <si>
    <t xml:space="preserve">Придбано: професійний дефібрилятор експертного рівня; пульсоксиметр; інфузійний насос; кисневий концентратор; хірургічний аспіратор, кількість одиниць</t>
  </si>
  <si>
    <t xml:space="preserve">6;8;4;2;2</t>
  </si>
  <si>
    <t xml:space="preserve">15.</t>
  </si>
  <si>
    <t xml:space="preserve">Придбання медичного обладнання (Портативні рециркулятори з НЕРА-фільтром (об'єм повітря, що проходить через прилад, не менше 300 м3/год), бактерицидний опромінювач</t>
  </si>
  <si>
    <t xml:space="preserve">Портативні рециркулятори з НЕРА-фільтром (об'єм повітря, що проходить через прилад, не менше 300 м3/год), бактерицидний опромінювач</t>
  </si>
  <si>
    <t xml:space="preserve">16.</t>
  </si>
  <si>
    <t xml:space="preserve">Виготовлення енергетичного сертифікату будівлі Амбулаторії загальної практики сімейної медицини смт. Дробишево КНП "ЦПМСД" Лиманської міської ради</t>
  </si>
  <si>
    <t xml:space="preserve">Виготовлення енергетичного сертифікату</t>
  </si>
  <si>
    <t xml:space="preserve">17.</t>
  </si>
  <si>
    <t xml:space="preserve">Придбання меблів офісних для ординаторської хірургічного відділення</t>
  </si>
  <si>
    <t xml:space="preserve">Придбано: стіл письмовий, стілець офісний, шафа для одягу, шафа для паперів, кількість одиниць</t>
  </si>
  <si>
    <t xml:space="preserve">1; 1; 1; 1</t>
  </si>
  <si>
    <t xml:space="preserve">18.</t>
  </si>
  <si>
    <t xml:space="preserve">Придбання меблів офісних</t>
  </si>
  <si>
    <r>
      <rPr>
        <sz val="10"/>
        <color rgb="FF000000"/>
        <rFont val="Times New Roman"/>
        <family val="1"/>
        <charset val="1"/>
      </rPr>
      <t xml:space="preserve">Придбано: шафу, шафу офісу, стіл комп</t>
    </r>
    <r>
      <rPr>
        <sz val="10"/>
        <color rgb="FF000000"/>
        <rFont val="Times New Roman"/>
        <family val="1"/>
        <charset val="204"/>
      </rPr>
      <t xml:space="preserve">’</t>
    </r>
    <r>
      <rPr>
        <sz val="10"/>
        <color rgb="FF000000"/>
        <rFont val="Times New Roman"/>
        <family val="1"/>
        <charset val="1"/>
      </rPr>
      <t xml:space="preserve">ютерний, одиниць</t>
    </r>
  </si>
  <si>
    <t xml:space="preserve">1; 1; 2</t>
  </si>
  <si>
    <t xml:space="preserve">19.</t>
  </si>
  <si>
    <t xml:space="preserve">Поточний ремонт приміщень під стоматологічне відділення за адресою: вулиця К. Гасієва, 36а</t>
  </si>
  <si>
    <t xml:space="preserve">Виконання робіт з улаштування цементної стяжки, улаштування плінтусів, виконання інших будівельних робіт</t>
  </si>
  <si>
    <t xml:space="preserve">20.</t>
  </si>
  <si>
    <t xml:space="preserve">Придбання службового автотранспорту для амбулаторії первинної медичної допомоги по вул. Центральна, буд.104, АЗПСМ, смт. Зарічне, Лиманської ОТГ</t>
  </si>
  <si>
    <r>
      <rPr>
        <sz val="10"/>
        <color rgb="FF000000"/>
        <rFont val="Times New Roman"/>
        <family val="1"/>
        <charset val="1"/>
      </rPr>
      <t xml:space="preserve">Департамент охорони здоров</t>
    </r>
    <r>
      <rPr>
        <sz val="10"/>
        <color rgb="FF000000"/>
        <rFont val="Times New Roman"/>
        <family val="1"/>
        <charset val="204"/>
      </rPr>
      <t xml:space="preserve">’</t>
    </r>
    <r>
      <rPr>
        <sz val="10"/>
        <color rgb="FF000000"/>
        <rFont val="Times New Roman"/>
        <family val="1"/>
        <charset val="1"/>
      </rPr>
      <t xml:space="preserve">я ОДА</t>
    </r>
  </si>
  <si>
    <t xml:space="preserve">Кількість одиниць</t>
  </si>
  <si>
    <t xml:space="preserve">21.</t>
  </si>
  <si>
    <t xml:space="preserve">Придбання службового автотранспорту для амбулаторії первинної медичної допомоги по вул. Державна, буд.115, АЗПСМ, смт.Дробишево, Лиманської ОТГ</t>
  </si>
  <si>
    <t xml:space="preserve">Інше завдання: створення належних умов для забезпечення доступності та якості первинної медичної допомоги та невідкладноі медичної допомоги населенню</t>
  </si>
  <si>
    <t xml:space="preserve">Оплата за спожиті енергоносії, придбання твердого палива, паливно-мастильних матеріалів та запасних частин для автотранспорту</t>
  </si>
  <si>
    <t xml:space="preserve">Оплата за тепло (Гкал), воду (м3), електроенергію (кВт), газ (м3), дрова (м3), вугілля (м3)</t>
  </si>
  <si>
    <t xml:space="preserve">806,9542 Гкал; 9930,4 м3; 245213,11 кВт; 9,55 м3; 83,3 м3; 75 т</t>
  </si>
  <si>
    <t xml:space="preserve">Видатки на оплату праці працівників фельдшерських пунктів, пункту невідкладної медичної допомоги</t>
  </si>
  <si>
    <t xml:space="preserve">Кількість медичних закладів, одиниць</t>
  </si>
  <si>
    <t xml:space="preserve">Інше завдання: забезпечення хворих на ВІЛ-інфекцію і СНІД  та профілактика ВІЛ-інфекції</t>
  </si>
  <si>
    <t xml:space="preserve">Придбання тест/систем, реактивів та систем відбору крові задля добровільного консультування і тестування на ВІЛ-інфекцію населення і вагітних</t>
  </si>
  <si>
    <t xml:space="preserve">КНП "Лиманська ЦРЛ", КНП "ЦПМСД" Лиманської міської ради</t>
  </si>
  <si>
    <t xml:space="preserve">Скринінгове дослідження населення  на ВІЛ інфекцію, кількість осіб</t>
  </si>
  <si>
    <t xml:space="preserve">Забезпечити молочними сумішами дітей, народжених від ВІЛ-інфікованих матерів</t>
  </si>
  <si>
    <t xml:space="preserve">Забезпечено молочними сумішами новороджених, кількість осіб</t>
  </si>
  <si>
    <t xml:space="preserve">Забезпечення медичних працівників засобами індивідуального захисту, їх обов'язкове страхування</t>
  </si>
  <si>
    <t xml:space="preserve">Кількість медичних працівників, що забезпечені гумовими рукавичками, масками, кільіксть осіб</t>
  </si>
  <si>
    <t xml:space="preserve">Придбання лікарських засобів задля лікування та обстеження опортуністичних захворювань у ВІЛ-інфікованих та хворих на СНІД, та моніторингу АРТ</t>
  </si>
  <si>
    <t xml:space="preserve">Загпльна кількість пацієнтів отримавших лікування  - 130 профілактика, 80 — лікування захворювання</t>
  </si>
  <si>
    <t xml:space="preserve">Інше завдання: забезпечення хворих на туберкульоз та профілактика захворювання</t>
  </si>
  <si>
    <t xml:space="preserve">Виявлення хворих на туберкульоз,  шляхом проведення безоплатного рентгенологічного та бактеріоскопічного обстеження</t>
  </si>
  <si>
    <t xml:space="preserve">Проведено рентгенографій, флюорографій, бактеріоскопій, одиниць</t>
  </si>
  <si>
    <t xml:space="preserve">2368; 8592; 160</t>
  </si>
  <si>
    <t xml:space="preserve">Забезпечення продовольчими пакетами на амбулаторному лікуванні</t>
  </si>
  <si>
    <t xml:space="preserve">Загальна кількість хворих, які забезпечені продовольчими пакетами, осіб</t>
  </si>
  <si>
    <t xml:space="preserve">Своєчасне проведення туберкулінодіагностики у дітей 4 - 14 років</t>
  </si>
  <si>
    <t xml:space="preserve">Загальна кількість дітей, яким встановлено пробу Манту</t>
  </si>
  <si>
    <t xml:space="preserve">Інше завдання: забезпечення хворих на цукровий та нецукровий діабет</t>
  </si>
  <si>
    <t xml:space="preserve">Забезпечення цукровознижуючими препарами та лікарськими засобами для нецукрового діабету </t>
  </si>
  <si>
    <t xml:space="preserve">Загальна кількість хворих, які отримали цукрознижувальні препарати,ЛЗ для нецукрового діабету</t>
  </si>
  <si>
    <t xml:space="preserve">Забезпечення системою безперервного моніторингу глюкози для дітей</t>
  </si>
  <si>
    <t xml:space="preserve">Придбано систему безперервного моніторингу глюкози: ресивер, трансмітер, сенсор. Забезпечено моніторингом насалення, кількість осіб</t>
  </si>
  <si>
    <t xml:space="preserve">Забезпечення препаратами інсуліну</t>
  </si>
  <si>
    <t xml:space="preserve">Кількість хворих, що забезпечено інсуліном, осіб</t>
  </si>
  <si>
    <t xml:space="preserve">Інше завдання: забезпечення хворих на вірусний гепатит С</t>
  </si>
  <si>
    <t xml:space="preserve">Оплата послуг обстеження на гепатит С, В</t>
  </si>
  <si>
    <t xml:space="preserve">Зниження темпу розповсюдження, захворювання, своєчасне виявлення, проведення обстежень, кількість осіб</t>
  </si>
  <si>
    <t xml:space="preserve">Гепатит С - 92 особи,гепатит В - 92 особи</t>
  </si>
  <si>
    <t xml:space="preserve">Інше завдання: забезпечення населення області медичними імунобіологічними препаратами проти вакцинокерованих інфекцій, зокрема сказу, правцю, ботулізму, туляремії тощо.</t>
  </si>
  <si>
    <t xml:space="preserve">Закупівля вакцин</t>
  </si>
  <si>
    <t xml:space="preserve">Придбання вакцин проти грипу</t>
  </si>
  <si>
    <t xml:space="preserve">Закупівля анатоксинів та сироваток</t>
  </si>
  <si>
    <t xml:space="preserve">Закупівля АС. Рабіпур. Сироватки Анатоксін правцевий</t>
  </si>
  <si>
    <t xml:space="preserve">Придбання предметів медичного призначення</t>
  </si>
  <si>
    <t xml:space="preserve">придбання витратних матеріалів</t>
  </si>
  <si>
    <t xml:space="preserve">Інше завдання: забезпечення онкологічних хворих</t>
  </si>
  <si>
    <t xml:space="preserve">Лікарськими засобами </t>
  </si>
  <si>
    <t xml:space="preserve">Надання медичної допомоги онкохворим в стаціонарах</t>
  </si>
  <si>
    <t xml:space="preserve">Інше завдання: забезпечення пільгової категорії населення</t>
  </si>
  <si>
    <t xml:space="preserve">Медикаментами</t>
  </si>
  <si>
    <t xml:space="preserve">Загальна кількість пільговиків, забезпечених медикаментами, осіб</t>
  </si>
  <si>
    <t xml:space="preserve">Зубним протезуванням</t>
  </si>
  <si>
    <t xml:space="preserve">Кількість осіб, яким проведено зубопротезування</t>
  </si>
  <si>
    <t xml:space="preserve">Слуховими апаратами</t>
  </si>
  <si>
    <t xml:space="preserve">Засобами технічної реабілітації</t>
  </si>
  <si>
    <t xml:space="preserve">Загальна кількість пільговиків, які забезпечені засобами технічної реабілітації, за рахунок залишків минулого року</t>
  </si>
  <si>
    <t xml:space="preserve">Медикаменти для надання паліативної допомоги, придбання спеціальних рецептурних бланків для виписки накротичних препаратів </t>
  </si>
  <si>
    <t xml:space="preserve">Забезпечено безоплатним та пільговим відпуском, медикаментів, кількість осіб</t>
  </si>
  <si>
    <t xml:space="preserve">4 особи</t>
  </si>
  <si>
    <t xml:space="preserve">Інше завдання: забезпечення дорослих хворих на орфанні захворювання</t>
  </si>
  <si>
    <t xml:space="preserve">Лікарськими засобами  для дорослих</t>
  </si>
  <si>
    <t xml:space="preserve">Загальна кількість хворих дорослого віку, які забезпечені ЛЗ за рахунок пільгових рецептів</t>
  </si>
  <si>
    <t xml:space="preserve">Інше завдання: забезпечення дітей, хворих на орфанні захворювання</t>
  </si>
  <si>
    <t xml:space="preserve">Лікарськими засобами  для дітей</t>
  </si>
  <si>
    <t xml:space="preserve">Загальна кількість хворих дітей, які забезпечені ЛЗ за рахунок пільгових рецептів</t>
  </si>
  <si>
    <t xml:space="preserve">1 дитина</t>
  </si>
  <si>
    <t xml:space="preserve">Інше завдання: забезпечення ветеранів ВОВ</t>
  </si>
  <si>
    <t xml:space="preserve">Надання якісної стаціонарної допомоги </t>
  </si>
  <si>
    <t xml:space="preserve">Загальна кількість ветеранів ДСВ, яким буде надана якісна стаціонарна допомога, осіб</t>
  </si>
  <si>
    <t xml:space="preserve">Інше завдання: забезпечення хворих на гемофілію факторами згортання крові для надання екстреної медичної допомоги</t>
  </si>
  <si>
    <t xml:space="preserve">Дорослих</t>
  </si>
  <si>
    <t xml:space="preserve">Кількість хворих дорослого віку, які забезпечені факторами згортання крові, осіб</t>
  </si>
  <si>
    <t xml:space="preserve">Інше завдання: забезпечення жінок фертільного віку та вагітних </t>
  </si>
  <si>
    <t xml:space="preserve">Сучасними методами пренатальної діагностики вродженої та спадкової патології вагітних групи ризику 100% -вим охопленням </t>
  </si>
  <si>
    <t xml:space="preserve">Кількість жінок, осіб</t>
  </si>
  <si>
    <t xml:space="preserve">Придбання контрацептивів (оральні, бар'єрні, ВМК та інші) жінок, якім вагітність та пологи загрожують життю</t>
  </si>
  <si>
    <t xml:space="preserve">Придбання контрацептивів</t>
  </si>
  <si>
    <t xml:space="preserve">Медикаментами для надання невідкладної допомоги (при тяжких гестозах, септичних ускладненнях та анеміях, тощо) </t>
  </si>
  <si>
    <t xml:space="preserve">Закупівля препаратів при кровотечах</t>
  </si>
  <si>
    <t xml:space="preserve">Медикаменти при акушерських кровотечах</t>
  </si>
  <si>
    <t xml:space="preserve">Закупівля препаратів при акушерських кровотечах</t>
  </si>
  <si>
    <t xml:space="preserve">Безоплатне проведення добровільного медичного обстеження осіб на TORCH - інфекцію</t>
  </si>
  <si>
    <t xml:space="preserve">Проведене обстеження на TORCH-інфекції, кількість осіб</t>
  </si>
  <si>
    <t xml:space="preserve">Тести для визначення околоплідних вод.</t>
  </si>
  <si>
    <t xml:space="preserve">Придбання тестів для визначення околоплідних вод, одиниць</t>
  </si>
  <si>
    <t xml:space="preserve">Інше завдання: забезпечення дітей, хворих на фенілкетонурію</t>
  </si>
  <si>
    <t xml:space="preserve">Продуктами лікувального харчування</t>
  </si>
  <si>
    <t xml:space="preserve">Забезпечено продуктами лікувального харчування, кількість одиниць</t>
  </si>
  <si>
    <t xml:space="preserve">Інше завдання: забезпечення дітей перших двох років життя з малозабезпечених сімей </t>
  </si>
  <si>
    <t xml:space="preserve">Пільговим харчуванням</t>
  </si>
  <si>
    <t xml:space="preserve">Кількість дітей, що забезпечені пільговим харчуванням, кількість осіб</t>
  </si>
  <si>
    <t xml:space="preserve">Інші завдання: забезпечення противоепідемічних заходів</t>
  </si>
  <si>
    <t xml:space="preserve">Засобами індивідуального захсту, виробами медичного призначення, дезінфікуючих засобів</t>
  </si>
  <si>
    <t xml:space="preserve">Кількість костюмів біологічного захисту(1100шт); захисні щити-50шт;захисні очки-50шт;респіратор-152шт дезінфекційних засобів(99шт); виробів медичного призначення(967шт)</t>
  </si>
  <si>
    <t xml:space="preserve">      1100;50;50;152;99;967</t>
  </si>
  <si>
    <t xml:space="preserve">Кількість костюмів біологічного захисту(420шт); комбінезон захисний(480шт); щіток захисний(50шт);захисні окуляри (50шт);халат медичний (700шт)маски медичні (12000шт)</t>
  </si>
  <si>
    <t xml:space="preserve">      420;480;50;50;        700;12000</t>
  </si>
  <si>
    <t xml:space="preserve">Придбання паливно-мастильних матеріалів</t>
  </si>
  <si>
    <t xml:space="preserve">Придбанj паливно-мастильні матеріали, кількість літрів</t>
  </si>
  <si>
    <t xml:space="preserve">Придбання віконних та дверних блоків</t>
  </si>
  <si>
    <t xml:space="preserve">Кількість лікувальних відділень де встановлені віконні та дверні блоки, одиниць</t>
  </si>
  <si>
    <t xml:space="preserve">Придбання медичного та лабораторного обладнання</t>
  </si>
  <si>
    <t xml:space="preserve">Кількість бактерицидних опромінювачів; пульсоксиметрів</t>
  </si>
  <si>
    <t xml:space="preserve">10; 23</t>
  </si>
  <si>
    <t xml:space="preserve">Разом</t>
  </si>
  <si>
    <t xml:space="preserve">2.21 Фізичне виховання та спорт</t>
  </si>
  <si>
    <t xml:space="preserve">Інше завдання: забезпечити розвиток фізичної культури і спорту, популяризацію здорового способу життя та підтримку провідних спортсменів області, створити доступну спортивну інфраструктуру, розвинути мережу спортивних шкіл та організацій, зокрема шляхом підтримки центрів фізичного здоров’я «Спорт для всіх»
</t>
  </si>
  <si>
    <t xml:space="preserve">Будівництво Фізкультурно-оздоровчого комплексу м. Лиман
</t>
  </si>
  <si>
    <t xml:space="preserve">Будівництво відповідно до проектно-кошторисної документації (станом на вересень 2019 року ПКД знаходиться на експертизі)</t>
  </si>
  <si>
    <t xml:space="preserve">Будівництво мультифункціонального майданчику для ігрових видів спорту (смт. Зарічне)</t>
  </si>
  <si>
    <t xml:space="preserve">Мультифункціональний майданчик для ігрових видів спорту</t>
  </si>
  <si>
    <t xml:space="preserve">Проведення та участь у спортивно-масових заходах</t>
  </si>
  <si>
    <t xml:space="preserve">Кількість проведених спортивних заходів</t>
  </si>
  <si>
    <t xml:space="preserve">Стипендії  провідним спортсменам Лиманщини</t>
  </si>
  <si>
    <t xml:space="preserve">Одноразові грошові винагороди міської ради  спортсменам та їх тренерам за досягнення високих спортивних результатів</t>
  </si>
  <si>
    <t xml:space="preserve">Кількість нагороджених чемпіонів, призерів змагань та їх тренерів, осіб</t>
  </si>
  <si>
    <t xml:space="preserve">Премія у сфері фізичної культури та спорту "За вагомий внесок у  розбудову фізкультурно-спортивного руху у громаді" до Дня фізичної культури та спорту</t>
  </si>
  <si>
    <t xml:space="preserve">Нагородження кращих у сфері фізичної культури та спорту до Дня фізичної культури та спорту. Кількість осіб</t>
  </si>
  <si>
    <t xml:space="preserve">Придбання спортивного обладнання та інвентарю (Дитячо-юнацька спортивна школа м. Лиман)</t>
  </si>
  <si>
    <t xml:space="preserve">Придбання спортивного обладнання та інвентарю (мати-татамі , манекени борцівські, еспандери гумові, секундоміри, напульсники, важкоатлетичні трико, наколінники, магнезія,гирі 6 кг, гирі 24 кг, пояс важкоатлетичний, медбол, трико еластичне, канати для перетягування, м’ячі футбольні, м’ячі футзальні, форми футбольні, форми для воротаря, рукавиці для воротаря, костюми вітрозахисні, макети футбольного поля, взуття ігрове, торбинка для магнезії)</t>
  </si>
  <si>
    <t xml:space="preserve">Здійснення адресних виплат спортсменам та  тренерам для придбання житла на умовах співфінансування з місцевих бюджетів</t>
  </si>
  <si>
    <t xml:space="preserve">Придбання житла</t>
  </si>
  <si>
    <t xml:space="preserve">9.</t>
  </si>
  <si>
    <t xml:space="preserve">Утримання Дитячо-юнацької спортивної школи м. Лиман</t>
  </si>
  <si>
    <t xml:space="preserve">Кількість секцій та видів спорту (одиниць); кількість осіб</t>
  </si>
  <si>
    <t xml:space="preserve">32/357</t>
  </si>
  <si>
    <t xml:space="preserve">Відкриття та утримання центрів фізичного здоров'я населення "Спорт для всіх"</t>
  </si>
  <si>
    <t xml:space="preserve">Участь в конкурсах, показових виступах, фестивалях, спортивних святах та інших фізкультурно-оздоровчих заходах, кількість осіб</t>
  </si>
  <si>
    <t xml:space="preserve">Придбання спортивного обладанння</t>
  </si>
  <si>
    <t xml:space="preserve">Виконання  проектно-кошторисної документації по об'єкту "Будівництво фізкультурно-оздоровчого комплексу м. Лиман"</t>
  </si>
  <si>
    <t xml:space="preserve">2.22 Культура і туризм</t>
  </si>
  <si>
    <t xml:space="preserve">Інше завдання: створювати позитивну репутацію активно-патріотичного громадянина через проведення культурних заходів, орієнтованих на патріотичне виховання</t>
  </si>
  <si>
    <t xml:space="preserve">Організація та проведення культурно-масових заходів (фестивалі, концерти, свята, ювілеї, вечори, виставки тощо)</t>
  </si>
  <si>
    <t xml:space="preserve">Відділ культури і туризму міської ради</t>
  </si>
  <si>
    <t xml:space="preserve">Кількість культурно-масових заходів</t>
  </si>
  <si>
    <t xml:space="preserve">Укріплення основних фондів та покращення якості надання послуг</t>
  </si>
  <si>
    <t xml:space="preserve">Передплата періодичних видань</t>
  </si>
  <si>
    <t xml:space="preserve">Кількість періодичних видань</t>
  </si>
  <si>
    <t xml:space="preserve">Розвиток бібліотечної справи: поповнення, збереження фондів, інформатизація бібліотек, тощо</t>
  </si>
  <si>
    <t xml:space="preserve">Збільшення кількості бібліотечного фонду, примірників</t>
  </si>
  <si>
    <t xml:space="preserve">Розробка проектів землеустрою, щодо відведення земельної ділянки для постійного користування за об’єктами: ЦКД сел. Ставки за адресою: сел. Ставки, вул. Шевченко 29; СБК с. Терни за адресою: с. Терни, вул. Набережна 1; СБК с. Колодязі за адресою: с. Колодязі, вул. Шевченко 60; Музична школа м. Лиман за адресою: м. Лиман, вул. Деповська 2в</t>
  </si>
  <si>
    <t xml:space="preserve">Придбання ноутбуків з предустановленою ОС для клубів с. Коровій Яр та смт. Новоселівка</t>
  </si>
  <si>
    <t xml:space="preserve">Кількість придбаної техніки</t>
  </si>
  <si>
    <t xml:space="preserve">Розробка пректно-кошторисної документації та проходження комплексної експертизи робочого проекту , з наданням позитивного експертного висновку по об'єкту: "Капітальний ремонт нежитлової будівлі, адміністративного корпусу (заміні вікон, електропостачання) за адресою: Донецька область, м. Лиман, вул. Деповська, буд.2в</t>
  </si>
  <si>
    <t xml:space="preserve">Придбання  комплектів музичної апаратури  для   клубів с. Коровій Яр та смт Новоселівка</t>
  </si>
  <si>
    <t xml:space="preserve">Кількість комплектів придбаної музичної апаратури</t>
  </si>
  <si>
    <t xml:space="preserve">Придбання сценічних костюмів для зразкової хореографічної студії «Каприз» Центру культури і дозвілля міста Лиман</t>
  </si>
  <si>
    <t xml:space="preserve">Кількість придбаних костюмів</t>
  </si>
  <si>
    <t xml:space="preserve">Технічне переоснащення системи газопостачання нежитлового приміщення за адресою: вул. Свободи, 46 м. Лиман</t>
  </si>
  <si>
    <r>
      <rPr>
        <sz val="10"/>
        <color rgb="FF000000"/>
        <rFont val="Times New Roman"/>
        <family val="1"/>
        <charset val="1"/>
      </rPr>
      <t xml:space="preserve">Кількість об</t>
    </r>
    <r>
      <rPr>
        <sz val="10"/>
        <color rgb="FF000000"/>
        <rFont val="Times New Roman"/>
        <family val="1"/>
        <charset val="204"/>
      </rPr>
      <t xml:space="preserve">’</t>
    </r>
    <r>
      <rPr>
        <sz val="10"/>
        <color rgb="FF000000"/>
        <rFont val="Times New Roman"/>
        <family val="1"/>
        <charset val="1"/>
      </rPr>
      <t xml:space="preserve">єктів, що переоснащено</t>
    </r>
  </si>
  <si>
    <t xml:space="preserve">Розробка проектно-кошторисної документації з отриманням позитивного експертного висновку експертизи на об’єкт «Капітальний ремонт ганків, вимощення та цокольної частини будівлі Центру культури і дозвілля ім. Горького за адресою: Донецька область, м. Лиман, вул. Незалежності, 17»</t>
  </si>
  <si>
    <t xml:space="preserve">Капітальний ремонт нежитлової будівлі, адміністративного корпусу (заміні вікон, електропостачання) за адресою: Донецька область, м. Лиман, вул. Деповська, буд.2в</t>
  </si>
  <si>
    <t xml:space="preserve">Проведення капітального ремонту</t>
  </si>
  <si>
    <t xml:space="preserve">Придбання кондиціонера</t>
  </si>
  <si>
    <t xml:space="preserve">Придбання двох ноутбуків з предустановленою операційною системою для ЦКД м. Лиман та клубу смт. Ямпіль</t>
  </si>
  <si>
    <t xml:space="preserve">Придбання відеокамери для ЦКД м. Лиман</t>
  </si>
  <si>
    <t xml:space="preserve">2.23. Заходи, пов'язані з наслідками проведення ООС та  АТО  на теріторії області. Підтримка внутрішньо переміщених осіб</t>
  </si>
  <si>
    <t xml:space="preserve">Створення системи психологічної, соціальної та фізичної реабілітації для населення, яке постраждало внаслідок проведення конфлікту. Підтримувати воїнів АТО та їх сім'ї</t>
  </si>
  <si>
    <t xml:space="preserve">Одноразова виплата постраждалим учасникам  АТО  та ООС і  членам сімей загиблих учасників АТО та ООС</t>
  </si>
  <si>
    <t xml:space="preserve">Кількість отримувачів одноразової виплати</t>
  </si>
  <si>
    <t xml:space="preserve">13 осіб</t>
  </si>
  <si>
    <t xml:space="preserve">Щомісячна виплата в розмірі одного прожиткового мінімуму  сім'ям загиблих (померлих) та зниклих безвісті учасників АТО  та ООС</t>
  </si>
  <si>
    <t xml:space="preserve">Кількість отримувачів щомісячних виплат</t>
  </si>
  <si>
    <t xml:space="preserve">5 осіб</t>
  </si>
  <si>
    <t xml:space="preserve">Відшкодування 50 % сплати за ЖКП та придбання твердого палива родинам загиблих учасників АТО та ООС</t>
  </si>
  <si>
    <t xml:space="preserve">Кількість отримувачів відшкодування </t>
  </si>
  <si>
    <t xml:space="preserve">Забезпечення учасників АТО та ООС  санаторно-курортним лікуванням</t>
  </si>
  <si>
    <t xml:space="preserve">Кількість отримувачів санаторно-курортних путівок</t>
  </si>
  <si>
    <t xml:space="preserve">Професійна адаптація  учасників АТО та ООС</t>
  </si>
  <si>
    <t xml:space="preserve">Психологічна реабілітація учасників АТО та ООС</t>
  </si>
  <si>
    <t xml:space="preserve">Виплати грошової компенсації вартості проїзду учасників Революції Гідності та учасників АТО та ООС до реабілітаційних установ для проходження психологічної реабілітації та назад</t>
  </si>
  <si>
    <t xml:space="preserve">Допомога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</si>
  <si>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 xml:space="preserve">Кількість отримувачів допомог, сімей</t>
  </si>
  <si>
    <t xml:space="preserve">Надання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</si>
  <si>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 xml:space="preserve">8 осіб</t>
  </si>
  <si>
    <t xml:space="preserve">Придбання у комунальну власність квартир для надання в тимчасове користування внутрішньо переміщеним особам</t>
  </si>
  <si>
    <t xml:space="preserve">Кількість квартир</t>
  </si>
  <si>
    <t xml:space="preserve">Грошова компенсація за належні для отримання жилі приміщення для внутрішньо переміщу 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</si>
  <si>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 xml:space="preserve">Ціль 4. Розбудова безпечного суспільства</t>
  </si>
  <si>
    <t xml:space="preserve">2.24. Охорона навколишнього природного середовища </t>
  </si>
  <si>
    <t xml:space="preserve"> Усувати екологічні загрози, в тому числі які виникли внаслідок проведення АТО Стратегії розвитку Донецької області на період до 2020 року</t>
  </si>
  <si>
    <t xml:space="preserve">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зокрема розробка місцевої схеми формування екологічної мережі Лиманської ОТГ Донецької області.</t>
  </si>
  <si>
    <t xml:space="preserve">2020 рік</t>
  </si>
  <si>
    <t xml:space="preserve"> Виконавчий комітет Лиманської міської ради</t>
  </si>
  <si>
    <t xml:space="preserve">Розроблено схем, од.</t>
  </si>
  <si>
    <t xml:space="preserve">Заходи з озеленення міст і сіл, а саме інвентаризація об'єктів зеленого господарства.</t>
  </si>
  <si>
    <t xml:space="preserve">Лиманська ОТГ, КП "Лиманський "Зеленбуд"</t>
  </si>
  <si>
    <t xml:space="preserve">Проведено інвентарізацію зелених насаджень по вул.Свободи м. Лиман, на площі, га</t>
  </si>
  <si>
    <t xml:space="preserve">Забезпечення екологічно безпечного збирання, перевезення, зберігання, оброблення, утилізації, видалення, знешкодження і захоронення відходів та небезпечних хімічних речовин.</t>
  </si>
  <si>
    <t xml:space="preserve">2019 рік</t>
  </si>
  <si>
    <t xml:space="preserve">Лиманська ОТГ, Виконавчий комітет Лиманської міської ради</t>
  </si>
  <si>
    <t xml:space="preserve">Передано на утилізацію небезпечних відходів, кг</t>
  </si>
  <si>
    <t xml:space="preserve">Підтримувати освітні та інформаційні заходи з підвищення обізнаності населення, інформування щодо екологічних ризиків, забезпечення проведення роз’ясню- вальної роботи з керівництвом та адміністрацією небез- печних підприємств із залученням можливостей ОДА, ЗМІ
Стратегії розвитку Донецької області на період до 2020 року </t>
  </si>
  <si>
    <t xml:space="preserve">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створення бібліотек,  відеотек, фонотек тощо.</t>
  </si>
  <si>
    <t xml:space="preserve">Донецька область,
Виконавчий комітет Лиманської міської ради</t>
  </si>
  <si>
    <t xml:space="preserve">Організовано виставку на екологічному форумі, кількість виставок 
Видано поліграфічної продукції, од.</t>
  </si>
  <si>
    <t xml:space="preserve">Функціонування державної системи моніторингу навколишнього природного середовища.</t>
  </si>
  <si>
    <t xml:space="preserve">Проведено досліджень, кількість</t>
  </si>
  <si>
    <t xml:space="preserve">Впровадження комплексу заходів для вирішення проблем поводження з твердими побутовими відходами</t>
  </si>
  <si>
    <t xml:space="preserve">Придбання обладнання для збору побутових відходів, а саме придбання контейнерів.</t>
  </si>
  <si>
    <t xml:space="preserve">Забезпечення екологічно безпечного збирання твердих побутових відходів, придбано контейнерів, од.</t>
  </si>
  <si>
    <t xml:space="preserve">2.25. Захист прав і свобод громадян</t>
  </si>
  <si>
    <t xml:space="preserve">Сприяти роботі правоохоронних органів та органів правосуддя для формування безпечного суспільства шляхом роз’яснення прав та обов’язків громадян</t>
  </si>
  <si>
    <t xml:space="preserve">Забезпечення публічної безпеки і порядку</t>
  </si>
  <si>
    <t xml:space="preserve">Лиманське ВП Слов’янського ВП ГУНП в Донецькій області</t>
  </si>
  <si>
    <t xml:space="preserve">Патрулювання  та нагляд за дорожнім рухом</t>
  </si>
  <si>
    <t xml:space="preserve">Протидія злочинності</t>
  </si>
  <si>
    <t xml:space="preserve">Виявлення, розкриття та попередження вчинення злочинів</t>
  </si>
  <si>
    <t xml:space="preserve">Придбання автомобіля</t>
  </si>
  <si>
    <t xml:space="preserve">ГУ Служби безпеки України в Донецькій та Луганській областях</t>
  </si>
  <si>
    <t xml:space="preserve">Кількість автомобілів, одиниць</t>
  </si>
  <si>
    <t xml:space="preserve">2.26. Захист населення і територій від надзвичайних ситуацій</t>
  </si>
  <si>
    <t xml:space="preserve">Підвищувати рівень готовності відділів обласних і місцевих органів влади у сфері реагування на надзвичайні ситуації та розвивати їхню інфраструктуру з реагування на надзвичайні ситуації</t>
  </si>
  <si>
    <t xml:space="preserve">Організація проведення заходів для попередження та  ліквідації надзвичайних ситуацій і життєзабезпечення постраждалого населення</t>
  </si>
  <si>
    <t xml:space="preserve">Виконавчий комітет міської ради, відділ з питань ЦЗ</t>
  </si>
  <si>
    <t xml:space="preserve">Придбання паливо-мастильних матеріалів, літрів</t>
  </si>
  <si>
    <t xml:space="preserve">Підтримка безперебійного функціонування та експлуатаційне -технічне обслуговування засобів системи оповіщення населення про загрозу виникнення  надзвичайних ситуацій місцевого рівня</t>
  </si>
  <si>
    <t xml:space="preserve">Укладання договору з ПАТ «Укртелеком», одиниць</t>
  </si>
  <si>
    <t xml:space="preserve">Технічне  переобладнання засобів оповіщення населення про загрозу виникнення надзвичайних ситуацій</t>
  </si>
  <si>
    <t xml:space="preserve">Придбання транслюючих блоків, одиниць</t>
  </si>
  <si>
    <t xml:space="preserve">Розвиток та удосконалення системи підготовки фахівців керівного складу з питань цивільного захисту і населення до дій в умовах надзвичайної ситуації</t>
  </si>
  <si>
    <t xml:space="preserve">Виконавчий комітет міської ради, відділ з питань ЦЗ </t>
  </si>
  <si>
    <t xml:space="preserve">Виконання комплексних заходів щодо захисту об'єктів, що забезпечують нормальне функціювання систем життєдіяльності населення</t>
  </si>
  <si>
    <t xml:space="preserve">Придбання вогнегасників та протипожежних сумішей для захисту від пожеж, одиниць</t>
  </si>
  <si>
    <t xml:space="preserve">Підвищення обізнаності населення про поведінку при загрозі або під час виникнення надзвичайних ситуацій(випуск пам'яток, листівок для населення , проведення змагань, навчань з підготовки молоді, непрацюючого населення до дій у надзвичайних ситуаціях та інше).</t>
  </si>
  <si>
    <t xml:space="preserve">Виготовлення листівок, пам'яток, штук</t>
  </si>
  <si>
    <t xml:space="preserve">Забезпечення консультаційних пунктів з питань цивільного захисту інформаційно-довідковим матеріалом, оформлення відповідних стендів</t>
  </si>
  <si>
    <t xml:space="preserve">Виготовлення стендів, одиниць</t>
  </si>
  <si>
    <t xml:space="preserve">Забезпечувати засобами захисту органів дихання непрацюючого населення, яке проживає в містах, віднесених до груп з цивільної оборони, в зоні можливого хімічного забруднення (в умовах ООС) та в прогнозованій зоні хімічного забруднення (в умовах мирного стану)</t>
  </si>
  <si>
    <t xml:space="preserve">Накопичення засобів індивідуального захисту органів дихання для забезпечення непрацюючого населення</t>
  </si>
  <si>
    <t xml:space="preserve">Придбання засобів індивідуального захисту органів дихання, одиниць</t>
  </si>
  <si>
    <t xml:space="preserve">Приводити наявні захисні споруди цивільного захисту у готовність до використання за призначенням</t>
  </si>
  <si>
    <t xml:space="preserve">Проведення технічної інвентаризації захисних споруд цивільного захисту (цивільної оборони), в тому числі тих, що належать до комунальної власності міської ради</t>
  </si>
  <si>
    <t xml:space="preserve">Управління та відділи  міської ради  </t>
  </si>
  <si>
    <t xml:space="preserve">Виготовлення технічних паспортів об’єктів, одиниць</t>
  </si>
  <si>
    <t xml:space="preserve">Підвищувати обізнаність населення щодо поводження з вибухонебезпечними предметами</t>
  </si>
  <si>
    <t xml:space="preserve">Організація проведення заходів на випадок  виявлення та знищення вибухонебезпечних предметів часів Другої світової війни та АТО</t>
  </si>
  <si>
    <t xml:space="preserve">Кількість заходів, одиниць</t>
  </si>
  <si>
    <t xml:space="preserve">Інші (зазначити, які саме)</t>
  </si>
  <si>
    <t xml:space="preserve">Забезпечення фінансування аварійно -рятувальних служб  на водних об'єктах за обстеження пляжів комунальної власності та постійне аварійно — рятувальне обслуговування водних об'єктів</t>
  </si>
  <si>
    <t xml:space="preserve">Кількість послуг аварійно -рятувальних служб  на водних об'єктах, одиниць</t>
  </si>
  <si>
    <t xml:space="preserve">Придбання матеріально-технічних засобів для поповнення місцевого матеріально-технічного резерву Лиманської об’єднаної територіальної громади</t>
  </si>
  <si>
    <t xml:space="preserve">Придбання матеріально-технічних засобів для поповнення місцевого матеріально-технічного резерву</t>
  </si>
  <si>
    <t xml:space="preserve">рукавиці одноразові міцні — 215 пар; окуляри захисні — 15 шт..; костюми — 56 ошт..; бахіли — 200 шт; респіратори — 100 шт.; хлорне вапно — 200 кг</t>
  </si>
  <si>
    <t xml:space="preserve"> 2.27 Розвиток інформаційного простору. Забезпечення доступу до неупереджених джерел інформації </t>
  </si>
  <si>
    <t xml:space="preserve">Розвивати інформаційно-комунікаційну інфраструктуру</t>
  </si>
  <si>
    <t xml:space="preserve">Сприяння  функціонуванню інтернет-центрів на базі Центральної бібліотечної системи </t>
  </si>
  <si>
    <t xml:space="preserve">Відділ організаційної роботи та внутрішньої політики виконавчого комітету міської ради, 
відділ культури та туризму міської ради
</t>
  </si>
  <si>
    <t xml:space="preserve">Модернізація та підтримка офіційного сайту міської ради з метою приведення його у відповідність із сучасними стандартами інформаційного маркетингу</t>
  </si>
  <si>
    <t xml:space="preserve">Відділ організаційної роботи та внутрішньої політики, 
відділ інформаційних технологій
виконавчого комітету міської ради</t>
  </si>
  <si>
    <t xml:space="preserve">Кількість відвідувань сайту</t>
  </si>
  <si>
    <t xml:space="preserve">Сприяти конкуренції та високим професійним стандартам у медіа. Проводити заходи по підвищенню кваліфікації  журналістів ЗМІ</t>
  </si>
  <si>
    <t xml:space="preserve">Залучення місцевих ЗМІ до участі у міжнародних, регіональних, обласних , місцевих конкурсах журналістських робіт</t>
  </si>
  <si>
    <t xml:space="preserve">Відділ організаційної роботи та внутрішньої політики, 
Виконавчого комітету міської ради</t>
  </si>
  <si>
    <t xml:space="preserve">Систематичне проведення семінарів-нарад, консультацій у форматі засідання за «круглим столом» з керівниками засобів масової інформації, представниками громадських організацій, спілок, діяльність яких пов’язана з ЗМІ,  комунікацією з органами місцевого сам</t>
  </si>
  <si>
    <t xml:space="preserve">Відділ організаційної роботи та внутрішньої політики, виконавчого комітету міської ради</t>
  </si>
  <si>
    <t xml:space="preserve">Стимулювання серед місцевих ЗМІ попиту на позитивні новини про різні аспекти життя Лиманської ОТГ  шляхом проведенню інформаційно-рекламних кампаній у ЗМІ і постійної роботи в соціальних мережах та на інтернет-форумах</t>
  </si>
  <si>
    <t xml:space="preserve">Кількість інформаційно-рекламних компаній</t>
  </si>
  <si>
    <t xml:space="preserve">Інформування місцевих ЗМІ щодо проведення форумів, тренінгів, навчальних семінарів, а також зустрічей з обміну досвідом</t>
  </si>
  <si>
    <t xml:space="preserve">Кількість інформацій</t>
  </si>
  <si>
    <t xml:space="preserve">Забезпечувати обізнаність населення щодо переваг євроінтеграції</t>
  </si>
  <si>
    <t xml:space="preserve">Розробка макетів постерів та інформаційних плакатів</t>
  </si>
  <si>
    <r>
      <rPr>
        <sz val="11"/>
        <color rgb="FF00000A"/>
        <rFont val="Times New Roman"/>
        <family val="1"/>
        <charset val="204"/>
      </rPr>
      <t xml:space="preserve">Відділ організаційної роботи та </t>
    </r>
    <r>
      <rPr>
        <sz val="11"/>
        <rFont val="Times New Roman"/>
        <family val="1"/>
        <charset val="204"/>
      </rPr>
      <t xml:space="preserve">внутрішньої</t>
    </r>
    <r>
      <rPr>
        <sz val="11"/>
        <color rgb="FF00000A"/>
        <rFont val="Times New Roman"/>
        <family val="1"/>
        <charset val="204"/>
      </rPr>
      <t xml:space="preserve"> політики, 
відділ інформаційних технологій
виконавчого комітету міської ради</t>
    </r>
  </si>
  <si>
    <t xml:space="preserve">Кількість розроблених макетів</t>
  </si>
  <si>
    <t xml:space="preserve">Проведення круглих столів, конференцій, лекцій, відкритих уроків, тощо на тему “Україна-Європейський союз”</t>
  </si>
  <si>
    <r>
      <rPr>
        <sz val="11"/>
        <color rgb="FF00000A"/>
        <rFont val="Times New Roman"/>
        <family val="1"/>
        <charset val="204"/>
      </rPr>
      <t xml:space="preserve">Відділ організаційної роботи та </t>
    </r>
    <r>
      <rPr>
        <sz val="11"/>
        <rFont val="Times New Roman"/>
        <family val="1"/>
        <charset val="204"/>
      </rPr>
      <t xml:space="preserve">внутрішньої</t>
    </r>
    <r>
      <rPr>
        <sz val="11"/>
        <color rgb="FF00000A"/>
        <rFont val="Times New Roman"/>
        <family val="1"/>
        <charset val="204"/>
      </rPr>
      <t xml:space="preserve"> політики, виконавчого комітету міської ради, управління освіти, молодів та спорту, відділ культури і туризму міської ради</t>
    </r>
  </si>
  <si>
    <t xml:space="preserve">Впроваджувати аналітичний контент</t>
  </si>
  <si>
    <t xml:space="preserve">Впровадження та забезпечення функціонування програмного забезпечення BIS-SOFT "Електронний бюджет участі", «АІС енергосервіс», “Контакт сервіс” «Електронні петиції», «Інвестиційний портал», «Поіменне голосування»</t>
  </si>
  <si>
    <t xml:space="preserve">Очікуване збільшення відвідувань офіційного сайту міської ради (%)</t>
  </si>
  <si>
    <t xml:space="preserve">Проводити широкі PR кампанії заходів, пов’язаних з вирішенням соціально важливих   питань</t>
  </si>
  <si>
    <t xml:space="preserve">Анонсування заходів та подій в місцевих друкованих періодичних виданнях, на офіційному веб-сайті міської ради та її офіційній сторінці у “Facebook”</t>
  </si>
  <si>
    <t xml:space="preserve">Кількість 
Анонсів:
“Facebook”
Сайт</t>
  </si>
  <si>
    <t xml:space="preserve">Широке висвітлення заходів та подій в місцевих друкованих періодичних виданнях, на офіційному веб-сайті міської ради та її офіційній сторінці у “Facebook”</t>
  </si>
  <si>
    <t xml:space="preserve">Кількість  публікацій:
“Facebook”
Сайт</t>
  </si>
  <si>
    <t xml:space="preserve">2.28. Субвенція з місцевого бюджету державному бюджету на виконання програм соціально-економічного розвитку регіонів</t>
  </si>
  <si>
    <t xml:space="preserve">Сприяти   забезпеченню   пожежно-   та   аварійно-рятувальних  підрозділів  необхідною спецтехнікою
та обладнанням, своєчасному їх переоснащенню, забезпеченню  нормативної  кількості пожежно-рятувальних
підрозділів у населених пунктах області
</t>
  </si>
  <si>
    <t xml:space="preserve">Реалізація Програми успішного  гасіння пожеж та проведення пожежно-рятувальних робіт на території Лиманської об“єднаної територіальної громади на 2020 рік</t>
  </si>
  <si>
    <t xml:space="preserve">Придбання паливно-мастильних, будівельних матеріалів та конструкцій</t>
  </si>
  <si>
    <t xml:space="preserve">Виконавчий комітет міської ради, ДПРЗ-21 ГУ ДСНС України в Донецькій області</t>
  </si>
  <si>
    <t xml:space="preserve">Кількість паливо-мастильних матеріалів</t>
  </si>
  <si>
    <t xml:space="preserve">15900 л</t>
  </si>
  <si>
    <t xml:space="preserve">Придбання пожежно-технічного озброєння, аварійно-рятувального обладнання, засобів індивідуального захисту органів дихання, обмундирування, меблів, системи кондиціювання та вентиляції, обладнання, устаткування, автомобільної техніки, запасних частин</t>
  </si>
  <si>
    <t xml:space="preserve">Придбано обладнання, обмундирування, засоби індивідуального захисту та ін.    </t>
  </si>
  <si>
    <t xml:space="preserve">400 тис. грн.</t>
  </si>
  <si>
    <t xml:space="preserve">Всього за Програмою</t>
  </si>
  <si>
    <t xml:space="preserve">Реалізація Програми “Створення територіального центру комплектування та соціальної підтримки - 2020”</t>
  </si>
  <si>
    <t xml:space="preserve">Донецький обласний військовий комісаріат</t>
  </si>
  <si>
    <t xml:space="preserve">Матеріально-технічне забезпечення заходів Програми: придбано оргтехніки, од.</t>
  </si>
  <si>
    <t xml:space="preserve">2.29. Регулювання цін на послуги місцевого автотранспорту</t>
  </si>
  <si>
    <t xml:space="preserve">Задоволення потреб громадян у доступних, якісних і безпечних перевезеннях</t>
  </si>
  <si>
    <t xml:space="preserve">Відшкодування різниці між встановленими та економічно обґрунтованими тарифами на послуги з перевезення пасажирів і багажу автомобільним транспортом на міському маршруті КП "Лиманська СЕЗ" (КЕКВ 2610)</t>
  </si>
  <si>
    <t xml:space="preserve">Відшкодовано різницю між встановленими та економічно обґрунтованими тарифами на послуги з перевезення пасажирів і багажу автомобільним транспортом на міському маршруті КП "Лиманська СЕЗ", тис. грн.</t>
  </si>
  <si>
    <t xml:space="preserve">2.30. Інші заходи у сфері автотранспорту</t>
  </si>
  <si>
    <t xml:space="preserve">Фінансова підтримка «Лиманська СЄЗ» (відшкодування заробітної плати водіям  та нарахування на заробітну плату за період простою під час карантину)</t>
  </si>
  <si>
    <t xml:space="preserve">КП «Лиманська СЄЗ»</t>
  </si>
  <si>
    <t xml:space="preserve">Надано фінансову підтримку</t>
  </si>
  <si>
    <t xml:space="preserve">Фінансова підтримка «Лиманська СЄЗ» (компенсація збитків за міські перевезення за період карантину)</t>
  </si>
  <si>
    <r>
      <rPr>
        <sz val="11"/>
        <rFont val="Times New Roman"/>
        <family val="1"/>
        <charset val="1"/>
      </rPr>
      <t xml:space="preserve">КП «Лиманська СЄЗ</t>
    </r>
    <r>
      <rPr>
        <sz val="11"/>
        <rFont val="Times New Roman"/>
        <family val="1"/>
        <charset val="204"/>
      </rPr>
      <t xml:space="preserve">»</t>
    </r>
  </si>
  <si>
    <t xml:space="preserve">Кількість водіїв, робочих днів</t>
  </si>
  <si>
    <t xml:space="preserve">3/150 діб</t>
  </si>
  <si>
    <t xml:space="preserve">2.31. Надання натуральної допомоги у формі продуктових наборів дітям, які перебувають у складних життєвих обставинах та перебувають на обліку служби у справах дітей</t>
  </si>
  <si>
    <t xml:space="preserve">Надання натуральної допомоги у формі продуктових наборів дітям, які перебувають у складних життєвих обставинах та перебувають на обліку служби у справах дітей Лиманської міської ради у 2020 році</t>
  </si>
  <si>
    <t xml:space="preserve">Квітень-травень</t>
  </si>
  <si>
    <t xml:space="preserve">Придбано продуктових наборів, одиниць</t>
  </si>
  <si>
    <t xml:space="preserve">2.32 Розвиток альтернативної та відновлювальної енергетики, будівництво нових енергооб’єктів</t>
  </si>
  <si>
    <t xml:space="preserve"> Проводення енергоаудиту та заходів зі зменшення енерговитрат у адміністративних будівлях та об'єктах соціальної інфраструктури</t>
  </si>
  <si>
    <t xml:space="preserve">Створення робочої групи із залученням кваліфікованих спеціалістів з питань альтернативних та відновлюваних джерел енергії</t>
  </si>
  <si>
    <t xml:space="preserve">1. Робоча група             2.Проведено засідань</t>
  </si>
  <si>
    <t xml:space="preserve"> 0 / 0</t>
  </si>
  <si>
    <t xml:space="preserve">Проведення моніторингу та енергомодернізації об’єктів комунального господарства</t>
  </si>
  <si>
    <t xml:space="preserve">Відділ житлово-комінального господарства виконавчого комітету міської ради</t>
  </si>
  <si>
    <t xml:space="preserve">1. Звіт по моніторингу енергоспоживання в закладах та установах бюджетної сфери</t>
  </si>
  <si>
    <t xml:space="preserve">Визначення основних напрямків політики Лиманської об’єднаної територіальної громади щодо енергозбереження та ефективного використання енергетичних ресурсів на підприємствах, у житлово-комунальному господарстві, бюджетних установах та побуті, що сприятиме </t>
  </si>
  <si>
    <t xml:space="preserve">1. Відділ житлово-комінального господарства виконавчого комітету міської ради    2.Управління освіти, молоді та спорту міської ради</t>
  </si>
  <si>
    <t xml:space="preserve">1. Тиждень «Енергоефективність» у закладах освіти</t>
  </si>
  <si>
    <t xml:space="preserve">Будівництво сонячних електричних станцій на земельних ділянках потужністю 10-20 МВт. для виробництва електроенергії</t>
  </si>
  <si>
    <t xml:space="preserve">1. Сонячна електрична станція</t>
  </si>
  <si>
    <t xml:space="preserve">Залучення грантових коштів міжнародних фінансових, благодійних, приватних  та інших організацій для впровадження проектів з енергозбереження та підвищення енергоефективності</t>
  </si>
  <si>
    <t xml:space="preserve">1. Укладення меморандуму про співпрацю</t>
  </si>
  <si>
    <t xml:space="preserve"> 2.33. Інші заходи, пов’язані з економічною діяльністю</t>
  </si>
  <si>
    <t xml:space="preserve">Розроблення звіту з стратегічної екологічної оцінки проекту: «Програма економічного і соціального розвитку Лиманської об’єднаної територіальної громади на 2021 рік»</t>
  </si>
  <si>
    <t xml:space="preserve">кількість звітів</t>
  </si>
</sst>
</file>

<file path=xl/styles.xml><?xml version="1.0" encoding="utf-8"?>
<styleSheet xmlns="http://schemas.openxmlformats.org/spreadsheetml/2006/main">
  <numFmts count="17">
    <numFmt numFmtId="164" formatCode="General"/>
    <numFmt numFmtId="165" formatCode="#,##0.0"/>
    <numFmt numFmtId="166" formatCode="0.0"/>
    <numFmt numFmtId="167" formatCode="0.000"/>
    <numFmt numFmtId="168" formatCode="0.00"/>
    <numFmt numFmtId="169" formatCode="DD/MMM"/>
    <numFmt numFmtId="170" formatCode="0"/>
    <numFmt numFmtId="171" formatCode="@"/>
    <numFmt numFmtId="172" formatCode="0.0%"/>
    <numFmt numFmtId="173" formatCode="#,##0"/>
    <numFmt numFmtId="174" formatCode="#,##0.00"/>
    <numFmt numFmtId="175" formatCode="* #,##0.00&quot;    &quot;;\-* #,##0.00&quot;    &quot;;* \-#&quot;    &quot;;@\ "/>
    <numFmt numFmtId="176" formatCode="#,##0.000"/>
    <numFmt numFmtId="177" formatCode="0.0;[RED]\-0.0"/>
    <numFmt numFmtId="178" formatCode="0.000;[RED]\-0.000"/>
    <numFmt numFmtId="179" formatCode="0.00;[RED]\-0.00"/>
    <numFmt numFmtId="180" formatCode="0%"/>
  </numFmts>
  <fonts count="30">
    <font>
      <sz val="11"/>
      <color rgb="FF00000A"/>
      <name val="Calibri"/>
      <family val="2"/>
      <charset val="1"/>
    </font>
    <font>
      <sz val="10"/>
      <name val="Arial"/>
      <family val="0"/>
      <charset val="204"/>
    </font>
    <font>
      <sz val="10"/>
      <name val="Arial"/>
      <family val="0"/>
      <charset val="204"/>
    </font>
    <font>
      <sz val="10"/>
      <name val="Arial"/>
      <family val="0"/>
      <charset val="204"/>
    </font>
    <font>
      <sz val="11"/>
      <name val="Times New Roman"/>
      <family val="1"/>
      <charset val="204"/>
    </font>
    <font>
      <b val="true"/>
      <sz val="11"/>
      <name val="Times New Roman"/>
      <family val="1"/>
      <charset val="204"/>
    </font>
    <font>
      <sz val="10"/>
      <name val="Times New Roman"/>
      <family val="1"/>
      <charset val="204"/>
    </font>
    <font>
      <sz val="10"/>
      <color rgb="FF000000"/>
      <name val="Times New Roman"/>
      <family val="1"/>
      <charset val="204"/>
    </font>
    <font>
      <b val="true"/>
      <i val="true"/>
      <sz val="10"/>
      <name val="Times New Roman"/>
      <family val="1"/>
      <charset val="1"/>
    </font>
    <font>
      <b val="true"/>
      <sz val="10"/>
      <color rgb="FF000000"/>
      <name val="Times New Roman"/>
      <family val="1"/>
      <charset val="1"/>
    </font>
    <font>
      <sz val="10"/>
      <color rgb="FF000000"/>
      <name val="Times New Roman"/>
      <family val="1"/>
      <charset val="1"/>
    </font>
    <font>
      <sz val="10"/>
      <name val="Times New Roman"/>
      <family val="1"/>
      <charset val="1"/>
    </font>
    <font>
      <b val="true"/>
      <sz val="10"/>
      <name val="Times New Roman"/>
      <family val="1"/>
      <charset val="1"/>
    </font>
    <font>
      <sz val="11"/>
      <color rgb="FFFF0066"/>
      <name val="Times New Roman"/>
      <family val="1"/>
      <charset val="204"/>
    </font>
    <font>
      <b val="true"/>
      <sz val="11"/>
      <color rgb="FFFF0066"/>
      <name val="Times New Roman"/>
      <family val="1"/>
      <charset val="204"/>
    </font>
    <font>
      <sz val="11"/>
      <color rgb="FF000000"/>
      <name val="Times New Roman"/>
      <family val="1"/>
      <charset val="204"/>
    </font>
    <font>
      <b val="true"/>
      <sz val="11"/>
      <color rgb="FF000000"/>
      <name val="Times New Roman"/>
      <family val="1"/>
      <charset val="204"/>
    </font>
    <font>
      <b val="true"/>
      <sz val="10"/>
      <color rgb="FF000000"/>
      <name val="Times New Roman"/>
      <family val="1"/>
      <charset val="204"/>
    </font>
    <font>
      <b val="true"/>
      <sz val="10"/>
      <name val="Times New Roman"/>
      <family val="1"/>
      <charset val="204"/>
    </font>
    <font>
      <sz val="11"/>
      <name val="Calibri"/>
      <family val="2"/>
      <charset val="204"/>
    </font>
    <font>
      <sz val="11"/>
      <name val="Calibri"/>
      <family val="2"/>
      <charset val="1"/>
    </font>
    <font>
      <sz val="10"/>
      <color rgb="FF000000"/>
      <name val="Tahoma"/>
      <family val="2"/>
      <charset val="204"/>
    </font>
    <font>
      <b val="true"/>
      <sz val="10"/>
      <color rgb="FF000000"/>
      <name val="Tahoma"/>
      <family val="2"/>
      <charset val="204"/>
    </font>
    <font>
      <b val="true"/>
      <i val="true"/>
      <sz val="10"/>
      <color rgb="FF000000"/>
      <name val="Times New Roman"/>
      <family val="1"/>
      <charset val="1"/>
    </font>
    <font>
      <b val="true"/>
      <sz val="10"/>
      <color rgb="FFFF0000"/>
      <name val="Times New Roman"/>
      <family val="1"/>
      <charset val="204"/>
    </font>
    <font>
      <sz val="11"/>
      <color rgb="FF00000A"/>
      <name val="Times New Roman"/>
      <family val="1"/>
      <charset val="204"/>
    </font>
    <font>
      <b val="true"/>
      <sz val="10"/>
      <color rgb="FFFF0066"/>
      <name val="Times New Roman"/>
      <family val="1"/>
      <charset val="1"/>
    </font>
    <font>
      <sz val="11"/>
      <name val="Times New Roman"/>
      <family val="1"/>
      <charset val="1"/>
    </font>
    <font>
      <b val="true"/>
      <sz val="10"/>
      <color rgb="FFC9211E"/>
      <name val="Times New Roman"/>
      <family val="1"/>
      <charset val="204"/>
    </font>
    <font>
      <sz val="10"/>
      <color rgb="FFFF0066"/>
      <name val="Times New Roman"/>
      <family val="1"/>
      <charset val="1"/>
    </font>
  </fonts>
  <fills count="6">
    <fill>
      <patternFill patternType="none"/>
    </fill>
    <fill>
      <patternFill patternType="gray125"/>
    </fill>
    <fill>
      <patternFill patternType="solid">
        <fgColor rgb="FFFFFF99"/>
        <bgColor rgb="FFFFFF66"/>
      </patternFill>
    </fill>
    <fill>
      <patternFill patternType="solid">
        <fgColor rgb="FFFFFFFF"/>
        <bgColor rgb="FFCCFFFF"/>
      </patternFill>
    </fill>
    <fill>
      <patternFill patternType="solid">
        <fgColor rgb="FFFFFF00"/>
        <bgColor rgb="FFFFFF00"/>
      </patternFill>
    </fill>
    <fill>
      <patternFill patternType="solid">
        <fgColor rgb="FFFFFF66"/>
        <bgColor rgb="FFFFFF99"/>
      </patternFill>
    </fill>
  </fills>
  <borders count="16">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medium"/>
      <right style="medium"/>
      <top style="medium"/>
      <bottom style="medium"/>
      <diagonal/>
    </border>
    <border diagonalUp="false" diagonalDown="false">
      <left style="thin"/>
      <right style="thin"/>
      <top/>
      <bottom/>
      <diagonal/>
    </border>
    <border diagonalUp="false" diagonalDown="false">
      <left/>
      <right style="thin"/>
      <top style="thin"/>
      <bottom style="thin"/>
      <diagonal/>
    </border>
    <border diagonalUp="false" diagonalDown="false">
      <left/>
      <right/>
      <top style="thin"/>
      <bottom style="thin"/>
      <diagonal/>
    </border>
    <border diagonalUp="false" diagonalDown="false">
      <left style="hair"/>
      <right/>
      <top style="hair"/>
      <bottom style="hair"/>
      <diagonal/>
    </border>
    <border diagonalUp="false" diagonalDown="false">
      <left style="hair"/>
      <right style="hair"/>
      <top style="hair"/>
      <bottom/>
      <diagonal/>
    </border>
    <border diagonalUp="false" diagonalDown="false">
      <left style="thin"/>
      <right style="thin"/>
      <top/>
      <bottom style="thin"/>
      <diagonal/>
    </border>
    <border diagonalUp="false" diagonalDown="false">
      <left style="thin">
        <color rgb="FF000080"/>
      </left>
      <right style="thin">
        <color rgb="FF000080"/>
      </right>
      <top style="thin">
        <color rgb="FF000080"/>
      </top>
      <bottom style="thin">
        <color rgb="FF000080"/>
      </bottom>
      <diagonal/>
    </border>
    <border diagonalUp="false" diagonalDown="false">
      <left style="thin">
        <color rgb="FF000080"/>
      </left>
      <right style="thin">
        <color rgb="FF000080"/>
      </right>
      <top style="thin">
        <color rgb="FF000080"/>
      </top>
      <bottom/>
      <diagonal/>
    </border>
    <border diagonalUp="false" diagonalDown="false">
      <left style="medium"/>
      <right style="thin"/>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5" fontId="1"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0" fillId="0" borderId="0" applyFont="true" applyBorder="true" applyAlignment="true" applyProtection="true">
      <alignment horizontal="general" vertical="bottom" textRotation="0" wrapText="false" indent="0" shrinkToFit="false"/>
      <protection locked="true" hidden="false"/>
    </xf>
  </cellStyleXfs>
  <cellXfs count="40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center" vertical="top" textRotation="0" wrapText="true" indent="0" shrinkToFit="false"/>
      <protection locked="true" hidden="false"/>
    </xf>
    <xf numFmtId="165" fontId="4" fillId="0" borderId="0" xfId="0" applyFont="true" applyBorder="fals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center" vertical="top"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top" textRotation="0" wrapText="true" indent="0" shrinkToFit="false"/>
      <protection locked="true" hidden="false"/>
    </xf>
    <xf numFmtId="164" fontId="8" fillId="0" borderId="2" xfId="0" applyFont="true" applyBorder="true" applyAlignment="true" applyProtection="false">
      <alignment horizontal="center" vertical="top" textRotation="0" wrapText="true" indent="0" shrinkToFit="false"/>
      <protection locked="true" hidden="false"/>
    </xf>
    <xf numFmtId="164" fontId="9" fillId="2" borderId="3"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general" vertical="top" textRotation="0" wrapText="true" indent="0" shrinkToFit="false"/>
      <protection locked="true" hidden="false"/>
    </xf>
    <xf numFmtId="164" fontId="10" fillId="0" borderId="3" xfId="0" applyFont="true" applyBorder="true" applyAlignment="true" applyProtection="false">
      <alignment horizontal="center" vertical="top" textRotation="0" wrapText="false" indent="0" shrinkToFit="false"/>
      <protection locked="true" hidden="false"/>
    </xf>
    <xf numFmtId="164" fontId="10" fillId="0" borderId="3" xfId="0" applyFont="true" applyBorder="true" applyAlignment="true" applyProtection="false">
      <alignment horizontal="left" vertical="top" textRotation="0" wrapText="true" indent="0" shrinkToFit="false"/>
      <protection locked="true" hidden="false"/>
    </xf>
    <xf numFmtId="166" fontId="10" fillId="0" borderId="3" xfId="0" applyFont="true" applyBorder="true" applyAlignment="true" applyProtection="false">
      <alignment horizontal="center" vertical="top" textRotation="0" wrapText="false" indent="0" shrinkToFit="false"/>
      <protection locked="true" hidden="false"/>
    </xf>
    <xf numFmtId="166" fontId="10" fillId="0" borderId="2"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false">
      <alignment horizontal="center" vertical="top"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4" fontId="10" fillId="3" borderId="3" xfId="0" applyFont="true" applyBorder="true" applyAlignment="true" applyProtection="false">
      <alignment horizontal="general" vertical="top" textRotation="0" wrapText="true" indent="0" shrinkToFit="false"/>
      <protection locked="true" hidden="false"/>
    </xf>
    <xf numFmtId="164" fontId="10" fillId="3" borderId="3" xfId="0" applyFont="true" applyBorder="true" applyAlignment="true" applyProtection="false">
      <alignment horizontal="center" vertical="top" textRotation="0" wrapText="false" indent="0" shrinkToFit="false"/>
      <protection locked="true" hidden="false"/>
    </xf>
    <xf numFmtId="164" fontId="10" fillId="3" borderId="3" xfId="0" applyFont="true" applyBorder="true" applyAlignment="true" applyProtection="false">
      <alignment horizontal="left" vertical="top" textRotation="0" wrapText="true" indent="0" shrinkToFit="false"/>
      <protection locked="true" hidden="false"/>
    </xf>
    <xf numFmtId="166" fontId="10" fillId="3" borderId="3" xfId="0" applyFont="true" applyBorder="true" applyAlignment="true" applyProtection="false">
      <alignment horizontal="center" vertical="top" textRotation="0" wrapText="false" indent="0" shrinkToFit="false"/>
      <protection locked="true" hidden="false"/>
    </xf>
    <xf numFmtId="164" fontId="9" fillId="0" borderId="2" xfId="0" applyFont="true" applyBorder="true" applyAlignment="true" applyProtection="false">
      <alignment horizontal="center" vertical="top" textRotation="0" wrapText="true" indent="0" shrinkToFit="false"/>
      <protection locked="true" hidden="false"/>
    </xf>
    <xf numFmtId="164" fontId="9" fillId="3" borderId="3" xfId="0" applyFont="true" applyBorder="true" applyAlignment="true" applyProtection="false">
      <alignment horizontal="justify" vertical="top" textRotation="0" wrapText="true" indent="0" shrinkToFit="false"/>
      <protection locked="true" hidden="false"/>
    </xf>
    <xf numFmtId="164" fontId="10" fillId="3" borderId="3" xfId="0" applyFont="true" applyBorder="true" applyAlignment="true" applyProtection="false">
      <alignment horizontal="center" vertical="top" textRotation="0" wrapText="true" indent="0" shrinkToFit="false"/>
      <protection locked="true" hidden="false"/>
    </xf>
    <xf numFmtId="166" fontId="9" fillId="3" borderId="3" xfId="0" applyFont="true" applyBorder="true" applyAlignment="true" applyProtection="false">
      <alignment horizontal="center" vertical="top" textRotation="0" wrapText="false" indent="0" shrinkToFit="false"/>
      <protection locked="true" hidden="false"/>
    </xf>
    <xf numFmtId="166" fontId="9" fillId="0" borderId="2" xfId="0" applyFont="true" applyBorder="true" applyAlignment="true" applyProtection="false">
      <alignment horizontal="center" vertical="top" textRotation="0" wrapText="true" indent="0" shrinkToFit="false"/>
      <protection locked="true" hidden="false"/>
    </xf>
    <xf numFmtId="164" fontId="9" fillId="4" borderId="2"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center" vertical="top" textRotation="0" wrapText="true" indent="0" shrinkToFit="false"/>
      <protection locked="true" hidden="false"/>
    </xf>
    <xf numFmtId="167" fontId="11" fillId="0" borderId="2" xfId="0" applyFont="true" applyBorder="true" applyAlignment="true" applyProtection="false">
      <alignment horizontal="center" vertical="top"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7" fontId="10" fillId="0" borderId="2"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false">
      <alignment horizontal="left"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6" fontId="12" fillId="0" borderId="2" xfId="0" applyFont="true" applyBorder="true" applyAlignment="true" applyProtection="false">
      <alignment horizontal="center" vertical="center" textRotation="0" wrapText="true" indent="0" shrinkToFit="false"/>
      <protection locked="true" hidden="false"/>
    </xf>
    <xf numFmtId="167" fontId="12" fillId="0" borderId="2" xfId="0" applyFont="true" applyBorder="true" applyAlignment="true" applyProtection="false">
      <alignment horizontal="center" vertical="center" textRotation="0" wrapText="true" indent="0" shrinkToFit="false"/>
      <protection locked="true" hidden="false"/>
    </xf>
    <xf numFmtId="165" fontId="12" fillId="0" borderId="2" xfId="0" applyFont="true" applyBorder="true" applyAlignment="true" applyProtection="false">
      <alignment horizontal="center" vertical="center" textRotation="0" wrapText="true" indent="0" shrinkToFit="false"/>
      <protection locked="true" hidden="false"/>
    </xf>
    <xf numFmtId="164" fontId="9" fillId="4" borderId="2"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general" vertical="top" textRotation="0" wrapText="true" indent="0" shrinkToFit="false"/>
      <protection locked="true" hidden="false"/>
    </xf>
    <xf numFmtId="164" fontId="10" fillId="0" borderId="2" xfId="0" applyFont="true" applyBorder="true" applyAlignment="true" applyProtection="false">
      <alignment horizontal="left" vertical="top" textRotation="0" wrapText="true" indent="0" shrinkToFit="false"/>
      <protection locked="true" hidden="false"/>
    </xf>
    <xf numFmtId="164" fontId="10" fillId="0" borderId="2" xfId="0" applyFont="true" applyBorder="true" applyAlignment="true" applyProtection="false">
      <alignment horizontal="general" vertical="top" textRotation="0" wrapText="true" indent="0" shrinkToFit="false"/>
      <protection locked="true" hidden="false"/>
    </xf>
    <xf numFmtId="166" fontId="10" fillId="0" borderId="2" xfId="0" applyFont="true" applyBorder="true" applyAlignment="true" applyProtection="false">
      <alignment horizontal="left" vertical="top" textRotation="0" wrapText="true" indent="0" shrinkToFit="false"/>
      <protection locked="true" hidden="false"/>
    </xf>
    <xf numFmtId="168" fontId="10" fillId="0" borderId="2" xfId="0" applyFont="true" applyBorder="true" applyAlignment="true" applyProtection="false">
      <alignment horizontal="center" vertical="top" textRotation="0" wrapText="true" indent="0" shrinkToFit="false"/>
      <protection locked="true" hidden="false"/>
    </xf>
    <xf numFmtId="169" fontId="7" fillId="0" borderId="2" xfId="0" applyFont="true" applyBorder="true" applyAlignment="true" applyProtection="false">
      <alignment horizontal="center" vertical="top" textRotation="0" wrapText="true" indent="0" shrinkToFit="false"/>
      <protection locked="true" hidden="false"/>
    </xf>
    <xf numFmtId="164" fontId="10" fillId="3" borderId="2" xfId="0" applyFont="true" applyBorder="true" applyAlignment="true" applyProtection="false">
      <alignment horizontal="center" vertical="top" textRotation="0" wrapText="true" indent="0" shrinkToFit="false"/>
      <protection locked="true" hidden="false"/>
    </xf>
    <xf numFmtId="170" fontId="7" fillId="0" borderId="2" xfId="0" applyFont="true" applyBorder="true" applyAlignment="true" applyProtection="false">
      <alignment horizontal="center" vertical="top" textRotation="0" wrapText="true" indent="0" shrinkToFit="false"/>
      <protection locked="true" hidden="false"/>
    </xf>
    <xf numFmtId="164" fontId="10" fillId="3" borderId="2" xfId="0" applyFont="true" applyBorder="true" applyAlignment="true" applyProtection="false">
      <alignment horizontal="left" vertical="top" textRotation="0" wrapText="true" indent="0" shrinkToFit="false"/>
      <protection locked="true" hidden="false"/>
    </xf>
    <xf numFmtId="164" fontId="10" fillId="3" borderId="2" xfId="0" applyFont="true" applyBorder="true" applyAlignment="true" applyProtection="false">
      <alignment horizontal="general" vertical="top" textRotation="0" wrapText="true" indent="0" shrinkToFit="false"/>
      <protection locked="true" hidden="false"/>
    </xf>
    <xf numFmtId="166" fontId="10" fillId="3" borderId="2" xfId="0" applyFont="true" applyBorder="true" applyAlignment="true" applyProtection="false">
      <alignment horizontal="left" vertical="top" textRotation="0" wrapText="true" indent="0" shrinkToFit="false"/>
      <protection locked="true" hidden="false"/>
    </xf>
    <xf numFmtId="164" fontId="9" fillId="0" borderId="2" xfId="0" applyFont="true" applyBorder="true" applyAlignment="true" applyProtection="false">
      <alignment horizontal="left" vertical="top" textRotation="0" wrapText="true" indent="0" shrinkToFit="false"/>
      <protection locked="true" hidden="false"/>
    </xf>
    <xf numFmtId="165" fontId="9" fillId="0" borderId="2" xfId="0" applyFont="true" applyBorder="true" applyAlignment="true" applyProtection="false">
      <alignment horizontal="center" vertical="top" textRotation="0" wrapText="tru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general" vertical="top" textRotation="0" wrapText="true" indent="0" shrinkToFit="false"/>
      <protection locked="true" hidden="false"/>
    </xf>
    <xf numFmtId="164" fontId="9" fillId="4" borderId="2" xfId="0" applyFont="true" applyBorder="true" applyAlignment="true" applyProtection="false">
      <alignment horizontal="center" vertical="top" textRotation="0" wrapText="true" indent="0" shrinkToFit="false"/>
      <protection locked="true" hidden="false"/>
    </xf>
    <xf numFmtId="164" fontId="15" fillId="0" borderId="0" xfId="0" applyFont="true" applyBorder="fals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7" fillId="3" borderId="2" xfId="0" applyFont="true" applyBorder="true" applyAlignment="true" applyProtection="false">
      <alignment horizontal="left" vertical="top" textRotation="0" wrapText="true" indent="0" shrinkToFit="false"/>
      <protection locked="true" hidden="false"/>
    </xf>
    <xf numFmtId="165" fontId="10" fillId="0" borderId="2" xfId="0" applyFont="true" applyBorder="true" applyAlignment="true" applyProtection="false">
      <alignment horizontal="center" vertical="top" textRotation="0" wrapText="true" indent="0" shrinkToFit="false"/>
      <protection locked="true" hidden="false"/>
    </xf>
    <xf numFmtId="164" fontId="7" fillId="0" borderId="2" xfId="0" applyFont="true" applyBorder="true" applyAlignment="true" applyProtection="false">
      <alignment horizontal="center" vertical="top" textRotation="0" wrapText="true" indent="0" shrinkToFit="false"/>
      <protection locked="true" hidden="false"/>
    </xf>
    <xf numFmtId="171" fontId="7" fillId="0" borderId="2" xfId="0" applyFont="true" applyBorder="true" applyAlignment="true" applyProtection="false">
      <alignment horizontal="center" vertical="top" textRotation="0" wrapText="true" indent="0" shrinkToFit="false"/>
      <protection locked="true" hidden="false"/>
    </xf>
    <xf numFmtId="164" fontId="16" fillId="0" borderId="0" xfId="0" applyFont="true" applyBorder="false" applyAlignment="true" applyProtection="false">
      <alignment horizontal="left" vertical="top" textRotation="0" wrapText="true" indent="0" shrinkToFit="false"/>
      <protection locked="true" hidden="false"/>
    </xf>
    <xf numFmtId="164" fontId="16" fillId="0" borderId="0" xfId="0" applyFont="true" applyBorder="false" applyAlignment="true" applyProtection="false">
      <alignment horizontal="general" vertical="top" textRotation="0" wrapText="true" indent="0" shrinkToFit="false"/>
      <protection locked="true" hidden="false"/>
    </xf>
    <xf numFmtId="164" fontId="10" fillId="0" borderId="2" xfId="0" applyFont="true" applyBorder="true" applyAlignment="true" applyProtection="false">
      <alignment horizontal="center" vertical="top" textRotation="0" wrapText="false" indent="0" shrinkToFit="false"/>
      <protection locked="true" hidden="false"/>
    </xf>
    <xf numFmtId="166" fontId="10" fillId="0" borderId="2" xfId="0" applyFont="true" applyBorder="true" applyAlignment="true" applyProtection="false">
      <alignment horizontal="center" vertical="top" textRotation="0" wrapText="false" indent="0" shrinkToFit="false"/>
      <protection locked="true" hidden="false"/>
    </xf>
    <xf numFmtId="164" fontId="10" fillId="0" borderId="3" xfId="0" applyFont="true" applyBorder="true" applyAlignment="true" applyProtection="false">
      <alignment horizontal="left" vertical="top" textRotation="0" wrapText="true" indent="0" shrinkToFit="false" readingOrder="1"/>
      <protection locked="true" hidden="false"/>
    </xf>
    <xf numFmtId="164" fontId="10" fillId="0" borderId="2" xfId="0" applyFont="true" applyBorder="true" applyAlignment="true" applyProtection="false">
      <alignment horizontal="center" vertical="top" textRotation="0" wrapText="true" indent="0" shrinkToFit="false" readingOrder="1"/>
      <protection locked="true" hidden="false"/>
    </xf>
    <xf numFmtId="164" fontId="10" fillId="0" borderId="2" xfId="0" applyFont="true" applyBorder="true" applyAlignment="true" applyProtection="false">
      <alignment horizontal="left" vertical="top" textRotation="0" wrapText="true" indent="0" shrinkToFit="false" readingOrder="1"/>
      <protection locked="true" hidden="false"/>
    </xf>
    <xf numFmtId="166" fontId="10" fillId="0" borderId="2" xfId="0" applyFont="true" applyBorder="true" applyAlignment="true" applyProtection="false">
      <alignment horizontal="center" vertical="top" textRotation="0" wrapText="true" indent="0" shrinkToFit="false" readingOrder="1"/>
      <protection locked="true" hidden="false"/>
    </xf>
    <xf numFmtId="166" fontId="7" fillId="0" borderId="2" xfId="0" applyFont="true" applyBorder="true" applyAlignment="true" applyProtection="false">
      <alignment horizontal="center" vertical="top" textRotation="0" wrapText="true" indent="0" shrinkToFit="false" readingOrder="1"/>
      <protection locked="true" hidden="false"/>
    </xf>
    <xf numFmtId="167" fontId="7" fillId="0" borderId="2" xfId="0" applyFont="true" applyBorder="true" applyAlignment="true" applyProtection="false">
      <alignment horizontal="center" vertical="top" textRotation="0" wrapText="true" indent="0" shrinkToFit="false" readingOrder="1"/>
      <protection locked="true" hidden="false"/>
    </xf>
    <xf numFmtId="167" fontId="7" fillId="0" borderId="2" xfId="0" applyFont="true" applyBorder="true" applyAlignment="true" applyProtection="false">
      <alignment horizontal="center" vertical="center" textRotation="0" wrapText="true" indent="0" shrinkToFit="false" readingOrder="1"/>
      <protection locked="true" hidden="false"/>
    </xf>
    <xf numFmtId="164" fontId="17" fillId="0" borderId="2" xfId="0" applyFont="true" applyBorder="true" applyAlignment="true" applyProtection="false">
      <alignment horizontal="center" vertical="top" textRotation="0" wrapText="true" indent="0" shrinkToFit="false" readingOrder="1"/>
      <protection locked="true" hidden="false"/>
    </xf>
    <xf numFmtId="164" fontId="7" fillId="0" borderId="2" xfId="0" applyFont="true" applyBorder="true" applyAlignment="true" applyProtection="false">
      <alignment horizontal="center" vertical="top" textRotation="0" wrapText="true" indent="0" shrinkToFit="false" readingOrder="1"/>
      <protection locked="true" hidden="false"/>
    </xf>
    <xf numFmtId="166" fontId="17" fillId="0" borderId="2" xfId="0" applyFont="true" applyBorder="true" applyAlignment="true" applyProtection="false">
      <alignment horizontal="center" vertical="top" textRotation="0" wrapText="true" indent="0" shrinkToFit="false" readingOrder="1"/>
      <protection locked="true" hidden="false"/>
    </xf>
    <xf numFmtId="168" fontId="17" fillId="0" borderId="2" xfId="0" applyFont="true" applyBorder="true" applyAlignment="true" applyProtection="false">
      <alignment horizontal="center" vertical="top" textRotation="0" wrapText="true" indent="0" shrinkToFit="false" readingOrder="1"/>
      <protection locked="true" hidden="false"/>
    </xf>
    <xf numFmtId="164" fontId="12" fillId="4" borderId="2"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center" vertical="top" textRotation="0" wrapText="true" indent="0" shrinkToFit="false"/>
      <protection locked="true" hidden="false"/>
    </xf>
    <xf numFmtId="171" fontId="18" fillId="0"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71" fontId="6"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7" fontId="6"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left" vertical="center" textRotation="0" wrapText="true" indent="0" shrinkToFit="false"/>
      <protection locked="true" hidden="false"/>
    </xf>
    <xf numFmtId="167" fontId="18" fillId="0" borderId="2" xfId="0" applyFont="true" applyBorder="true" applyAlignment="true" applyProtection="false">
      <alignment horizontal="center" vertical="center" textRotation="0" wrapText="true" indent="0" shrinkToFit="false"/>
      <protection locked="true" hidden="false"/>
    </xf>
    <xf numFmtId="171" fontId="17" fillId="0" borderId="2" xfId="0" applyFont="true" applyBorder="true" applyAlignment="true" applyProtection="false">
      <alignment horizontal="center" vertical="center" textRotation="0" wrapText="false" indent="0" shrinkToFit="false"/>
      <protection locked="true" hidden="false"/>
    </xf>
    <xf numFmtId="164" fontId="18" fillId="3" borderId="2"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6" fillId="3" borderId="2" xfId="0" applyFont="true" applyBorder="true" applyAlignment="true" applyProtection="false">
      <alignment horizontal="center" vertical="center" textRotation="0" wrapText="false" indent="0" shrinkToFit="false"/>
      <protection locked="true" hidden="false"/>
    </xf>
    <xf numFmtId="164" fontId="6" fillId="3" borderId="2"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6" fillId="3"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left" vertical="center" textRotation="0" wrapText="true" indent="0" shrinkToFit="false"/>
      <protection locked="true" hidden="false"/>
    </xf>
    <xf numFmtId="164" fontId="7" fillId="3" borderId="2" xfId="0" applyFont="true" applyBorder="true" applyAlignment="true" applyProtection="false">
      <alignment horizontal="left" vertical="center" textRotation="0" wrapText="true" indent="0" shrinkToFit="false"/>
      <protection locked="true" hidden="false"/>
    </xf>
    <xf numFmtId="164" fontId="17" fillId="3" borderId="2" xfId="0" applyFont="true" applyBorder="true" applyAlignment="true" applyProtection="false">
      <alignment horizontal="left" vertical="center" textRotation="0" wrapText="tru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71" fontId="18" fillId="3" borderId="2" xfId="0" applyFont="true" applyBorder="true" applyAlignment="true" applyProtection="false">
      <alignment horizontal="center" vertical="center" textRotation="0" wrapText="true" indent="0" shrinkToFit="false"/>
      <protection locked="true" hidden="false"/>
    </xf>
    <xf numFmtId="164" fontId="18" fillId="3" borderId="2" xfId="0" applyFont="true" applyBorder="true" applyAlignment="true" applyProtection="false">
      <alignment horizontal="center" vertical="center" textRotation="0" wrapText="true" indent="0" shrinkToFit="false"/>
      <protection locked="true" hidden="false"/>
    </xf>
    <xf numFmtId="171" fontId="6" fillId="3" borderId="2" xfId="0" applyFont="true" applyBorder="true" applyAlignment="true" applyProtection="false">
      <alignment horizontal="center" vertical="center" textRotation="0" wrapText="true" indent="0" shrinkToFit="false"/>
      <protection locked="true" hidden="false"/>
    </xf>
    <xf numFmtId="166" fontId="6" fillId="3" borderId="2" xfId="0" applyFont="true" applyBorder="true" applyAlignment="true" applyProtection="false">
      <alignment horizontal="center" vertical="center" textRotation="0" wrapText="true" indent="0" shrinkToFit="false"/>
      <protection locked="true" hidden="false"/>
    </xf>
    <xf numFmtId="164" fontId="6" fillId="3" borderId="2" xfId="20" applyFont="true" applyBorder="true" applyAlignment="true" applyProtection="true">
      <alignment horizontal="left" vertical="center" textRotation="0" wrapText="true" indent="0" shrinkToFit="false"/>
      <protection locked="true" hidden="false"/>
    </xf>
    <xf numFmtId="166" fontId="18" fillId="3" borderId="2" xfId="0" applyFont="true" applyBorder="true" applyAlignment="true" applyProtection="false">
      <alignment horizontal="center" vertical="center" textRotation="0" wrapText="true" indent="0" shrinkToFit="false"/>
      <protection locked="true" hidden="false"/>
    </xf>
    <xf numFmtId="171" fontId="18" fillId="0" borderId="2"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left" vertical="center" textRotation="0" wrapText="true" indent="0" shrinkToFit="false"/>
      <protection locked="true" hidden="false"/>
    </xf>
    <xf numFmtId="171" fontId="7" fillId="0" borderId="2" xfId="0" applyFont="true" applyBorder="true" applyAlignment="true" applyProtection="false">
      <alignment horizontal="center" vertical="center" textRotation="0" wrapText="true" indent="0" shrinkToFit="false"/>
      <protection locked="true" hidden="false"/>
    </xf>
    <xf numFmtId="171" fontId="6" fillId="0" borderId="5" xfId="0" applyFont="true" applyBorder="true" applyAlignment="true" applyProtection="false">
      <alignment horizontal="center" vertical="center" textRotation="0" wrapText="true" indent="0" shrinkToFit="false"/>
      <protection locked="true" hidden="false"/>
    </xf>
    <xf numFmtId="164" fontId="6" fillId="0" borderId="5" xfId="0" applyFont="true" applyBorder="true" applyAlignment="true" applyProtection="false">
      <alignment horizontal="left" vertical="center" textRotation="0" wrapText="true" indent="0" shrinkToFit="fals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9" fontId="6" fillId="0" borderId="2"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left" vertical="center" textRotation="0" wrapText="true" indent="0" shrinkToFit="true"/>
      <protection locked="true" hidden="false"/>
    </xf>
    <xf numFmtId="164" fontId="6" fillId="0" borderId="2" xfId="0" applyFont="true" applyBorder="true" applyAlignment="true" applyProtection="false">
      <alignment horizontal="left" vertical="center" textRotation="0" wrapText="true" indent="0" shrinkToFit="true"/>
      <protection locked="true" hidden="false"/>
    </xf>
    <xf numFmtId="164" fontId="12" fillId="4" borderId="2" xfId="0" applyFont="true" applyBorder="true" applyAlignment="true" applyProtection="false">
      <alignment horizontal="center" vertical="center" textRotation="0" wrapText="true" indent="0" shrinkToFit="false"/>
      <protection locked="true" hidden="false"/>
    </xf>
    <xf numFmtId="167" fontId="12" fillId="0" borderId="2" xfId="0" applyFont="true" applyBorder="true" applyAlignment="true" applyProtection="false">
      <alignment horizontal="center" vertical="top"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readingOrder="1"/>
      <protection locked="true" hidden="false"/>
    </xf>
    <xf numFmtId="164" fontId="17" fillId="0" borderId="2" xfId="0" applyFont="true" applyBorder="true" applyAlignment="true" applyProtection="false">
      <alignment horizontal="center" vertical="center" textRotation="0" wrapText="true" indent="0" shrinkToFit="false" readingOrder="1"/>
      <protection locked="true" hidden="false"/>
    </xf>
    <xf numFmtId="164" fontId="7" fillId="0" borderId="2" xfId="0" applyFont="true" applyBorder="true" applyAlignment="true" applyProtection="false">
      <alignment horizontal="left" vertical="top" textRotation="0" wrapText="true" indent="0" shrinkToFit="false" readingOrder="1"/>
      <protection locked="true" hidden="false"/>
    </xf>
    <xf numFmtId="166" fontId="10" fillId="0" borderId="3" xfId="0" applyFont="true" applyBorder="true" applyAlignment="true" applyProtection="false">
      <alignment horizontal="center" vertical="top" textRotation="0" wrapText="true" indent="0" shrinkToFit="false" readingOrder="1"/>
      <protection locked="true" hidden="false"/>
    </xf>
    <xf numFmtId="166" fontId="7" fillId="0" borderId="3" xfId="0" applyFont="true" applyBorder="true" applyAlignment="true" applyProtection="false">
      <alignment horizontal="center" vertical="top" textRotation="0" wrapText="true" indent="0" shrinkToFit="false" readingOrder="1"/>
      <protection locked="true" hidden="false"/>
    </xf>
    <xf numFmtId="164" fontId="7" fillId="0" borderId="3" xfId="0" applyFont="true" applyBorder="true" applyAlignment="true" applyProtection="false">
      <alignment horizontal="center" vertical="top" textRotation="0" wrapText="true" indent="0" shrinkToFit="false" readingOrder="1"/>
      <protection locked="true" hidden="false"/>
    </xf>
    <xf numFmtId="164" fontId="21" fillId="0" borderId="3" xfId="0" applyFont="true" applyBorder="true" applyAlignment="true" applyProtection="false">
      <alignment horizontal="general" vertical="bottom" textRotation="0" wrapText="false" indent="0" shrinkToFit="false" readingOrder="1"/>
      <protection locked="true" hidden="false"/>
    </xf>
    <xf numFmtId="164" fontId="17" fillId="0" borderId="3" xfId="0" applyFont="true" applyBorder="true" applyAlignment="true" applyProtection="false">
      <alignment horizontal="center" vertical="top" textRotation="0" wrapText="true" indent="0" shrinkToFit="false" readingOrder="1"/>
      <protection locked="true" hidden="false"/>
    </xf>
    <xf numFmtId="164" fontId="7" fillId="0" borderId="3" xfId="0" applyFont="true" applyBorder="true" applyAlignment="true" applyProtection="false">
      <alignment horizontal="left" vertical="top" textRotation="0" wrapText="true" indent="0" shrinkToFit="false" readingOrder="1"/>
      <protection locked="true" hidden="false"/>
    </xf>
    <xf numFmtId="164" fontId="11" fillId="0" borderId="2" xfId="0" applyFont="true" applyBorder="true" applyAlignment="true" applyProtection="false">
      <alignment horizontal="left" vertical="top" textRotation="0" wrapText="true" indent="0" shrinkToFit="false" readingOrder="1"/>
      <protection locked="true" hidden="false"/>
    </xf>
    <xf numFmtId="164" fontId="11" fillId="0" borderId="2" xfId="0" applyFont="true" applyBorder="true" applyAlignment="true" applyProtection="false">
      <alignment horizontal="center" vertical="top" textRotation="0" wrapText="true" indent="0" shrinkToFit="false" readingOrder="1"/>
      <protection locked="true" hidden="false"/>
    </xf>
    <xf numFmtId="164" fontId="12" fillId="0" borderId="2" xfId="0" applyFont="true" applyBorder="true" applyAlignment="true" applyProtection="false">
      <alignment horizontal="left" vertical="top" textRotation="0" wrapText="true" indent="0" shrinkToFit="false" readingOrder="1"/>
      <protection locked="true" hidden="false"/>
    </xf>
    <xf numFmtId="164" fontId="12" fillId="0" borderId="3" xfId="0" applyFont="true" applyBorder="true" applyAlignment="true" applyProtection="false">
      <alignment horizontal="left" vertical="top" textRotation="0" wrapText="true" indent="0" shrinkToFit="false" readingOrder="1"/>
      <protection locked="true" hidden="false"/>
    </xf>
    <xf numFmtId="166" fontId="12" fillId="0" borderId="3" xfId="0" applyFont="true" applyBorder="true" applyAlignment="true" applyProtection="false">
      <alignment horizontal="center" vertical="top" textRotation="0" wrapText="true" indent="0" shrinkToFit="false" readingOrder="1"/>
      <protection locked="true" hidden="false"/>
    </xf>
    <xf numFmtId="166" fontId="18" fillId="0" borderId="3" xfId="0" applyFont="true" applyBorder="true" applyAlignment="true" applyProtection="false">
      <alignment horizontal="center" vertical="top" textRotation="0" wrapText="true" indent="0" shrinkToFit="false" readingOrder="1"/>
      <protection locked="true" hidden="false"/>
    </xf>
    <xf numFmtId="164" fontId="18" fillId="0" borderId="3" xfId="0" applyFont="true" applyBorder="true" applyAlignment="true" applyProtection="false">
      <alignment horizontal="center" vertical="top" textRotation="0" wrapText="true" indent="0" shrinkToFit="false" readingOrder="1"/>
      <protection locked="true" hidden="false"/>
    </xf>
    <xf numFmtId="164" fontId="22" fillId="0" borderId="3" xfId="0" applyFont="true" applyBorder="true" applyAlignment="true" applyProtection="false">
      <alignment horizontal="general" vertical="bottom" textRotation="0" wrapText="false" indent="0" shrinkToFit="false" readingOrder="1"/>
      <protection locked="true" hidden="false"/>
    </xf>
    <xf numFmtId="164" fontId="6" fillId="0" borderId="3" xfId="0" applyFont="true" applyBorder="true" applyAlignment="true" applyProtection="false">
      <alignment horizontal="center" vertical="top" textRotation="0" wrapText="true" indent="0" shrinkToFit="false" readingOrder="1"/>
      <protection locked="true" hidden="false"/>
    </xf>
    <xf numFmtId="164" fontId="11" fillId="0" borderId="3" xfId="0" applyFont="true" applyBorder="true" applyAlignment="true" applyProtection="false">
      <alignment horizontal="center" vertical="top" textRotation="0" wrapText="true" indent="0" shrinkToFit="false" readingOrder="1"/>
      <protection locked="true" hidden="false"/>
    </xf>
    <xf numFmtId="164" fontId="11" fillId="0" borderId="3" xfId="0" applyFont="true" applyBorder="true" applyAlignment="true" applyProtection="false">
      <alignment horizontal="left" vertical="top" textRotation="0" wrapText="true" indent="0" shrinkToFit="false" readingOrder="1"/>
      <protection locked="true" hidden="false"/>
    </xf>
    <xf numFmtId="166" fontId="11" fillId="0" borderId="3" xfId="0" applyFont="true" applyBorder="true" applyAlignment="true" applyProtection="false">
      <alignment horizontal="center" vertical="top" textRotation="0" wrapText="true" indent="0" shrinkToFit="false" readingOrder="1"/>
      <protection locked="true" hidden="false"/>
    </xf>
    <xf numFmtId="166" fontId="6" fillId="0" borderId="3" xfId="0" applyFont="true" applyBorder="true" applyAlignment="true" applyProtection="false">
      <alignment horizontal="center" vertical="top" textRotation="0" wrapText="true" indent="0" shrinkToFit="false" readingOrder="1"/>
      <protection locked="true" hidden="false"/>
    </xf>
    <xf numFmtId="166" fontId="21" fillId="0" borderId="3" xfId="0" applyFont="true" applyBorder="true" applyAlignment="true" applyProtection="false">
      <alignment horizontal="center" vertical="top" textRotation="0" wrapText="false" indent="0" shrinkToFit="false" readingOrder="1"/>
      <protection locked="true" hidden="false"/>
    </xf>
    <xf numFmtId="164" fontId="6" fillId="0" borderId="3" xfId="0" applyFont="true" applyBorder="true" applyAlignment="true" applyProtection="false">
      <alignment horizontal="center" vertical="center" textRotation="0" wrapText="true" indent="0" shrinkToFit="false" readingOrder="1"/>
      <protection locked="true" hidden="false"/>
    </xf>
    <xf numFmtId="164" fontId="10" fillId="0" borderId="2" xfId="0" applyFont="true" applyBorder="true" applyAlignment="true" applyProtection="false">
      <alignment horizontal="left" vertical="top" textRotation="0" wrapText="false" indent="0" shrinkToFit="false" readingOrder="1"/>
      <protection locked="true" hidden="false"/>
    </xf>
    <xf numFmtId="172" fontId="6" fillId="0" borderId="3" xfId="0" applyFont="true" applyBorder="true" applyAlignment="true" applyProtection="false">
      <alignment horizontal="center" vertical="top" textRotation="0" wrapText="true" indent="0" shrinkToFit="false" readingOrder="1"/>
      <protection locked="true" hidden="false"/>
    </xf>
    <xf numFmtId="164" fontId="10" fillId="0" borderId="2" xfId="0" applyFont="true" applyBorder="true" applyAlignment="true" applyProtection="false">
      <alignment horizontal="general" vertical="bottom" textRotation="0" wrapText="false" indent="0" shrinkToFit="false" readingOrder="1"/>
      <protection locked="true" hidden="false"/>
    </xf>
    <xf numFmtId="164" fontId="9" fillId="0" borderId="3" xfId="0" applyFont="true" applyBorder="true" applyAlignment="true" applyProtection="false">
      <alignment horizontal="center" vertical="top" textRotation="0" wrapText="false" indent="0" shrinkToFit="false" readingOrder="1"/>
      <protection locked="true" hidden="false"/>
    </xf>
    <xf numFmtId="164" fontId="9" fillId="0" borderId="3" xfId="0" applyFont="true" applyBorder="true" applyAlignment="true" applyProtection="false">
      <alignment horizontal="justify" vertical="top" textRotation="0" wrapText="true" indent="0" shrinkToFit="false" readingOrder="1"/>
      <protection locked="true" hidden="false"/>
    </xf>
    <xf numFmtId="164" fontId="9" fillId="0" borderId="3" xfId="0" applyFont="true" applyBorder="true" applyAlignment="true" applyProtection="false">
      <alignment horizontal="center" vertical="top" textRotation="0" wrapText="true" indent="0" shrinkToFit="false" readingOrder="1"/>
      <protection locked="true" hidden="false"/>
    </xf>
    <xf numFmtId="166" fontId="9" fillId="0" borderId="3" xfId="0" applyFont="true" applyBorder="true" applyAlignment="true" applyProtection="false">
      <alignment horizontal="center" vertical="top" textRotation="0" wrapText="true" indent="0" shrinkToFit="false" readingOrder="1"/>
      <protection locked="true" hidden="false"/>
    </xf>
    <xf numFmtId="171" fontId="10" fillId="0" borderId="2" xfId="0" applyFont="true" applyBorder="true" applyAlignment="true" applyProtection="false">
      <alignment horizontal="center" vertical="center" textRotation="0" wrapText="true" indent="0" shrinkToFit="false"/>
      <protection locked="true" hidden="false"/>
    </xf>
    <xf numFmtId="168" fontId="10" fillId="0" borderId="2" xfId="0" applyFont="true" applyBorder="true" applyAlignment="true" applyProtection="false">
      <alignment horizontal="center" vertical="top" textRotation="0" wrapText="false" indent="0" shrinkToFit="false"/>
      <protection locked="true" hidden="false"/>
    </xf>
    <xf numFmtId="164" fontId="10" fillId="3" borderId="2"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true" applyProtection="false">
      <alignment horizontal="justify" vertical="top" textRotation="0" wrapText="true" indent="0" shrinkToFit="false"/>
      <protection locked="true" hidden="false"/>
    </xf>
    <xf numFmtId="168" fontId="10" fillId="0" borderId="2" xfId="0" applyFont="true" applyBorder="true" applyAlignment="true" applyProtection="false">
      <alignment horizontal="justify" vertical="top" textRotation="0" wrapText="tru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71" fontId="10" fillId="0" borderId="2" xfId="0" applyFont="true" applyBorder="true" applyAlignment="true" applyProtection="false">
      <alignment horizontal="general" vertical="top" textRotation="0" wrapText="true" indent="0" shrinkToFit="false"/>
      <protection locked="true" hidden="false"/>
    </xf>
    <xf numFmtId="164" fontId="10" fillId="0" borderId="0" xfId="0" applyFont="true" applyBorder="true" applyAlignment="true" applyProtection="false">
      <alignment horizontal="center" vertical="top" textRotation="0" wrapText="fals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9" fillId="0" borderId="2" xfId="0" applyFont="true" applyBorder="true" applyAlignment="true" applyProtection="false">
      <alignment horizontal="general" vertical="center" textRotation="0" wrapText="true" indent="0" shrinkToFit="false"/>
      <protection locked="true" hidden="false"/>
    </xf>
    <xf numFmtId="164" fontId="10" fillId="0" borderId="5" xfId="0" applyFont="true" applyBorder="true" applyAlignment="true" applyProtection="false">
      <alignment horizontal="left" vertical="top" textRotation="0" wrapText="true" indent="0" shrinkToFit="false"/>
      <protection locked="true" hidden="false"/>
    </xf>
    <xf numFmtId="168" fontId="9" fillId="0" borderId="2" xfId="0" applyFont="true" applyBorder="true" applyAlignment="true" applyProtection="false">
      <alignment horizontal="center" vertical="top" textRotation="0" wrapText="true" indent="0" shrinkToFit="false"/>
      <protection locked="true" hidden="false"/>
    </xf>
    <xf numFmtId="171" fontId="9" fillId="0" borderId="2" xfId="0" applyFont="true" applyBorder="true" applyAlignment="true" applyProtection="false">
      <alignment horizontal="general" vertical="bottom" textRotation="0" wrapText="true" indent="0" shrinkToFit="false"/>
      <protection locked="true" hidden="false"/>
    </xf>
    <xf numFmtId="164" fontId="9" fillId="0" borderId="2" xfId="0" applyFont="true" applyBorder="true" applyAlignment="true" applyProtection="false">
      <alignment horizontal="general" vertical="bottom" textRotation="0" wrapText="true" indent="0" shrinkToFit="false"/>
      <protection locked="true" hidden="false"/>
    </xf>
    <xf numFmtId="164" fontId="9" fillId="0" borderId="2" xfId="0" applyFont="true" applyBorder="true" applyAlignment="true" applyProtection="false">
      <alignment horizontal="center" vertical="bottom" textRotation="0" wrapText="true" indent="0" shrinkToFit="false"/>
      <protection locked="true" hidden="false"/>
    </xf>
    <xf numFmtId="171" fontId="10" fillId="0" borderId="2" xfId="0" applyFont="true" applyBorder="true" applyAlignment="true" applyProtection="false">
      <alignment horizontal="justify" vertical="top" textRotation="0" wrapText="true" indent="0" shrinkToFit="false"/>
      <protection locked="true" hidden="false"/>
    </xf>
    <xf numFmtId="173" fontId="10" fillId="0" borderId="2" xfId="0" applyFont="true" applyBorder="true" applyAlignment="true" applyProtection="false">
      <alignment horizontal="left" vertical="top" textRotation="0" wrapText="true" indent="0" shrinkToFit="false"/>
      <protection locked="true" hidden="false"/>
    </xf>
    <xf numFmtId="164" fontId="10" fillId="0" borderId="2" xfId="0" applyFont="true" applyBorder="true" applyAlignment="true" applyProtection="false">
      <alignment horizontal="general" vertical="bottom" textRotation="0" wrapText="true" indent="0" shrinkToFit="false"/>
      <protection locked="true" hidden="false"/>
    </xf>
    <xf numFmtId="171" fontId="9" fillId="0" borderId="2" xfId="0" applyFont="true" applyBorder="true" applyAlignment="true" applyProtection="false">
      <alignment horizontal="left" vertical="bottom" textRotation="0" wrapText="true" indent="0" shrinkToFit="false"/>
      <protection locked="true" hidden="false"/>
    </xf>
    <xf numFmtId="171" fontId="10" fillId="0" borderId="2" xfId="0" applyFont="true" applyBorder="true" applyAlignment="true" applyProtection="false">
      <alignment horizontal="left" vertical="top" textRotation="0" wrapText="true" indent="0" shrinkToFit="false"/>
      <protection locked="true" hidden="false"/>
    </xf>
    <xf numFmtId="164" fontId="10" fillId="0" borderId="2" xfId="0" applyFont="true" applyBorder="true" applyAlignment="true" applyProtection="false">
      <alignment horizontal="general" vertical="bottom" textRotation="0" wrapText="fals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general" vertical="top" textRotation="0" wrapText="false" indent="0" shrinkToFit="false"/>
      <protection locked="true" hidden="false"/>
    </xf>
    <xf numFmtId="171" fontId="9" fillId="0" borderId="2" xfId="0" applyFont="true" applyBorder="true" applyAlignment="true" applyProtection="false">
      <alignment horizontal="justify" vertical="top" textRotation="0" wrapText="true" indent="0" shrinkToFit="false"/>
      <protection locked="true" hidden="false"/>
    </xf>
    <xf numFmtId="164" fontId="9" fillId="0" borderId="2" xfId="0" applyFont="true" applyBorder="true" applyAlignment="true" applyProtection="false">
      <alignment horizontal="general" vertical="top" textRotation="0" wrapText="true" indent="0" shrinkToFit="false"/>
      <protection locked="true" hidden="false"/>
    </xf>
    <xf numFmtId="164" fontId="23" fillId="0" borderId="2" xfId="0" applyFont="true" applyBorder="true" applyAlignment="true" applyProtection="false">
      <alignment horizontal="center" vertical="center" textRotation="0" wrapText="false" indent="0" shrinkToFit="false"/>
      <protection locked="true" hidden="false"/>
    </xf>
    <xf numFmtId="164" fontId="17" fillId="0" borderId="2" xfId="0" applyFont="true" applyBorder="true" applyAlignment="true" applyProtection="false">
      <alignment horizontal="center" vertical="top" textRotation="0" wrapText="true" indent="0" shrinkToFit="false"/>
      <protection locked="true" hidden="false"/>
    </xf>
    <xf numFmtId="164" fontId="9" fillId="0" borderId="2" xfId="0" applyFont="true" applyBorder="true" applyAlignment="true" applyProtection="false">
      <alignment horizontal="left" vertical="bottom" textRotation="0" wrapText="true" indent="0" shrinkToFit="false"/>
      <protection locked="true" hidden="false"/>
    </xf>
    <xf numFmtId="164" fontId="10" fillId="0" borderId="2" xfId="0" applyFont="true" applyBorder="true" applyAlignment="true" applyProtection="false">
      <alignment horizontal="center" vertical="bottom" textRotation="0" wrapText="true" indent="0" shrinkToFit="false"/>
      <protection locked="true" hidden="false"/>
    </xf>
    <xf numFmtId="164" fontId="10" fillId="0" borderId="2" xfId="0" applyFont="true" applyBorder="true" applyAlignment="true" applyProtection="false">
      <alignment horizontal="left" vertical="bottom" textRotation="0" wrapText="true" indent="0" shrinkToFit="false"/>
      <protection locked="true" hidden="false"/>
    </xf>
    <xf numFmtId="164" fontId="9" fillId="5" borderId="6"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left" vertical="top" textRotation="0" wrapText="true" indent="0" shrinkToFit="false" readingOrder="1"/>
      <protection locked="true" hidden="false"/>
    </xf>
    <xf numFmtId="164" fontId="6" fillId="0" borderId="3" xfId="0" applyFont="true" applyBorder="true" applyAlignment="true" applyProtection="false">
      <alignment horizontal="center" vertical="top" textRotation="0" wrapText="false" indent="0" shrinkToFit="false" readingOrder="1"/>
      <protection locked="true" hidden="false"/>
    </xf>
    <xf numFmtId="164" fontId="6" fillId="0" borderId="3" xfId="0" applyFont="true" applyBorder="true" applyAlignment="true" applyProtection="false">
      <alignment horizontal="general" vertical="top" textRotation="0" wrapText="true" indent="0" shrinkToFit="false" readingOrder="1"/>
      <protection locked="true" hidden="false"/>
    </xf>
    <xf numFmtId="166" fontId="24" fillId="0" borderId="3" xfId="0" applyFont="true" applyBorder="true" applyAlignment="true" applyProtection="false">
      <alignment horizontal="center" vertical="top" textRotation="0" wrapText="true" indent="0" shrinkToFit="false" readingOrder="1"/>
      <protection locked="true" hidden="false"/>
    </xf>
    <xf numFmtId="165" fontId="6" fillId="0" borderId="0" xfId="0" applyFont="true" applyBorder="false" applyAlignment="true" applyProtection="false">
      <alignment horizontal="center" vertical="top" textRotation="0" wrapText="true" indent="0" shrinkToFit="false" readingOrder="1"/>
      <protection locked="true" hidden="false"/>
    </xf>
    <xf numFmtId="164" fontId="24" fillId="0" borderId="3" xfId="0" applyFont="true" applyBorder="true" applyAlignment="true" applyProtection="false">
      <alignment horizontal="center" vertical="top" textRotation="0" wrapText="true" indent="0" shrinkToFit="false" readingOrder="1"/>
      <protection locked="true" hidden="false"/>
    </xf>
    <xf numFmtId="164" fontId="18" fillId="0" borderId="2" xfId="0" applyFont="true" applyBorder="true" applyAlignment="true" applyProtection="false">
      <alignment horizontal="center" vertical="top" textRotation="0" wrapText="true" indent="0" shrinkToFit="false" readingOrder="1"/>
      <protection locked="true" hidden="false"/>
    </xf>
    <xf numFmtId="164" fontId="6" fillId="0" borderId="2" xfId="0" applyFont="true" applyBorder="true" applyAlignment="true" applyProtection="false">
      <alignment horizontal="center" vertical="top" textRotation="0" wrapText="true" indent="0" shrinkToFit="false" readingOrder="1"/>
      <protection locked="true" hidden="false"/>
    </xf>
    <xf numFmtId="164" fontId="18" fillId="0" borderId="3" xfId="0" applyFont="true" applyBorder="true" applyAlignment="true" applyProtection="false">
      <alignment horizontal="left" vertical="top" textRotation="0" wrapText="true" indent="0" shrinkToFit="false" readingOrder="1"/>
      <protection locked="true" hidden="false"/>
    </xf>
    <xf numFmtId="166" fontId="17" fillId="0" borderId="3" xfId="0" applyFont="true" applyBorder="true" applyAlignment="true" applyProtection="false">
      <alignment horizontal="center" vertical="top" textRotation="0" wrapText="true" indent="0" shrinkToFit="false" readingOrder="1"/>
      <protection locked="true" hidden="false"/>
    </xf>
    <xf numFmtId="167" fontId="9" fillId="0" borderId="2" xfId="0" applyFont="true" applyBorder="true" applyAlignment="true" applyProtection="false">
      <alignment horizontal="center" vertical="top" textRotation="0" wrapText="true" indent="0" shrinkToFit="false"/>
      <protection locked="true" hidden="false"/>
    </xf>
    <xf numFmtId="171" fontId="10" fillId="0" borderId="2" xfId="0" applyFont="true" applyBorder="true" applyAlignment="true" applyProtection="false">
      <alignment horizontal="center" vertical="top" textRotation="0" wrapText="false" indent="0" shrinkToFit="false"/>
      <protection locked="true" hidden="false"/>
    </xf>
    <xf numFmtId="164" fontId="9" fillId="0" borderId="2" xfId="0" applyFont="true" applyBorder="true" applyAlignment="true" applyProtection="false">
      <alignment horizontal="center" vertical="top" textRotation="0" wrapText="false" indent="0" shrinkToFit="false"/>
      <protection locked="true" hidden="false"/>
    </xf>
    <xf numFmtId="166" fontId="9" fillId="0" borderId="2" xfId="0" applyFont="true" applyBorder="true" applyAlignment="true" applyProtection="false">
      <alignment horizontal="left" vertical="top" textRotation="0" wrapText="true" indent="0" shrinkToFit="false"/>
      <protection locked="true" hidden="false"/>
    </xf>
    <xf numFmtId="164" fontId="25" fillId="0" borderId="2" xfId="0" applyFont="true" applyBorder="true" applyAlignment="true" applyProtection="false">
      <alignment horizontal="left" vertical="center" textRotation="0" wrapText="true" indent="0" shrinkToFit="false"/>
      <protection locked="true" hidden="false"/>
    </xf>
    <xf numFmtId="164" fontId="25" fillId="0" borderId="2" xfId="0" applyFont="true" applyBorder="true" applyAlignment="true" applyProtection="false">
      <alignment horizontal="left" vertical="top" textRotation="0" wrapText="true" indent="0" shrinkToFit="false"/>
      <protection locked="true" hidden="false"/>
    </xf>
    <xf numFmtId="164" fontId="7" fillId="0" borderId="2" xfId="0" applyFont="true" applyBorder="true" applyAlignment="true" applyProtection="false">
      <alignment horizontal="left" vertical="top" textRotation="0" wrapText="true" indent="0" shrinkToFit="false"/>
      <protection locked="true" hidden="false"/>
    </xf>
    <xf numFmtId="174" fontId="10" fillId="0" borderId="0" xfId="0" applyFont="true" applyBorder="false" applyAlignment="true" applyProtection="false">
      <alignment horizontal="center" vertical="top" textRotation="0" wrapText="false" indent="0" shrinkToFit="false"/>
      <protection locked="true" hidden="false"/>
    </xf>
    <xf numFmtId="164" fontId="10" fillId="0" borderId="7" xfId="0" applyFont="true" applyBorder="true" applyAlignment="true" applyProtection="false">
      <alignment horizontal="center" vertical="top" textRotation="0" wrapText="false" indent="0" shrinkToFit="false"/>
      <protection locked="true" hidden="false"/>
    </xf>
    <xf numFmtId="164" fontId="10" fillId="0" borderId="7" xfId="0" applyFont="true" applyBorder="true" applyAlignment="true" applyProtection="false">
      <alignment horizontal="left" vertical="top" textRotation="0" wrapText="true" indent="0" shrinkToFit="false"/>
      <protection locked="true" hidden="false"/>
    </xf>
    <xf numFmtId="164" fontId="10" fillId="0" borderId="7" xfId="0" applyFont="true" applyBorder="true" applyAlignment="true" applyProtection="false">
      <alignment horizontal="general" vertical="top" textRotation="0" wrapText="true" indent="0" shrinkToFit="false"/>
      <protection locked="true" hidden="false"/>
    </xf>
    <xf numFmtId="166" fontId="9" fillId="0" borderId="2" xfId="0" applyFont="true" applyBorder="true" applyAlignment="true" applyProtection="false">
      <alignment horizontal="center" vertical="center" textRotation="0" wrapText="true" indent="0" shrinkToFit="false"/>
      <protection locked="true" hidden="false"/>
    </xf>
    <xf numFmtId="164" fontId="23" fillId="0" borderId="2" xfId="0" applyFont="true" applyBorder="true" applyAlignment="true" applyProtection="false">
      <alignment horizontal="center" vertical="center" textRotation="0" wrapText="true" indent="0" shrinkToFit="false"/>
      <protection locked="true" hidden="false"/>
    </xf>
    <xf numFmtId="164" fontId="9" fillId="4" borderId="5"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center" vertical="top" textRotation="0" wrapText="false" indent="0" shrinkToFit="false"/>
      <protection locked="true" hidden="false"/>
    </xf>
    <xf numFmtId="164" fontId="10" fillId="0" borderId="8" xfId="0" applyFont="true" applyBorder="true" applyAlignment="true" applyProtection="false">
      <alignment horizontal="general" vertical="top" textRotation="0" wrapText="true" indent="0" shrinkToFit="false"/>
      <protection locked="true" hidden="false"/>
    </xf>
    <xf numFmtId="164" fontId="10" fillId="0" borderId="8" xfId="0" applyFont="true" applyBorder="true" applyAlignment="true" applyProtection="false">
      <alignment horizontal="left" vertical="top" textRotation="0" wrapText="true" indent="0" shrinkToFit="false"/>
      <protection locked="true" hidden="false"/>
    </xf>
    <xf numFmtId="168" fontId="9" fillId="0" borderId="2" xfId="0" applyFont="true" applyBorder="true" applyAlignment="true" applyProtection="false">
      <alignment horizontal="center" vertical="top" textRotation="0" wrapText="false" indent="0" shrinkToFit="false"/>
      <protection locked="true" hidden="false"/>
    </xf>
    <xf numFmtId="164" fontId="10" fillId="0" borderId="9" xfId="0" applyFont="true" applyBorder="true" applyAlignment="true" applyProtection="false">
      <alignment horizontal="left" vertical="top" textRotation="0" wrapText="true" indent="0" shrinkToFit="false"/>
      <protection locked="true" hidden="false"/>
    </xf>
    <xf numFmtId="164" fontId="10" fillId="0" borderId="4" xfId="0" applyFont="true" applyBorder="true" applyAlignment="true" applyProtection="false">
      <alignment horizontal="left" vertical="top" textRotation="0" wrapText="true" indent="0" shrinkToFit="false"/>
      <protection locked="true" hidden="false"/>
    </xf>
    <xf numFmtId="164" fontId="10" fillId="0" borderId="9" xfId="0" applyFont="true" applyBorder="true" applyAlignment="true" applyProtection="false">
      <alignment horizontal="center" vertical="top" textRotation="0" wrapText="false" indent="0" shrinkToFit="false"/>
      <protection locked="true" hidden="false"/>
    </xf>
    <xf numFmtId="164" fontId="10" fillId="3" borderId="3" xfId="0" applyFont="true" applyBorder="true" applyAlignment="true" applyProtection="false">
      <alignment horizontal="center" vertical="center" textRotation="0" wrapText="true" indent="0" shrinkToFit="false"/>
      <protection locked="true" hidden="false"/>
    </xf>
    <xf numFmtId="167" fontId="10" fillId="3" borderId="3" xfId="0" applyFont="true" applyBorder="true" applyAlignment="true" applyProtection="false">
      <alignment horizontal="center" vertical="top" textRotation="0" wrapText="false" indent="0" shrinkToFit="false"/>
      <protection locked="true" hidden="false"/>
    </xf>
    <xf numFmtId="164" fontId="10" fillId="3" borderId="3" xfId="0" applyFont="true" applyBorder="true" applyAlignment="true" applyProtection="false">
      <alignment horizontal="left" vertical="center" textRotation="0" wrapText="true" indent="0" shrinkToFit="false"/>
      <protection locked="true" hidden="false"/>
    </xf>
    <xf numFmtId="164" fontId="10" fillId="3" borderId="2" xfId="0" applyFont="true" applyBorder="true" applyAlignment="true" applyProtection="false">
      <alignment horizontal="center" vertical="top" textRotation="0" wrapText="fals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6" fontId="10" fillId="3" borderId="2" xfId="0" applyFont="true" applyBorder="true" applyAlignment="true" applyProtection="false">
      <alignment horizontal="center" vertical="top" textRotation="0" wrapText="false" indent="0" shrinkToFit="false"/>
      <protection locked="true" hidden="false"/>
    </xf>
    <xf numFmtId="167" fontId="10" fillId="3" borderId="2" xfId="0" applyFont="true" applyBorder="true" applyAlignment="true" applyProtection="false">
      <alignment horizontal="center" vertical="top" textRotation="0" wrapText="false" indent="0" shrinkToFit="false"/>
      <protection locked="true" hidden="false"/>
    </xf>
    <xf numFmtId="164" fontId="10" fillId="3" borderId="10" xfId="0" applyFont="true" applyBorder="true" applyAlignment="true" applyProtection="false">
      <alignment horizontal="center" vertical="top" textRotation="0" wrapText="false" indent="0" shrinkToFit="false"/>
      <protection locked="true" hidden="false"/>
    </xf>
    <xf numFmtId="164" fontId="9" fillId="3" borderId="2" xfId="0" applyFont="true" applyBorder="true" applyAlignment="true" applyProtection="false">
      <alignment horizontal="left" vertical="center" textRotation="0" wrapText="true" indent="0" shrinkToFit="false"/>
      <protection locked="true" hidden="false"/>
    </xf>
    <xf numFmtId="164" fontId="9" fillId="3" borderId="2" xfId="0" applyFont="true" applyBorder="true" applyAlignment="true" applyProtection="false">
      <alignment horizontal="center" vertical="center" textRotation="0" wrapText="true" indent="0" shrinkToFit="false"/>
      <protection locked="true" hidden="false"/>
    </xf>
    <xf numFmtId="168" fontId="9" fillId="3" borderId="2" xfId="0" applyFont="true" applyBorder="true" applyAlignment="true" applyProtection="false">
      <alignment horizontal="center" vertical="top" textRotation="0" wrapText="false" indent="0" shrinkToFit="false"/>
      <protection locked="true" hidden="false"/>
    </xf>
    <xf numFmtId="166" fontId="9" fillId="3" borderId="2" xfId="0" applyFont="true" applyBorder="true" applyAlignment="true" applyProtection="false">
      <alignment horizontal="center" vertical="top" textRotation="0" wrapText="false" indent="0" shrinkToFit="false"/>
      <protection locked="true" hidden="false"/>
    </xf>
    <xf numFmtId="164" fontId="7" fillId="0" borderId="5" xfId="0" applyFont="true" applyBorder="true" applyAlignment="true" applyProtection="false">
      <alignment horizontal="left" vertical="top" textRotation="0" wrapText="true" indent="0" shrinkToFit="false" readingOrder="1"/>
      <protection locked="true" hidden="false"/>
    </xf>
    <xf numFmtId="164" fontId="7" fillId="3" borderId="2" xfId="0" applyFont="true" applyBorder="true" applyAlignment="true" applyProtection="false">
      <alignment horizontal="center" vertical="top" textRotation="0" wrapText="true" indent="0" shrinkToFit="false" readingOrder="1"/>
      <protection locked="true" hidden="false"/>
    </xf>
    <xf numFmtId="164" fontId="10" fillId="3" borderId="2" xfId="0" applyFont="true" applyBorder="true" applyAlignment="true" applyProtection="false">
      <alignment horizontal="general" vertical="top" textRotation="0" wrapText="true" indent="0" shrinkToFit="false" readingOrder="1"/>
      <protection locked="true" hidden="false"/>
    </xf>
    <xf numFmtId="164" fontId="7" fillId="3" borderId="2" xfId="0" applyFont="true" applyBorder="true" applyAlignment="true" applyProtection="false">
      <alignment horizontal="left" vertical="top" textRotation="0" wrapText="true" indent="0" shrinkToFit="false" readingOrder="1"/>
      <protection locked="true" hidden="false"/>
    </xf>
    <xf numFmtId="166" fontId="7" fillId="3" borderId="2" xfId="0" applyFont="true" applyBorder="true" applyAlignment="true" applyProtection="false">
      <alignment horizontal="center" vertical="top" textRotation="0" wrapText="true" indent="0" shrinkToFit="false" readingOrder="1"/>
      <protection locked="true" hidden="false"/>
    </xf>
    <xf numFmtId="164" fontId="17" fillId="3" borderId="2" xfId="0" applyFont="true" applyBorder="true" applyAlignment="true" applyProtection="false">
      <alignment horizontal="center" vertical="top" textRotation="0" wrapText="true" indent="0" shrinkToFit="false" readingOrder="1"/>
      <protection locked="true" hidden="false"/>
    </xf>
    <xf numFmtId="164" fontId="10" fillId="0" borderId="2" xfId="0" applyFont="true" applyBorder="true" applyAlignment="true" applyProtection="false">
      <alignment horizontal="general" vertical="top" textRotation="0" wrapText="true" indent="0" shrinkToFit="false" readingOrder="1"/>
      <protection locked="true" hidden="false"/>
    </xf>
    <xf numFmtId="164" fontId="6" fillId="0" borderId="2" xfId="0" applyFont="true" applyBorder="true" applyAlignment="true" applyProtection="false">
      <alignment horizontal="left" vertical="top" textRotation="0" wrapText="true" indent="0" shrinkToFit="false" readingOrder="1"/>
      <protection locked="true" hidden="false"/>
    </xf>
    <xf numFmtId="164" fontId="18" fillId="0" borderId="2" xfId="0" applyFont="true" applyBorder="true" applyAlignment="true" applyProtection="false">
      <alignment horizontal="left" vertical="top" textRotation="0" wrapText="true" indent="0" shrinkToFit="false" readingOrder="1"/>
      <protection locked="true" hidden="false"/>
    </xf>
    <xf numFmtId="166" fontId="18" fillId="0" borderId="2" xfId="0" applyFont="true" applyBorder="true" applyAlignment="true" applyProtection="false">
      <alignment horizontal="center" vertical="top" textRotation="0" wrapText="true" indent="0" shrinkToFit="false" readingOrder="1"/>
      <protection locked="true" hidden="false"/>
    </xf>
    <xf numFmtId="165" fontId="18" fillId="0" borderId="2" xfId="0" applyFont="true" applyBorder="true" applyAlignment="true" applyProtection="false">
      <alignment horizontal="center" vertical="top" textRotation="0" wrapText="true" indent="0" shrinkToFit="false" readingOrder="1"/>
      <protection locked="true" hidden="false"/>
    </xf>
    <xf numFmtId="164" fontId="9" fillId="5" borderId="2" xfId="0" applyFont="true" applyBorder="true" applyAlignment="true" applyProtection="false">
      <alignment horizontal="center" vertical="center" textRotation="0" wrapText="false" indent="0" shrinkToFit="false"/>
      <protection locked="true" hidden="false"/>
    </xf>
    <xf numFmtId="164" fontId="10" fillId="0" borderId="5" xfId="0" applyFont="true" applyBorder="true" applyAlignment="true" applyProtection="false">
      <alignment horizontal="left" vertical="top" textRotation="0" wrapText="true" indent="0" shrinkToFit="false" readingOrder="1"/>
      <protection locked="true" hidden="false"/>
    </xf>
    <xf numFmtId="164" fontId="10" fillId="0" borderId="5" xfId="0" applyFont="true" applyBorder="true" applyAlignment="true" applyProtection="false">
      <alignment horizontal="center" vertical="top" textRotation="0" wrapText="false" indent="0" shrinkToFit="false" readingOrder="1"/>
      <protection locked="true" hidden="false"/>
    </xf>
    <xf numFmtId="164" fontId="10" fillId="0" borderId="5" xfId="0" applyFont="true" applyBorder="true" applyAlignment="true" applyProtection="false">
      <alignment horizontal="general" vertical="top" textRotation="0" wrapText="true" indent="0" shrinkToFit="false" readingOrder="1"/>
      <protection locked="true" hidden="false"/>
    </xf>
    <xf numFmtId="166" fontId="10" fillId="0" borderId="5" xfId="0" applyFont="true" applyBorder="true" applyAlignment="true" applyProtection="false">
      <alignment horizontal="center" vertical="top" textRotation="0" wrapText="true" indent="0" shrinkToFit="false" readingOrder="1"/>
      <protection locked="true" hidden="false"/>
    </xf>
    <xf numFmtId="166" fontId="10" fillId="0" borderId="5" xfId="15" applyFont="true" applyBorder="true" applyAlignment="true" applyProtection="true">
      <alignment horizontal="center" vertical="top" textRotation="0" wrapText="false" indent="0" shrinkToFit="false" readingOrder="1"/>
      <protection locked="true" hidden="false"/>
    </xf>
    <xf numFmtId="166" fontId="10" fillId="0" borderId="5" xfId="0" applyFont="true" applyBorder="true" applyAlignment="true" applyProtection="false">
      <alignment horizontal="center" vertical="top" textRotation="0" wrapText="false" indent="0" shrinkToFit="false" readingOrder="1"/>
      <protection locked="true" hidden="false"/>
    </xf>
    <xf numFmtId="168" fontId="10" fillId="0" borderId="5" xfId="0" applyFont="true" applyBorder="true" applyAlignment="true" applyProtection="false">
      <alignment horizontal="left" vertical="top" textRotation="0" wrapText="true" indent="0" shrinkToFit="false" readingOrder="1"/>
      <protection locked="true" hidden="false"/>
    </xf>
    <xf numFmtId="168" fontId="10" fillId="0" borderId="5" xfId="0" applyFont="true" applyBorder="true" applyAlignment="true" applyProtection="false">
      <alignment horizontal="center" vertical="top" textRotation="0" wrapText="false" indent="0" shrinkToFit="false" readingOrder="1"/>
      <protection locked="true" hidden="false"/>
    </xf>
    <xf numFmtId="164" fontId="10" fillId="0" borderId="11" xfId="0" applyFont="true" applyBorder="true" applyAlignment="true" applyProtection="false">
      <alignment horizontal="left" vertical="top" textRotation="0" wrapText="true" indent="0" shrinkToFit="false" readingOrder="1"/>
      <protection locked="true" hidden="false"/>
    </xf>
    <xf numFmtId="164" fontId="10" fillId="0" borderId="11" xfId="0" applyFont="true" applyBorder="true" applyAlignment="true" applyProtection="false">
      <alignment horizontal="center" vertical="top" textRotation="0" wrapText="true" indent="0" shrinkToFit="false" readingOrder="1"/>
      <protection locked="true" hidden="false"/>
    </xf>
    <xf numFmtId="164" fontId="10" fillId="0" borderId="2" xfId="0" applyFont="true" applyBorder="true" applyAlignment="true" applyProtection="false">
      <alignment horizontal="center" vertical="top" textRotation="0" wrapText="false" indent="0" shrinkToFit="false" readingOrder="1"/>
      <protection locked="true" hidden="false"/>
    </xf>
    <xf numFmtId="166" fontId="10" fillId="0" borderId="2" xfId="15" applyFont="true" applyBorder="true" applyAlignment="true" applyProtection="true">
      <alignment horizontal="center" vertical="top" textRotation="0" wrapText="false" indent="0" shrinkToFit="false" readingOrder="1"/>
      <protection locked="true" hidden="false"/>
    </xf>
    <xf numFmtId="166" fontId="10" fillId="0" borderId="2" xfId="0" applyFont="true" applyBorder="true" applyAlignment="true" applyProtection="false">
      <alignment horizontal="center" vertical="top" textRotation="0" wrapText="false" indent="0" shrinkToFit="false" readingOrder="1"/>
      <protection locked="true" hidden="false"/>
    </xf>
    <xf numFmtId="168" fontId="10" fillId="0" borderId="2" xfId="0" applyFont="true" applyBorder="true" applyAlignment="true" applyProtection="false">
      <alignment horizontal="left" vertical="top" textRotation="0" wrapText="true" indent="0" shrinkToFit="false" readingOrder="1"/>
      <protection locked="true" hidden="false"/>
    </xf>
    <xf numFmtId="168" fontId="10" fillId="0" borderId="2" xfId="0" applyFont="true" applyBorder="true" applyAlignment="true" applyProtection="false">
      <alignment horizontal="center" vertical="top" textRotation="0" wrapText="false" indent="0" shrinkToFit="false" readingOrder="1"/>
      <protection locked="true" hidden="false"/>
    </xf>
    <xf numFmtId="164" fontId="9" fillId="0" borderId="2" xfId="0" applyFont="true" applyBorder="true" applyAlignment="true" applyProtection="false">
      <alignment horizontal="center" vertical="top" textRotation="0" wrapText="false" indent="0" shrinkToFit="false" readingOrder="1"/>
      <protection locked="true" hidden="false"/>
    </xf>
    <xf numFmtId="164" fontId="9" fillId="0" borderId="2" xfId="0" applyFont="true" applyBorder="true" applyAlignment="true" applyProtection="false">
      <alignment horizontal="left" vertical="top" textRotation="0" wrapText="true" indent="0" shrinkToFit="false" readingOrder="1"/>
      <protection locked="true" hidden="false"/>
    </xf>
    <xf numFmtId="164" fontId="9" fillId="0" borderId="2" xfId="0" applyFont="true" applyBorder="true" applyAlignment="true" applyProtection="false">
      <alignment horizontal="center" vertical="top" textRotation="0" wrapText="true" indent="0" shrinkToFit="false" readingOrder="1"/>
      <protection locked="true" hidden="false"/>
    </xf>
    <xf numFmtId="166" fontId="9" fillId="0" borderId="2" xfId="0" applyFont="true" applyBorder="true" applyAlignment="true" applyProtection="false">
      <alignment horizontal="center" vertical="top" textRotation="0" wrapText="false" indent="0" shrinkToFit="false" readingOrder="1"/>
      <protection locked="true" hidden="false"/>
    </xf>
    <xf numFmtId="168" fontId="9" fillId="0" borderId="2" xfId="0" applyFont="true" applyBorder="true" applyAlignment="true" applyProtection="false">
      <alignment horizontal="center" vertical="top" textRotation="0" wrapText="false" indent="0" shrinkToFit="false" readingOrder="1"/>
      <protection locked="true" hidden="false"/>
    </xf>
    <xf numFmtId="164" fontId="9" fillId="0" borderId="2" xfId="0" applyFont="true" applyBorder="true" applyAlignment="true" applyProtection="false">
      <alignment horizontal="center" vertical="center" textRotation="0" wrapText="false" indent="0" shrinkToFit="false" readingOrder="1"/>
      <protection locked="true" hidden="false"/>
    </xf>
    <xf numFmtId="164" fontId="6" fillId="0" borderId="2" xfId="0" applyFont="true" applyBorder="true" applyAlignment="true" applyProtection="false">
      <alignment horizontal="left" vertical="top" textRotation="0" wrapText="true" indent="0" shrinkToFit="false"/>
      <protection locked="true" hidden="false"/>
    </xf>
    <xf numFmtId="164" fontId="11" fillId="0" borderId="2" xfId="0" applyFont="true" applyBorder="true" applyAlignment="true" applyProtection="false">
      <alignment horizontal="left" vertical="top" textRotation="0" wrapText="true" indent="0" shrinkToFit="false"/>
      <protection locked="true" hidden="false"/>
    </xf>
    <xf numFmtId="166" fontId="6" fillId="0" borderId="2" xfId="0" applyFont="true" applyBorder="true" applyAlignment="true" applyProtection="false">
      <alignment horizontal="center" vertical="top" textRotation="0" wrapText="true" indent="0" shrinkToFit="false"/>
      <protection locked="true" hidden="false"/>
    </xf>
    <xf numFmtId="166" fontId="11" fillId="0" borderId="2" xfId="0" applyFont="true" applyBorder="true" applyAlignment="true" applyProtection="false">
      <alignment horizontal="center" vertical="top" textRotation="0" wrapText="true" indent="0" shrinkToFit="false"/>
      <protection locked="true" hidden="false"/>
    </xf>
    <xf numFmtId="164" fontId="18" fillId="0" borderId="2" xfId="0" applyFont="true" applyBorder="true" applyAlignment="true" applyProtection="false">
      <alignment horizontal="center" vertical="top" textRotation="0" wrapText="true" indent="0" shrinkToFit="false"/>
      <protection locked="true" hidden="false"/>
    </xf>
    <xf numFmtId="167" fontId="10" fillId="0" borderId="2" xfId="0" applyFont="true" applyBorder="true" applyAlignment="true" applyProtection="false">
      <alignment horizontal="center" vertical="top" textRotation="0" wrapText="false" indent="0" shrinkToFit="false"/>
      <protection locked="true" hidden="false"/>
    </xf>
    <xf numFmtId="167" fontId="6" fillId="0" borderId="2" xfId="0" applyFont="true" applyBorder="true" applyAlignment="true" applyProtection="false">
      <alignment horizontal="center" vertical="top" textRotation="0" wrapText="true" indent="0" shrinkToFit="false"/>
      <protection locked="true" hidden="false"/>
    </xf>
    <xf numFmtId="167" fontId="18" fillId="0" borderId="2" xfId="0" applyFont="true" applyBorder="true" applyAlignment="true" applyProtection="false">
      <alignment horizontal="center" vertical="top" textRotation="0" wrapText="true" indent="0" shrinkToFit="false"/>
      <protection locked="true" hidden="false"/>
    </xf>
    <xf numFmtId="171" fontId="10" fillId="0" borderId="2" xfId="0" applyFont="true" applyBorder="true" applyAlignment="true" applyProtection="false">
      <alignment horizontal="center" vertical="top" textRotation="0" wrapText="true" indent="0" shrinkToFit="false"/>
      <protection locked="true" hidden="false"/>
    </xf>
    <xf numFmtId="164" fontId="11" fillId="0" borderId="2" xfId="0" applyFont="true" applyBorder="true" applyAlignment="true" applyProtection="false">
      <alignment horizontal="center" vertical="top" textRotation="0" wrapText="false" indent="0" shrinkToFit="false"/>
      <protection locked="true" hidden="false"/>
    </xf>
    <xf numFmtId="166" fontId="11" fillId="0" borderId="2" xfId="0" applyFont="true" applyBorder="true" applyAlignment="true" applyProtection="false">
      <alignment horizontal="center" vertical="top" textRotation="0" wrapText="false" indent="0" shrinkToFit="false"/>
      <protection locked="true" hidden="false"/>
    </xf>
    <xf numFmtId="164" fontId="11" fillId="0" borderId="5" xfId="0" applyFont="true" applyBorder="true" applyAlignment="true" applyProtection="false">
      <alignment horizontal="left" vertical="top" textRotation="0" wrapText="true" indent="0" shrinkToFit="false"/>
      <protection locked="true" hidden="false"/>
    </xf>
    <xf numFmtId="166" fontId="11" fillId="0" borderId="5" xfId="0" applyFont="true" applyBorder="true" applyAlignment="true" applyProtection="false">
      <alignment horizontal="center" vertical="top" textRotation="0" wrapText="false" indent="0" shrinkToFit="false"/>
      <protection locked="true" hidden="false"/>
    </xf>
    <xf numFmtId="167" fontId="11" fillId="0" borderId="5" xfId="0" applyFont="true" applyBorder="true" applyAlignment="true" applyProtection="false">
      <alignment horizontal="center" vertical="top" textRotation="0" wrapText="false" indent="0" shrinkToFit="false"/>
      <protection locked="true" hidden="false"/>
    </xf>
    <xf numFmtId="167" fontId="11" fillId="0" borderId="2" xfId="0" applyFont="true" applyBorder="true" applyAlignment="true" applyProtection="false">
      <alignment horizontal="center" vertical="top" textRotation="0" wrapText="false" indent="0" shrinkToFit="false"/>
      <protection locked="true" hidden="false"/>
    </xf>
    <xf numFmtId="164" fontId="12" fillId="0" borderId="2" xfId="0" applyFont="true" applyBorder="true" applyAlignment="true" applyProtection="false">
      <alignment horizontal="center" vertical="top" textRotation="0" wrapText="true" indent="0" shrinkToFit="false"/>
      <protection locked="true" hidden="false"/>
    </xf>
    <xf numFmtId="164" fontId="18" fillId="0" borderId="12" xfId="0" applyFont="true" applyBorder="true" applyAlignment="true" applyProtection="false">
      <alignment horizontal="center" vertical="top" textRotation="0" wrapText="true" indent="0" shrinkToFit="false"/>
      <protection locked="true" hidden="false"/>
    </xf>
    <xf numFmtId="164" fontId="18" fillId="0" borderId="2" xfId="0" applyFont="true" applyBorder="true" applyAlignment="true" applyProtection="false">
      <alignment horizontal="left" vertical="top" textRotation="0" wrapText="true" indent="0" shrinkToFit="false"/>
      <protection locked="true" hidden="false"/>
    </xf>
    <xf numFmtId="166" fontId="18" fillId="0" borderId="2" xfId="0" applyFont="true" applyBorder="true" applyAlignment="true" applyProtection="false">
      <alignment horizontal="left" vertical="top" textRotation="0" wrapText="true" indent="0" shrinkToFit="false"/>
      <protection locked="true" hidden="false"/>
    </xf>
    <xf numFmtId="176" fontId="18" fillId="0" borderId="2" xfId="0" applyFont="true" applyBorder="true" applyAlignment="true" applyProtection="false">
      <alignment horizontal="center" vertical="top" textRotation="0" wrapText="true" indent="0" shrinkToFit="false"/>
      <protection locked="true" hidden="false"/>
    </xf>
    <xf numFmtId="174" fontId="18" fillId="0" borderId="2" xfId="0" applyFont="true" applyBorder="true" applyAlignment="true" applyProtection="false">
      <alignment horizontal="center" vertical="top" textRotation="0" wrapText="true" indent="0" shrinkToFit="false"/>
      <protection locked="true" hidden="false"/>
    </xf>
    <xf numFmtId="164" fontId="6" fillId="0" borderId="4" xfId="0" applyFont="true" applyBorder="true" applyAlignment="true" applyProtection="false">
      <alignment horizontal="general" vertical="top" textRotation="0" wrapText="true" indent="0" shrinkToFit="false"/>
      <protection locked="true" hidden="false"/>
    </xf>
    <xf numFmtId="166" fontId="18" fillId="0" borderId="2" xfId="0" applyFont="true" applyBorder="true" applyAlignment="true" applyProtection="false">
      <alignment horizontal="center" vertical="top" textRotation="0" wrapText="true" indent="0" shrinkToFit="false"/>
      <protection locked="true" hidden="false"/>
    </xf>
    <xf numFmtId="165" fontId="18" fillId="0" borderId="2" xfId="0" applyFont="true" applyBorder="true" applyAlignment="true" applyProtection="false">
      <alignment horizontal="center" vertical="top" textRotation="0" wrapText="true" indent="0" shrinkToFit="false"/>
      <protection locked="true" hidden="false"/>
    </xf>
    <xf numFmtId="164" fontId="4" fillId="3" borderId="0" xfId="0" applyFont="true" applyBorder="false" applyAlignment="true" applyProtection="false">
      <alignment horizontal="left" vertical="top" textRotation="0" wrapText="true" indent="0" shrinkToFit="false"/>
      <protection locked="true" hidden="false"/>
    </xf>
    <xf numFmtId="164" fontId="4" fillId="3" borderId="0" xfId="0" applyFont="true" applyBorder="false" applyAlignment="true" applyProtection="false">
      <alignment horizontal="general" vertical="top" textRotation="0" wrapText="true" indent="0" shrinkToFit="false"/>
      <protection locked="true" hidden="false"/>
    </xf>
    <xf numFmtId="177" fontId="10" fillId="0" borderId="2" xfId="0" applyFont="true" applyBorder="true" applyAlignment="true" applyProtection="false">
      <alignment horizontal="center" vertical="top" textRotation="0" wrapText="true" indent="0" shrinkToFit="false"/>
      <protection locked="true" hidden="false"/>
    </xf>
    <xf numFmtId="164" fontId="10" fillId="0" borderId="2" xfId="20" applyFont="true" applyBorder="true" applyAlignment="true" applyProtection="true">
      <alignment horizontal="left" vertical="top" textRotation="0" wrapText="true" indent="0" shrinkToFit="false"/>
      <protection locked="true" hidden="false"/>
    </xf>
    <xf numFmtId="176" fontId="10" fillId="0" borderId="2" xfId="0" applyFont="true" applyBorder="true" applyAlignment="true" applyProtection="false">
      <alignment horizontal="center" vertical="top" textRotation="0" wrapText="true" indent="0" shrinkToFit="false"/>
      <protection locked="true" hidden="false"/>
    </xf>
    <xf numFmtId="164" fontId="10" fillId="0" borderId="13" xfId="0" applyFont="true" applyBorder="true" applyAlignment="true" applyProtection="false">
      <alignment horizontal="left" vertical="top" textRotation="0" wrapText="true" indent="0" shrinkToFit="false" readingOrder="1"/>
      <protection locked="true" hidden="false"/>
    </xf>
    <xf numFmtId="164" fontId="10" fillId="0" borderId="14" xfId="0" applyFont="true" applyBorder="true" applyAlignment="true" applyProtection="false">
      <alignment horizontal="left" vertical="top" textRotation="0" wrapText="true" indent="0" shrinkToFit="false" readingOrder="1"/>
      <protection locked="true" hidden="false"/>
    </xf>
    <xf numFmtId="164" fontId="5" fillId="3" borderId="0" xfId="0" applyFont="true" applyBorder="false" applyAlignment="true" applyProtection="false">
      <alignment horizontal="left" vertical="top" textRotation="0" wrapText="true" indent="0" shrinkToFit="false"/>
      <protection locked="true" hidden="false"/>
    </xf>
    <xf numFmtId="164" fontId="5" fillId="3" borderId="0" xfId="0" applyFont="true" applyBorder="false" applyAlignment="true" applyProtection="false">
      <alignment horizontal="general" vertical="top" textRotation="0" wrapText="true" indent="0" shrinkToFit="false"/>
      <protection locked="true" hidden="false"/>
    </xf>
    <xf numFmtId="164" fontId="10" fillId="0" borderId="3" xfId="0" applyFont="true" applyBorder="true" applyAlignment="true" applyProtection="false">
      <alignment horizontal="center" vertical="top" textRotation="0" wrapText="false" indent="0" shrinkToFit="false" readingOrder="1"/>
      <protection locked="true" hidden="false"/>
    </xf>
    <xf numFmtId="170" fontId="10" fillId="0" borderId="3" xfId="0" applyFont="true" applyBorder="true" applyAlignment="true" applyProtection="false">
      <alignment horizontal="center" vertical="top" textRotation="0" wrapText="false" indent="0" shrinkToFit="false" readingOrder="1"/>
      <protection locked="true" hidden="false"/>
    </xf>
    <xf numFmtId="166" fontId="10" fillId="0" borderId="3" xfId="0" applyFont="true" applyBorder="true" applyAlignment="true" applyProtection="false">
      <alignment horizontal="center" vertical="top" textRotation="0" wrapText="false" indent="0" shrinkToFit="false" readingOrder="1"/>
      <protection locked="true" hidden="false"/>
    </xf>
    <xf numFmtId="164" fontId="10" fillId="0" borderId="3" xfId="0" applyFont="true" applyBorder="true" applyAlignment="true" applyProtection="false">
      <alignment horizontal="center" vertical="top" textRotation="0" wrapText="true" indent="0" shrinkToFit="false" readingOrder="1"/>
      <protection locked="true" hidden="false"/>
    </xf>
    <xf numFmtId="164" fontId="9" fillId="0" borderId="3" xfId="0" applyFont="true" applyBorder="true" applyAlignment="true" applyProtection="false">
      <alignment horizontal="center" vertical="top" textRotation="0" wrapText="true" indent="0" shrinkToFit="false"/>
      <protection locked="true" hidden="false"/>
    </xf>
    <xf numFmtId="164" fontId="10" fillId="0" borderId="12" xfId="0" applyFont="true" applyBorder="true" applyAlignment="true" applyProtection="false">
      <alignment horizontal="left" vertical="top" textRotation="0" wrapText="true" indent="0" shrinkToFit="false" readingOrder="1"/>
      <protection locked="true" hidden="false"/>
    </xf>
    <xf numFmtId="164" fontId="10" fillId="0" borderId="12" xfId="0" applyFont="true" applyBorder="true" applyAlignment="true" applyProtection="false">
      <alignment horizontal="center" vertical="top" textRotation="0" wrapText="true" indent="0" shrinkToFit="false" readingOrder="1"/>
      <protection locked="true" hidden="false"/>
    </xf>
    <xf numFmtId="168" fontId="10" fillId="0" borderId="3" xfId="0" applyFont="true" applyBorder="true" applyAlignment="true" applyProtection="false">
      <alignment horizontal="center" vertical="top" textRotation="0" wrapText="false" indent="0" shrinkToFit="false"/>
      <protection locked="true" hidden="false"/>
    </xf>
    <xf numFmtId="168" fontId="10" fillId="0" borderId="3" xfId="0" applyFont="true" applyBorder="true" applyAlignment="true" applyProtection="false">
      <alignment horizontal="center" vertical="top" textRotation="0" wrapText="false" indent="0" shrinkToFit="false" readingOrder="1"/>
      <protection locked="true" hidden="false"/>
    </xf>
    <xf numFmtId="164" fontId="10" fillId="0" borderId="3" xfId="0" applyFont="true" applyBorder="true" applyAlignment="true" applyProtection="false">
      <alignment horizontal="center" vertical="top" textRotation="0" wrapText="true" indent="0" shrinkToFit="false"/>
      <protection locked="true" hidden="false"/>
    </xf>
    <xf numFmtId="164" fontId="9" fillId="0" borderId="3" xfId="0" applyFont="true" applyBorder="true" applyAlignment="true" applyProtection="false">
      <alignment horizontal="left" vertical="top" textRotation="0" wrapText="true" indent="0" shrinkToFit="false"/>
      <protection locked="true" hidden="false"/>
    </xf>
    <xf numFmtId="178" fontId="9" fillId="0" borderId="3" xfId="0" applyFont="true" applyBorder="true" applyAlignment="true" applyProtection="false">
      <alignment horizontal="center" vertical="top" textRotation="0" wrapText="true" indent="0" shrinkToFit="false"/>
      <protection locked="true" hidden="false"/>
    </xf>
    <xf numFmtId="177" fontId="9" fillId="0" borderId="3" xfId="0"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center" vertical="top" textRotation="0" wrapText="false" indent="0" shrinkToFit="false"/>
      <protection locked="true" hidden="false"/>
    </xf>
    <xf numFmtId="164" fontId="10" fillId="0" borderId="5" xfId="0" applyFont="true" applyBorder="true" applyAlignment="true" applyProtection="false">
      <alignment horizontal="center" vertical="top" textRotation="0" wrapText="true" indent="0" shrinkToFit="false"/>
      <protection locked="true" hidden="false"/>
    </xf>
    <xf numFmtId="179" fontId="10" fillId="0" borderId="2" xfId="0" applyFont="true" applyBorder="true" applyAlignment="true" applyProtection="false">
      <alignment horizontal="center" vertical="top" textRotation="0" wrapText="true" indent="0" shrinkToFit="false"/>
      <protection locked="true" hidden="false"/>
    </xf>
    <xf numFmtId="165" fontId="10" fillId="0" borderId="2" xfId="20" applyFont="true" applyBorder="true" applyAlignment="true" applyProtection="true">
      <alignment horizontal="center" vertical="top" textRotation="0" wrapText="true" indent="0" shrinkToFit="false"/>
      <protection locked="true" hidden="false"/>
    </xf>
    <xf numFmtId="165" fontId="9" fillId="0" borderId="2" xfId="20" applyFont="true" applyBorder="true" applyAlignment="true" applyProtection="true">
      <alignment horizontal="center" vertical="top" textRotation="0" wrapText="true" indent="0" shrinkToFit="false"/>
      <protection locked="true" hidden="false"/>
    </xf>
    <xf numFmtId="173" fontId="10" fillId="0" borderId="2" xfId="20" applyFont="true" applyBorder="true" applyAlignment="true" applyProtection="true">
      <alignment horizontal="center" vertical="top" textRotation="0" wrapText="true" indent="0" shrinkToFit="false"/>
      <protection locked="true" hidden="false"/>
    </xf>
    <xf numFmtId="164" fontId="10" fillId="0" borderId="2" xfId="20" applyFont="true" applyBorder="true" applyAlignment="true" applyProtection="true">
      <alignment horizontal="center" vertical="top" textRotation="0" wrapText="true" indent="0" shrinkToFit="false"/>
      <protection locked="true" hidden="false"/>
    </xf>
    <xf numFmtId="164" fontId="10" fillId="0" borderId="15" xfId="20" applyFont="true" applyBorder="true" applyAlignment="true" applyProtection="true">
      <alignment horizontal="left" vertical="top" textRotation="0" wrapText="true" indent="0" shrinkToFit="false"/>
      <protection locked="true" hidden="false"/>
    </xf>
    <xf numFmtId="164" fontId="9" fillId="0" borderId="2" xfId="20" applyFont="true" applyBorder="true" applyAlignment="true" applyProtection="true">
      <alignment horizontal="left" vertical="top" textRotation="0" wrapText="true" indent="0" shrinkToFit="false"/>
      <protection locked="true" hidden="false"/>
    </xf>
    <xf numFmtId="177" fontId="9" fillId="0" borderId="2"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false">
      <alignment horizontal="left" vertical="top" textRotation="0" wrapText="false" indent="0" shrinkToFit="false"/>
      <protection locked="true" hidden="false"/>
    </xf>
    <xf numFmtId="164" fontId="10" fillId="0" borderId="7" xfId="0" applyFont="true" applyBorder="true" applyAlignment="true" applyProtection="false">
      <alignment horizontal="left" vertical="center" textRotation="0" wrapText="true" indent="0" shrinkToFit="false"/>
      <protection locked="true" hidden="false"/>
    </xf>
    <xf numFmtId="164" fontId="9" fillId="0" borderId="7" xfId="0" applyFont="true" applyBorder="true" applyAlignment="true" applyProtection="false">
      <alignment horizontal="left" vertical="top" textRotation="0" wrapText="true" indent="0" shrinkToFit="false"/>
      <protection locked="true" hidden="false"/>
    </xf>
    <xf numFmtId="164" fontId="17" fillId="0" borderId="2" xfId="0" applyFont="true" applyBorder="true" applyAlignment="true" applyProtection="false">
      <alignment horizontal="left" vertical="top" textRotation="0" wrapText="true" indent="0" shrinkToFit="false" readingOrder="1"/>
      <protection locked="true" hidden="false"/>
    </xf>
    <xf numFmtId="165" fontId="17" fillId="0" borderId="2" xfId="0" applyFont="true" applyBorder="true" applyAlignment="true" applyProtection="false">
      <alignment horizontal="center" vertical="top" textRotation="0" wrapText="true" indent="0" shrinkToFit="false" readingOrder="1"/>
      <protection locked="true" hidden="false"/>
    </xf>
    <xf numFmtId="176" fontId="17" fillId="0" borderId="2" xfId="0" applyFont="true" applyBorder="true" applyAlignment="true" applyProtection="false">
      <alignment horizontal="center" vertical="top" textRotation="0" wrapText="true" indent="0" shrinkToFit="false" readingOrder="1"/>
      <protection locked="true" hidden="false"/>
    </xf>
    <xf numFmtId="164" fontId="9" fillId="5" borderId="2" xfId="0" applyFont="true" applyBorder="true" applyAlignment="true" applyProtection="false">
      <alignment horizontal="center" vertical="top" textRotation="0" wrapText="false" indent="0" shrinkToFit="false"/>
      <protection locked="true" hidden="false"/>
    </xf>
    <xf numFmtId="164" fontId="10" fillId="0" borderId="3" xfId="0" applyFont="true" applyBorder="true" applyAlignment="true" applyProtection="false">
      <alignment horizontal="left" vertical="center" textRotation="0" wrapText="true" indent="0" shrinkToFit="false"/>
      <protection locked="true" hidden="false"/>
    </xf>
    <xf numFmtId="167" fontId="11" fillId="0" borderId="3" xfId="0" applyFont="true" applyBorder="true" applyAlignment="true" applyProtection="false">
      <alignment horizontal="center" vertical="top" textRotation="0" wrapText="true" indent="0" shrinkToFit="false" readingOrder="1"/>
      <protection locked="true" hidden="false"/>
    </xf>
    <xf numFmtId="167" fontId="11" fillId="0" borderId="3" xfId="0" applyFont="true" applyBorder="true" applyAlignment="true" applyProtection="false">
      <alignment horizontal="center" vertical="center" textRotation="0" wrapText="true" indent="0" shrinkToFit="false" readingOrder="1"/>
      <protection locked="true" hidden="false"/>
    </xf>
    <xf numFmtId="166" fontId="10" fillId="0" borderId="3" xfId="0" applyFont="true" applyBorder="true" applyAlignment="true" applyProtection="false">
      <alignment horizontal="left" vertical="top" textRotation="0" wrapText="true" indent="0" shrinkToFit="false"/>
      <protection locked="true" hidden="false"/>
    </xf>
    <xf numFmtId="168" fontId="12" fillId="0" borderId="3" xfId="0" applyFont="true" applyBorder="true" applyAlignment="true" applyProtection="false">
      <alignment horizontal="center" vertical="top" textRotation="0" wrapText="true" indent="0" shrinkToFit="false" readingOrder="1"/>
      <protection locked="true" hidden="false"/>
    </xf>
    <xf numFmtId="164" fontId="12" fillId="0" borderId="3" xfId="0" applyFont="true" applyBorder="true" applyAlignment="true" applyProtection="false">
      <alignment horizontal="center" vertical="top" textRotation="0" wrapText="true" indent="0" shrinkToFit="false" readingOrder="1"/>
      <protection locked="true" hidden="false"/>
    </xf>
    <xf numFmtId="165" fontId="11" fillId="0" borderId="3" xfId="0" applyFont="true" applyBorder="true" applyAlignment="true" applyProtection="false">
      <alignment horizontal="center" vertical="top" textRotation="0" wrapText="true" indent="0" shrinkToFit="false" readingOrder="1"/>
      <protection locked="true" hidden="false"/>
    </xf>
    <xf numFmtId="170" fontId="10" fillId="0" borderId="3" xfId="0" applyFont="true" applyBorder="true" applyAlignment="true" applyProtection="false">
      <alignment horizontal="center" vertical="top" textRotation="0" wrapText="false" indent="0" shrinkToFit="false"/>
      <protection locked="true" hidden="false"/>
    </xf>
    <xf numFmtId="166" fontId="10" fillId="0" borderId="3" xfId="0" applyFont="true" applyBorder="true" applyAlignment="true" applyProtection="false">
      <alignment horizontal="left" vertical="top" textRotation="0" wrapText="true" indent="0" shrinkToFit="false" readingOrder="1"/>
      <protection locked="true" hidden="false"/>
    </xf>
    <xf numFmtId="164" fontId="10" fillId="0" borderId="3" xfId="0" applyFont="true" applyBorder="true" applyAlignment="true" applyProtection="false">
      <alignment horizontal="left" vertical="top" textRotation="0" wrapText="false" indent="0" shrinkToFit="false"/>
      <protection locked="true" hidden="false"/>
    </xf>
    <xf numFmtId="165" fontId="12" fillId="0" borderId="3" xfId="0" applyFont="true" applyBorder="true" applyAlignment="true" applyProtection="false">
      <alignment horizontal="center" vertical="top" textRotation="0" wrapText="true" indent="0" shrinkToFit="false" readingOrder="1"/>
      <protection locked="true" hidden="false"/>
    </xf>
    <xf numFmtId="166" fontId="9" fillId="0" borderId="3" xfId="0"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false" indent="0" shrinkToFit="false"/>
      <protection locked="true" hidden="false"/>
    </xf>
    <xf numFmtId="164" fontId="9" fillId="4" borderId="7" xfId="0" applyFont="true" applyBorder="true" applyAlignment="true" applyProtection="false">
      <alignment horizontal="center" vertical="center" textRotation="0" wrapText="false" indent="0" shrinkToFit="false"/>
      <protection locked="true" hidden="false"/>
    </xf>
    <xf numFmtId="165" fontId="10" fillId="0" borderId="2" xfId="0" applyFont="true" applyBorder="true" applyAlignment="true" applyProtection="false">
      <alignment horizontal="center" vertical="top" textRotation="0" wrapText="false" indent="0" shrinkToFit="false"/>
      <protection locked="true" hidden="false"/>
    </xf>
    <xf numFmtId="164" fontId="10" fillId="0" borderId="9" xfId="0" applyFont="true" applyBorder="true" applyAlignment="true" applyProtection="false">
      <alignment horizontal="general" vertical="top" textRotation="0" wrapText="true" indent="0" shrinkToFit="false"/>
      <protection locked="true" hidden="false"/>
    </xf>
    <xf numFmtId="171" fontId="10" fillId="0" borderId="2" xfId="0" applyFont="true" applyBorder="true" applyAlignment="true" applyProtection="false">
      <alignment horizontal="center" vertical="top" textRotation="0" wrapText="true" indent="0" shrinkToFit="false" readingOrder="1"/>
      <protection locked="true" hidden="false"/>
    </xf>
    <xf numFmtId="171" fontId="7" fillId="0" borderId="2" xfId="0" applyFont="true" applyBorder="true" applyAlignment="true" applyProtection="false">
      <alignment horizontal="center" vertical="top" textRotation="0" wrapText="true" indent="0" shrinkToFit="false" readingOrder="1"/>
      <protection locked="true" hidden="false"/>
    </xf>
    <xf numFmtId="164" fontId="7" fillId="3" borderId="3" xfId="0" applyFont="true" applyBorder="true" applyAlignment="true" applyProtection="false">
      <alignment horizontal="left" vertical="top" textRotation="0" wrapText="true" indent="0" shrinkToFit="false"/>
      <protection locked="true" hidden="false"/>
    </xf>
    <xf numFmtId="164" fontId="7" fillId="3" borderId="3" xfId="0" applyFont="true" applyBorder="true" applyAlignment="true" applyProtection="false">
      <alignment horizontal="center" vertical="top" textRotation="0" wrapText="true" indent="0" shrinkToFit="false"/>
      <protection locked="true" hidden="false"/>
    </xf>
    <xf numFmtId="166" fontId="7" fillId="3" borderId="3" xfId="0" applyFont="true" applyBorder="true" applyAlignment="true" applyProtection="false">
      <alignment horizontal="center" vertical="top" textRotation="0" wrapText="false" indent="0" shrinkToFit="false"/>
      <protection locked="true" hidden="false"/>
    </xf>
    <xf numFmtId="164" fontId="9" fillId="0" borderId="8" xfId="0" applyFont="true" applyBorder="true" applyAlignment="true" applyProtection="false">
      <alignment horizontal="center" vertical="top" textRotation="0" wrapText="true" indent="0" shrinkToFit="false"/>
      <protection locked="true" hidden="false"/>
    </xf>
    <xf numFmtId="166" fontId="9" fillId="0" borderId="2" xfId="0" applyFont="true" applyBorder="true" applyAlignment="true" applyProtection="false">
      <alignment horizontal="center" vertical="top" textRotation="0" wrapText="false" indent="0" shrinkToFit="false"/>
      <protection locked="true" hidden="false"/>
    </xf>
    <xf numFmtId="164" fontId="11" fillId="3" borderId="2" xfId="0" applyFont="true" applyBorder="true" applyAlignment="true" applyProtection="false">
      <alignment horizontal="center" vertical="top" textRotation="0" wrapText="true" indent="0" shrinkToFit="false"/>
      <protection locked="true" hidden="false"/>
    </xf>
    <xf numFmtId="166" fontId="12" fillId="0" borderId="2" xfId="0" applyFont="true" applyBorder="true" applyAlignment="true" applyProtection="false">
      <alignment horizontal="center" vertical="top"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readingOrder="1"/>
      <protection locked="true" hidden="false"/>
    </xf>
    <xf numFmtId="171" fontId="11" fillId="0" borderId="2" xfId="0" applyFont="true" applyBorder="true" applyAlignment="true" applyProtection="true">
      <alignment horizontal="general" vertical="top" textRotation="0" wrapText="true" indent="0" shrinkToFit="true"/>
      <protection locked="false" hidden="false"/>
    </xf>
    <xf numFmtId="164" fontId="11" fillId="0" borderId="2" xfId="0" applyFont="true" applyBorder="true" applyAlignment="true" applyProtection="false">
      <alignment horizontal="general" vertical="top" textRotation="0" wrapText="true" indent="0" shrinkToFit="false"/>
      <protection locked="true" hidden="false"/>
    </xf>
    <xf numFmtId="168" fontId="11" fillId="0" borderId="2" xfId="0" applyFont="true" applyBorder="true" applyAlignment="true" applyProtection="false">
      <alignment horizontal="center" vertical="top" textRotation="0" wrapText="true" indent="0" shrinkToFit="false"/>
      <protection locked="true" hidden="false"/>
    </xf>
    <xf numFmtId="164" fontId="11" fillId="0" borderId="2" xfId="0" applyFont="true" applyBorder="true" applyAlignment="true" applyProtection="true">
      <alignment horizontal="general" vertical="top" textRotation="0" wrapText="true" indent="0" shrinkToFit="false"/>
      <protection locked="false" hidden="false"/>
    </xf>
    <xf numFmtId="164" fontId="12" fillId="0" borderId="2" xfId="0" applyFont="true" applyBorder="true" applyAlignment="true" applyProtection="false">
      <alignment horizontal="general" vertical="bottom" textRotation="0" wrapText="true" indent="0" shrinkToFit="false"/>
      <protection locked="true" hidden="false"/>
    </xf>
    <xf numFmtId="166" fontId="11" fillId="0" borderId="2" xfId="0" applyFont="true" applyBorder="true" applyAlignment="true" applyProtection="false">
      <alignment horizontal="general" vertical="top" textRotation="0" wrapText="true" indent="0" shrinkToFit="false"/>
      <protection locked="true" hidden="false"/>
    </xf>
    <xf numFmtId="164" fontId="12" fillId="0" borderId="2" xfId="0" applyFont="true" applyBorder="true" applyAlignment="true" applyProtection="false">
      <alignment horizontal="general" vertical="top" textRotation="0" wrapText="true" indent="0" shrinkToFit="false"/>
      <protection locked="true" hidden="false"/>
    </xf>
    <xf numFmtId="166" fontId="12" fillId="0" borderId="2" xfId="0" applyFont="true" applyBorder="true" applyAlignment="true" applyProtection="false">
      <alignment horizontal="general" vertical="top" textRotation="0" wrapText="true" indent="0" shrinkToFit="false"/>
      <protection locked="true" hidden="false"/>
    </xf>
    <xf numFmtId="164" fontId="7" fillId="0" borderId="2" xfId="0" applyFont="true" applyBorder="true" applyAlignment="true" applyProtection="false">
      <alignment horizontal="general" vertical="top" textRotation="0" wrapText="true" indent="0" shrinkToFit="false"/>
      <protection locked="true" hidden="false"/>
    </xf>
    <xf numFmtId="164" fontId="25" fillId="0" borderId="2" xfId="0" applyFont="true" applyBorder="true" applyAlignment="true" applyProtection="false">
      <alignment horizontal="general" vertical="top" textRotation="0" wrapText="true" indent="0" shrinkToFit="false"/>
      <protection locked="true" hidden="false"/>
    </xf>
    <xf numFmtId="180" fontId="17" fillId="0" borderId="2" xfId="0" applyFont="true" applyBorder="true" applyAlignment="true" applyProtection="false">
      <alignment horizontal="center" vertical="top" textRotation="0" wrapText="tru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9" fillId="4" borderId="2" xfId="0" applyFont="true" applyBorder="true" applyAlignment="true" applyProtection="false">
      <alignment horizontal="center" vertical="center" textRotation="0" wrapText="false" indent="0" shrinkToFit="false" readingOrder="1"/>
      <protection locked="true" hidden="false"/>
    </xf>
    <xf numFmtId="164" fontId="10" fillId="0" borderId="3" xfId="0" applyFont="true" applyBorder="true" applyAlignment="true" applyProtection="false">
      <alignment horizontal="center" vertical="center" textRotation="0" wrapText="true" indent="0" shrinkToFit="false" readingOrder="1"/>
      <protection locked="true" hidden="false"/>
    </xf>
    <xf numFmtId="171" fontId="9" fillId="0" borderId="2" xfId="0" applyFont="true" applyBorder="true" applyAlignment="true" applyProtection="false">
      <alignment horizontal="center" vertical="center" textRotation="0" wrapText="true" indent="0" shrinkToFit="false" readingOrder="1"/>
      <protection locked="true" hidden="false"/>
    </xf>
    <xf numFmtId="167" fontId="9" fillId="0" borderId="2" xfId="0" applyFont="true" applyBorder="true" applyAlignment="true" applyProtection="false">
      <alignment horizontal="center" vertical="center" textRotation="0" wrapText="false" indent="0" shrinkToFit="false" readingOrder="1"/>
      <protection locked="true" hidden="false"/>
    </xf>
    <xf numFmtId="171" fontId="10" fillId="0" borderId="2" xfId="0" applyFont="true" applyBorder="true" applyAlignment="true" applyProtection="false">
      <alignment horizontal="center" vertical="center" textRotation="0" wrapText="true" indent="0" shrinkToFit="false" readingOrder="1"/>
      <protection locked="true" hidden="false"/>
    </xf>
    <xf numFmtId="164" fontId="10" fillId="0" borderId="2" xfId="0" applyFont="true" applyBorder="true" applyAlignment="true" applyProtection="false">
      <alignment horizontal="left" vertical="center" textRotation="0" wrapText="true" indent="0" shrinkToFit="false" readingOrder="1"/>
      <protection locked="true" hidden="false"/>
    </xf>
    <xf numFmtId="164" fontId="10" fillId="0" borderId="2" xfId="0" applyFont="true" applyBorder="true" applyAlignment="true" applyProtection="false">
      <alignment horizontal="center" vertical="center" textRotation="0" wrapText="true" indent="0" shrinkToFit="false" readingOrder="1"/>
      <protection locked="true" hidden="false"/>
    </xf>
    <xf numFmtId="164" fontId="9" fillId="0" borderId="2" xfId="0" applyFont="true" applyBorder="true" applyAlignment="true" applyProtection="false">
      <alignment horizontal="left" vertical="center" textRotation="0" wrapText="true" indent="0" shrinkToFit="false" readingOrder="1"/>
      <protection locked="true" hidden="false"/>
    </xf>
    <xf numFmtId="171" fontId="12" fillId="0" borderId="3" xfId="0" applyFont="true" applyBorder="true" applyAlignment="true" applyProtection="false">
      <alignment horizontal="center" vertical="top" textRotation="0" wrapText="true" indent="0" shrinkToFit="false" readingOrder="1"/>
      <protection locked="true" hidden="false"/>
    </xf>
    <xf numFmtId="164" fontId="10" fillId="0" borderId="5" xfId="0" applyFont="true" applyBorder="true" applyAlignment="true" applyProtection="false">
      <alignment horizontal="center" vertical="center" textRotation="0" wrapText="true" indent="0" shrinkToFit="false" readingOrder="1"/>
      <protection locked="true" hidden="false"/>
    </xf>
    <xf numFmtId="164" fontId="26" fillId="0" borderId="2" xfId="0" applyFont="true" applyBorder="true" applyAlignment="true" applyProtection="false">
      <alignment horizontal="center" vertical="top" textRotation="0" wrapText="true" indent="0" shrinkToFit="false"/>
      <protection locked="true" hidden="false"/>
    </xf>
    <xf numFmtId="164" fontId="11" fillId="0" borderId="2" xfId="0" applyFont="true" applyBorder="true" applyAlignment="true" applyProtection="false">
      <alignment horizontal="center" vertical="top" textRotation="0" wrapText="false" indent="0" shrinkToFit="false" readingOrder="1"/>
      <protection locked="true" hidden="false"/>
    </xf>
    <xf numFmtId="166" fontId="11" fillId="0" borderId="2" xfId="0" applyFont="true" applyBorder="true" applyAlignment="true" applyProtection="false">
      <alignment horizontal="center" vertical="top" textRotation="0" wrapText="false" indent="0" shrinkToFit="false" readingOrder="1"/>
      <protection locked="true" hidden="false"/>
    </xf>
    <xf numFmtId="166" fontId="11" fillId="0" borderId="2" xfId="0" applyFont="true" applyBorder="true" applyAlignment="true" applyProtection="false">
      <alignment horizontal="center" vertical="top" textRotation="0" wrapText="true" indent="0" shrinkToFit="false" readingOrder="1"/>
      <protection locked="true" hidden="false"/>
    </xf>
    <xf numFmtId="166" fontId="12" fillId="0" borderId="2" xfId="0" applyFont="true" applyBorder="true" applyAlignment="true" applyProtection="false">
      <alignment horizontal="center" vertical="top" textRotation="0" wrapText="true" indent="0" shrinkToFit="false" readingOrder="1"/>
      <protection locked="true" hidden="false"/>
    </xf>
    <xf numFmtId="164" fontId="12" fillId="0" borderId="2" xfId="0" applyFont="true" applyBorder="true" applyAlignment="true" applyProtection="false">
      <alignment horizontal="center" vertical="top" textRotation="0" wrapText="true" indent="0" shrinkToFit="false" readingOrder="1"/>
      <protection locked="true" hidden="false"/>
    </xf>
    <xf numFmtId="171" fontId="11" fillId="0" borderId="2" xfId="0" applyFont="true" applyBorder="true" applyAlignment="true" applyProtection="false">
      <alignment horizontal="center" vertical="top" textRotation="0" wrapText="true" indent="0" shrinkToFit="false" readingOrder="1"/>
      <protection locked="true" hidden="false"/>
    </xf>
    <xf numFmtId="171" fontId="11" fillId="0" borderId="2" xfId="0" applyFont="true" applyBorder="true" applyAlignment="true" applyProtection="false">
      <alignment horizontal="center" vertical="top" textRotation="0" wrapText="false" indent="0" shrinkToFit="false" readingOrder="1"/>
      <protection locked="true" hidden="false"/>
    </xf>
    <xf numFmtId="164" fontId="27" fillId="0" borderId="2" xfId="0" applyFont="true" applyBorder="true" applyAlignment="true" applyProtection="false">
      <alignment horizontal="left" vertical="top" textRotation="0" wrapText="true" indent="0" shrinkToFit="false" readingOrder="1"/>
      <protection locked="true" hidden="false"/>
    </xf>
    <xf numFmtId="167" fontId="10" fillId="0" borderId="2" xfId="0" applyFont="true" applyBorder="true" applyAlignment="true" applyProtection="false">
      <alignment horizontal="center" vertical="top" textRotation="0" wrapText="true" indent="0" shrinkToFit="false" readingOrder="1"/>
      <protection locked="true" hidden="false"/>
    </xf>
    <xf numFmtId="164" fontId="28" fillId="0" borderId="2" xfId="0" applyFont="true" applyBorder="true" applyAlignment="true" applyProtection="false">
      <alignment horizontal="center" vertical="top" textRotation="0" wrapText="true" indent="0" shrinkToFit="false" readingOrder="1"/>
      <protection locked="true" hidden="false"/>
    </xf>
    <xf numFmtId="164" fontId="12" fillId="0" borderId="2" xfId="0" applyFont="true" applyBorder="true" applyAlignment="true" applyProtection="false">
      <alignment horizontal="center" vertical="top" textRotation="0" wrapText="false" indent="0" shrinkToFit="false" readingOrder="1"/>
      <protection locked="true" hidden="false"/>
    </xf>
    <xf numFmtId="167" fontId="12" fillId="0" borderId="2" xfId="0" applyFont="true" applyBorder="true" applyAlignment="true" applyProtection="false">
      <alignment horizontal="center" vertical="top" textRotation="0" wrapText="false" indent="0" shrinkToFit="false" readingOrder="1"/>
      <protection locked="true" hidden="false"/>
    </xf>
    <xf numFmtId="164" fontId="9" fillId="4" borderId="2" xfId="0" applyFont="true" applyBorder="true" applyAlignment="true" applyProtection="false">
      <alignment horizontal="center" vertical="center" textRotation="0" wrapText="true" indent="0" shrinkToFit="false" readingOrder="1"/>
      <protection locked="true" hidden="false"/>
    </xf>
    <xf numFmtId="164" fontId="7" fillId="0" borderId="3" xfId="0" applyFont="true" applyBorder="true" applyAlignment="true" applyProtection="false">
      <alignment horizontal="general" vertical="top" textRotation="0" wrapText="true" indent="0" shrinkToFit="false"/>
      <protection locked="true" hidden="false"/>
    </xf>
    <xf numFmtId="166" fontId="12" fillId="0" borderId="2" xfId="0" applyFont="true" applyBorder="true" applyAlignment="true" applyProtection="false">
      <alignment horizontal="center" vertical="top" textRotation="0" wrapText="false" indent="0" shrinkToFit="false" readingOrder="1"/>
      <protection locked="true" hidden="false"/>
    </xf>
    <xf numFmtId="164" fontId="18" fillId="4" borderId="2" xfId="0" applyFont="true" applyBorder="true" applyAlignment="true" applyProtection="false">
      <alignment horizontal="center" vertical="center" textRotation="0" wrapText="false" indent="0" shrinkToFit="false"/>
      <protection locked="true" hidden="false"/>
    </xf>
    <xf numFmtId="164" fontId="29" fillId="0" borderId="2" xfId="0" applyFont="true" applyBorder="true" applyAlignment="true" applyProtection="false">
      <alignment horizontal="center" vertical="top" textRotation="0" wrapText="true" indent="0" shrinkToFit="false"/>
      <protection locked="true" hidden="false"/>
    </xf>
    <xf numFmtId="171" fontId="6" fillId="0" borderId="2" xfId="0" applyFont="true" applyBorder="true" applyAlignment="true" applyProtection="false">
      <alignment horizontal="center" vertical="center" textRotation="0" wrapText="false" indent="0" shrinkToFit="false"/>
      <protection locked="true" hidden="false"/>
    </xf>
    <xf numFmtId="167" fontId="6" fillId="0" borderId="2" xfId="0" applyFont="true" applyBorder="true" applyAlignment="true" applyProtection="false">
      <alignment horizontal="center" vertical="center" textRotation="0" wrapText="false" indent="0" shrinkToFit="false"/>
      <protection locked="true" hidden="false"/>
    </xf>
    <xf numFmtId="165" fontId="10" fillId="0" borderId="2" xfId="0" applyFont="true" applyBorder="true" applyAlignment="true" applyProtection="false">
      <alignment horizontal="center" vertical="center" textRotation="0" wrapText="true" indent="0" shrinkToFit="false"/>
      <protection locked="true" hidden="false"/>
    </xf>
    <xf numFmtId="165" fontId="29" fillId="0" borderId="2" xfId="0" applyFont="true" applyBorder="true" applyAlignment="true" applyProtection="false">
      <alignment horizontal="center" vertical="center" textRotation="0" wrapText="true" indent="0" shrinkToFit="false"/>
      <protection locked="true" hidden="false"/>
    </xf>
    <xf numFmtId="176" fontId="10" fillId="0" borderId="2" xfId="0" applyFont="true" applyBorder="true" applyAlignment="true" applyProtection="false">
      <alignment horizontal="center" vertical="center" textRotation="0" wrapText="true" indent="0" shrinkToFit="false"/>
      <protection locked="true" hidden="false"/>
    </xf>
    <xf numFmtId="165" fontId="29" fillId="0" borderId="2" xfId="0" applyFont="true" applyBorder="true" applyAlignment="true" applyProtection="false">
      <alignment horizontal="center" vertical="top" textRotation="0" wrapText="true" indent="0" shrinkToFit="false"/>
      <protection locked="true" hidden="false"/>
    </xf>
    <xf numFmtId="176" fontId="9" fillId="0" borderId="2" xfId="0" applyFont="true" applyBorder="true" applyAlignment="true" applyProtection="false">
      <alignment horizontal="center" vertical="top" textRotation="0" wrapText="true" indent="0" shrinkToFit="false"/>
      <protection locked="true" hidden="false"/>
    </xf>
    <xf numFmtId="164" fontId="29" fillId="0" borderId="2" xfId="0" applyFont="true" applyBorder="true" applyAlignment="true" applyProtection="false">
      <alignment horizontal="general" vertical="top" textRotation="0" wrapText="true" indent="0" shrinkToFit="false"/>
      <protection locked="true" hidden="false"/>
    </xf>
    <xf numFmtId="164" fontId="4" fillId="4" borderId="0" xfId="0" applyFont="true" applyBorder="false" applyAlignment="true" applyProtection="false">
      <alignment horizontal="left" vertical="top" textRotation="0" wrapText="true" indent="0" shrinkToFit="false"/>
      <protection locked="true" hidden="false"/>
    </xf>
    <xf numFmtId="164" fontId="4" fillId="4" borderId="0" xfId="0" applyFont="true" applyBorder="true" applyAlignment="true" applyProtection="false">
      <alignment horizontal="center" vertical="top" textRotation="0" wrapText="true" indent="0" shrinkToFit="false"/>
      <protection locked="true" hidden="false"/>
    </xf>
    <xf numFmtId="164" fontId="4" fillId="4" borderId="0" xfId="0" applyFont="true" applyBorder="false" applyAlignment="true" applyProtection="false">
      <alignment horizontal="center" vertical="top" textRotation="0" wrapText="true" indent="0" shrinkToFit="false"/>
      <protection locked="true" hidden="false"/>
    </xf>
    <xf numFmtId="165" fontId="4" fillId="4" borderId="0" xfId="0" applyFont="true" applyBorder="false" applyAlignment="true" applyProtection="false">
      <alignment horizontal="center" vertical="top"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66"/>
      <rgbColor rgb="FF00FFFF"/>
      <rgbColor rgb="FF800000"/>
      <rgbColor rgb="FF008000"/>
      <rgbColor rgb="FF000080"/>
      <rgbColor rgb="FF808000"/>
      <rgbColor rgb="FF800080"/>
      <rgbColor rgb="FF008080"/>
      <rgbColor rgb="FFC0C0C0"/>
      <rgbColor rgb="FF808080"/>
      <rgbColor rgb="FF9999FF"/>
      <rgbColor rgb="FF993366"/>
      <rgbColor rgb="FFFFFF66"/>
      <rgbColor rgb="FFCCFFFF"/>
      <rgbColor rgb="FF660066"/>
      <rgbColor rgb="FFFF8080"/>
      <rgbColor rgb="FF0066CC"/>
      <rgbColor rgb="FFCCCCFF"/>
      <rgbColor rgb="FF00000A"/>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65536"/>
  <sheetViews>
    <sheetView windowProtection="false" showFormulas="false" showGridLines="true" showRowColHeaders="true" showZeros="true" rightToLeft="false" tabSelected="true" showOutlineSymbols="true" defaultGridColor="true" view="pageBreakPreview" topLeftCell="A604" colorId="64" zoomScale="100" zoomScaleNormal="83" zoomScalePageLayoutView="100" workbookViewId="0">
      <selection pane="topLeft" activeCell="C414" activeCellId="0" sqref="C414"/>
    </sheetView>
  </sheetViews>
  <sheetFormatPr defaultRowHeight="15"/>
  <cols>
    <col collapsed="false" hidden="false" max="1" min="1" style="1" width="13.5"/>
    <col collapsed="false" hidden="false" max="2" min="2" style="2" width="6.0765306122449"/>
    <col collapsed="false" hidden="false" max="3" min="3" style="1" width="16.1989795918367"/>
    <col collapsed="false" hidden="false" max="4" min="4" style="3" width="9.44897959183673"/>
    <col collapsed="false" hidden="false" max="5" min="5" style="3" width="11.0714285714286"/>
    <col collapsed="false" hidden="false" max="6" min="6" style="4" width="11.7448979591837"/>
    <col collapsed="false" hidden="false" max="7" min="7" style="4" width="10.530612244898"/>
    <col collapsed="false" hidden="false" max="8" min="8" style="4" width="10.3928571428571"/>
    <col collapsed="false" hidden="false" max="9" min="9" style="4" width="9.04591836734694"/>
    <col collapsed="false" hidden="false" max="10" min="10" style="4" width="9.85204081632653"/>
    <col collapsed="false" hidden="false" max="11" min="11" style="4" width="9.04591836734694"/>
    <col collapsed="false" hidden="false" max="13" min="12" style="4" width="10.2602040816327"/>
    <col collapsed="false" hidden="false" max="14" min="14" style="4" width="9.04591836734694"/>
    <col collapsed="false" hidden="false" max="15" min="15" style="4" width="7.96428571428571"/>
    <col collapsed="false" hidden="false" max="16" min="16" style="4" width="10.6632653061225"/>
    <col collapsed="false" hidden="false" max="17" min="17" style="4" width="7.56122448979592"/>
    <col collapsed="false" hidden="false" max="18" min="18" style="1" width="10.2602040816327"/>
    <col collapsed="false" hidden="false" max="19" min="19" style="3" width="8.77551020408163"/>
    <col collapsed="false" hidden="false" max="20" min="20" style="1" width="16.7397959183673"/>
    <col collapsed="false" hidden="false" max="21" min="21" style="5" width="7.1530612244898"/>
    <col collapsed="false" hidden="false" max="1025" min="22" style="5" width="6.0765306122449"/>
  </cols>
  <sheetData>
    <row r="1" customFormat="false" ht="15" hidden="false" customHeight="false" outlineLevel="0" collapsed="false">
      <c r="R1" s="1" t="s">
        <v>0</v>
      </c>
    </row>
    <row r="3" customFormat="false" ht="15" hidden="false" customHeight="true" outlineLevel="0" collapsed="false">
      <c r="A3" s="6" t="s">
        <v>1</v>
      </c>
      <c r="B3" s="6"/>
      <c r="C3" s="6"/>
      <c r="D3" s="6"/>
      <c r="E3" s="6"/>
      <c r="F3" s="6"/>
      <c r="G3" s="6"/>
      <c r="H3" s="6"/>
      <c r="I3" s="6"/>
      <c r="J3" s="6"/>
      <c r="K3" s="6"/>
      <c r="L3" s="6"/>
      <c r="M3" s="6"/>
      <c r="N3" s="6"/>
      <c r="O3" s="6"/>
      <c r="P3" s="6"/>
      <c r="Q3" s="6"/>
      <c r="R3" s="6"/>
      <c r="S3" s="6"/>
    </row>
    <row r="4" customFormat="false" ht="36" hidden="false" customHeight="true" outlineLevel="0" collapsed="false">
      <c r="A4" s="6"/>
      <c r="B4" s="6"/>
      <c r="C4" s="6"/>
      <c r="D4" s="6"/>
      <c r="E4" s="6"/>
      <c r="F4" s="6"/>
      <c r="G4" s="6"/>
      <c r="H4" s="6"/>
      <c r="I4" s="6"/>
      <c r="J4" s="6"/>
      <c r="K4" s="6"/>
      <c r="L4" s="6"/>
      <c r="M4" s="6"/>
      <c r="N4" s="6"/>
      <c r="O4" s="6"/>
      <c r="P4" s="6"/>
      <c r="Q4" s="6"/>
      <c r="R4" s="6"/>
      <c r="S4" s="6"/>
      <c r="T4" s="7"/>
      <c r="U4" s="8"/>
      <c r="V4" s="8"/>
      <c r="W4" s="8"/>
    </row>
    <row r="5" customFormat="false" ht="15" hidden="false" customHeight="true" outlineLevel="0" collapsed="false">
      <c r="A5" s="9" t="s">
        <v>2</v>
      </c>
      <c r="B5" s="9" t="s">
        <v>3</v>
      </c>
      <c r="C5" s="9" t="s">
        <v>4</v>
      </c>
      <c r="D5" s="9" t="s">
        <v>5</v>
      </c>
      <c r="E5" s="9" t="s">
        <v>6</v>
      </c>
      <c r="F5" s="10" t="s">
        <v>7</v>
      </c>
      <c r="G5" s="10"/>
      <c r="H5" s="10"/>
      <c r="I5" s="10"/>
      <c r="J5" s="10"/>
      <c r="K5" s="10"/>
      <c r="L5" s="10"/>
      <c r="M5" s="10"/>
      <c r="N5" s="10"/>
      <c r="O5" s="10"/>
      <c r="P5" s="10"/>
      <c r="Q5" s="10"/>
      <c r="R5" s="9" t="s">
        <v>8</v>
      </c>
      <c r="S5" s="9"/>
    </row>
    <row r="6" customFormat="false" ht="15" hidden="false" customHeight="true" outlineLevel="0" collapsed="false">
      <c r="A6" s="9"/>
      <c r="B6" s="9"/>
      <c r="C6" s="9"/>
      <c r="D6" s="9"/>
      <c r="E6" s="9"/>
      <c r="F6" s="10" t="s">
        <v>9</v>
      </c>
      <c r="G6" s="10"/>
      <c r="H6" s="10" t="s">
        <v>10</v>
      </c>
      <c r="I6" s="10"/>
      <c r="J6" s="10"/>
      <c r="K6" s="10"/>
      <c r="L6" s="10"/>
      <c r="M6" s="10"/>
      <c r="N6" s="10"/>
      <c r="O6" s="10"/>
      <c r="P6" s="10"/>
      <c r="Q6" s="10"/>
      <c r="R6" s="9"/>
      <c r="S6" s="9"/>
    </row>
    <row r="7" customFormat="false" ht="34.5" hidden="false" customHeight="true" outlineLevel="0" collapsed="false">
      <c r="A7" s="9"/>
      <c r="B7" s="9"/>
      <c r="C7" s="9"/>
      <c r="D7" s="9"/>
      <c r="E7" s="9"/>
      <c r="F7" s="10"/>
      <c r="G7" s="10"/>
      <c r="H7" s="10" t="s">
        <v>11</v>
      </c>
      <c r="I7" s="10"/>
      <c r="J7" s="10" t="s">
        <v>12</v>
      </c>
      <c r="K7" s="10"/>
      <c r="L7" s="10"/>
      <c r="M7" s="10"/>
      <c r="N7" s="10" t="s">
        <v>13</v>
      </c>
      <c r="O7" s="10"/>
      <c r="P7" s="10" t="s">
        <v>14</v>
      </c>
      <c r="Q7" s="10"/>
      <c r="R7" s="9" t="s">
        <v>15</v>
      </c>
      <c r="S7" s="9" t="s">
        <v>16</v>
      </c>
    </row>
    <row r="8" customFormat="false" ht="41" hidden="false" customHeight="true" outlineLevel="0" collapsed="false">
      <c r="A8" s="9"/>
      <c r="B8" s="9"/>
      <c r="C8" s="9"/>
      <c r="D8" s="9"/>
      <c r="E8" s="9"/>
      <c r="F8" s="10"/>
      <c r="G8" s="10"/>
      <c r="H8" s="10"/>
      <c r="I8" s="10"/>
      <c r="J8" s="10" t="s">
        <v>17</v>
      </c>
      <c r="K8" s="10"/>
      <c r="L8" s="11" t="s">
        <v>18</v>
      </c>
      <c r="M8" s="11"/>
      <c r="N8" s="10"/>
      <c r="O8" s="10"/>
      <c r="P8" s="10"/>
      <c r="Q8" s="10"/>
      <c r="R8" s="9"/>
      <c r="S8" s="9"/>
    </row>
    <row r="9" customFormat="false" ht="13.15" hidden="false" customHeight="true" outlineLevel="0" collapsed="false">
      <c r="A9" s="9"/>
      <c r="B9" s="9"/>
      <c r="C9" s="9"/>
      <c r="D9" s="9"/>
      <c r="E9" s="9"/>
      <c r="F9" s="10" t="s">
        <v>19</v>
      </c>
      <c r="G9" s="10" t="s">
        <v>20</v>
      </c>
      <c r="H9" s="10" t="s">
        <v>19</v>
      </c>
      <c r="I9" s="10" t="s">
        <v>20</v>
      </c>
      <c r="J9" s="10" t="s">
        <v>19</v>
      </c>
      <c r="K9" s="10" t="s">
        <v>20</v>
      </c>
      <c r="L9" s="10" t="s">
        <v>19</v>
      </c>
      <c r="M9" s="10" t="s">
        <v>20</v>
      </c>
      <c r="N9" s="10" t="s">
        <v>19</v>
      </c>
      <c r="O9" s="10" t="s">
        <v>20</v>
      </c>
      <c r="P9" s="10" t="s">
        <v>19</v>
      </c>
      <c r="Q9" s="10" t="s">
        <v>20</v>
      </c>
      <c r="R9" s="9"/>
      <c r="S9" s="9"/>
    </row>
    <row r="10" s="3" customFormat="true" ht="13.8" hidden="false" customHeight="false" outlineLevel="0" collapsed="false">
      <c r="A10" s="12" t="n">
        <v>1</v>
      </c>
      <c r="B10" s="12" t="n">
        <v>2</v>
      </c>
      <c r="C10" s="12" t="n">
        <v>3</v>
      </c>
      <c r="D10" s="12" t="n">
        <v>4</v>
      </c>
      <c r="E10" s="12" t="n">
        <v>5</v>
      </c>
      <c r="F10" s="12" t="n">
        <v>6</v>
      </c>
      <c r="G10" s="12" t="n">
        <v>7</v>
      </c>
      <c r="H10" s="12" t="n">
        <v>8</v>
      </c>
      <c r="I10" s="12" t="n">
        <v>9</v>
      </c>
      <c r="J10" s="12" t="n">
        <v>10</v>
      </c>
      <c r="K10" s="12" t="n">
        <v>11</v>
      </c>
      <c r="L10" s="12" t="n">
        <v>12</v>
      </c>
      <c r="M10" s="12" t="n">
        <v>13</v>
      </c>
      <c r="N10" s="12" t="n">
        <v>14</v>
      </c>
      <c r="O10" s="12" t="n">
        <v>15</v>
      </c>
      <c r="P10" s="12" t="n">
        <v>16</v>
      </c>
      <c r="Q10" s="12" t="n">
        <v>17</v>
      </c>
      <c r="R10" s="12" t="n">
        <v>18</v>
      </c>
      <c r="S10" s="12" t="n">
        <v>19</v>
      </c>
      <c r="T10" s="1"/>
    </row>
    <row r="11" customFormat="false" ht="13.8" hidden="false" customHeight="true" outlineLevel="0" collapsed="false">
      <c r="A11" s="13" t="s">
        <v>21</v>
      </c>
      <c r="B11" s="13"/>
      <c r="C11" s="13"/>
      <c r="D11" s="13"/>
      <c r="E11" s="13"/>
      <c r="F11" s="13"/>
      <c r="G11" s="13"/>
      <c r="H11" s="13"/>
      <c r="I11" s="13"/>
      <c r="J11" s="13"/>
      <c r="K11" s="13"/>
      <c r="L11" s="13"/>
      <c r="M11" s="13"/>
      <c r="N11" s="13"/>
      <c r="O11" s="13"/>
      <c r="P11" s="13"/>
      <c r="Q11" s="13"/>
      <c r="R11" s="13"/>
      <c r="S11" s="13"/>
    </row>
    <row r="12" customFormat="false" ht="13.8" hidden="false" customHeight="true" outlineLevel="0" collapsed="false">
      <c r="A12" s="14" t="s">
        <v>22</v>
      </c>
      <c r="B12" s="14"/>
      <c r="C12" s="14"/>
      <c r="D12" s="14"/>
      <c r="E12" s="14"/>
      <c r="F12" s="14"/>
      <c r="G12" s="14"/>
      <c r="H12" s="14"/>
      <c r="I12" s="14"/>
      <c r="J12" s="14"/>
      <c r="K12" s="14"/>
      <c r="L12" s="14"/>
      <c r="M12" s="14"/>
      <c r="N12" s="14"/>
      <c r="O12" s="14"/>
      <c r="P12" s="14"/>
      <c r="Q12" s="14"/>
      <c r="R12" s="14"/>
      <c r="S12" s="14"/>
    </row>
    <row r="13" customFormat="false" ht="13.8" hidden="false" customHeight="true" outlineLevel="0" collapsed="false">
      <c r="A13" s="15" t="s">
        <v>23</v>
      </c>
      <c r="B13" s="16" t="n">
        <v>1</v>
      </c>
      <c r="C13" s="17" t="s">
        <v>24</v>
      </c>
      <c r="D13" s="17" t="s">
        <v>25</v>
      </c>
      <c r="E13" s="17" t="s">
        <v>26</v>
      </c>
      <c r="F13" s="18" t="n">
        <v>1650</v>
      </c>
      <c r="G13" s="19" t="n">
        <v>0</v>
      </c>
      <c r="H13" s="20" t="n">
        <v>330</v>
      </c>
      <c r="I13" s="20" t="n">
        <v>0</v>
      </c>
      <c r="J13" s="21"/>
      <c r="K13" s="21"/>
      <c r="L13" s="21"/>
      <c r="M13" s="21"/>
      <c r="N13" s="18" t="n">
        <v>1320</v>
      </c>
      <c r="O13" s="19" t="n">
        <v>0</v>
      </c>
      <c r="P13" s="21"/>
      <c r="Q13" s="21"/>
      <c r="R13" s="17" t="s">
        <v>27</v>
      </c>
      <c r="S13" s="22" t="n">
        <v>0</v>
      </c>
    </row>
    <row r="14" customFormat="false" ht="13.8" hidden="false" customHeight="false" outlineLevel="0" collapsed="false">
      <c r="A14" s="15"/>
      <c r="B14" s="16"/>
      <c r="C14" s="17"/>
      <c r="D14" s="17"/>
      <c r="E14" s="17"/>
      <c r="F14" s="18"/>
      <c r="G14" s="19"/>
      <c r="H14" s="20"/>
      <c r="I14" s="20"/>
      <c r="J14" s="21"/>
      <c r="K14" s="21"/>
      <c r="L14" s="21"/>
      <c r="M14" s="21"/>
      <c r="N14" s="18"/>
      <c r="O14" s="19"/>
      <c r="P14" s="21"/>
      <c r="Q14" s="21"/>
      <c r="R14" s="17"/>
      <c r="S14" s="22"/>
    </row>
    <row r="15" customFormat="false" ht="13.8" hidden="false" customHeight="false" outlineLevel="0" collapsed="false">
      <c r="A15" s="15"/>
      <c r="B15" s="16"/>
      <c r="C15" s="17"/>
      <c r="D15" s="17"/>
      <c r="E15" s="17"/>
      <c r="F15" s="18"/>
      <c r="G15" s="19"/>
      <c r="H15" s="20"/>
      <c r="I15" s="20"/>
      <c r="J15" s="21"/>
      <c r="K15" s="21"/>
      <c r="L15" s="21"/>
      <c r="M15" s="21"/>
      <c r="N15" s="18"/>
      <c r="O15" s="19"/>
      <c r="P15" s="21"/>
      <c r="Q15" s="21"/>
      <c r="R15" s="17"/>
      <c r="S15" s="22"/>
    </row>
    <row r="16" customFormat="false" ht="118.6" hidden="false" customHeight="true" outlineLevel="0" collapsed="false">
      <c r="A16" s="15"/>
      <c r="B16" s="16"/>
      <c r="C16" s="17"/>
      <c r="D16" s="17"/>
      <c r="E16" s="17"/>
      <c r="F16" s="18"/>
      <c r="G16" s="19"/>
      <c r="H16" s="20"/>
      <c r="I16" s="20"/>
      <c r="J16" s="21"/>
      <c r="K16" s="21"/>
      <c r="L16" s="21"/>
      <c r="M16" s="21"/>
      <c r="N16" s="18"/>
      <c r="O16" s="19"/>
      <c r="P16" s="21"/>
      <c r="Q16" s="21"/>
      <c r="R16" s="17"/>
      <c r="S16" s="22"/>
    </row>
    <row r="17" customFormat="false" ht="46.45" hidden="false" customHeight="false" outlineLevel="0" collapsed="false">
      <c r="A17" s="23" t="s">
        <v>28</v>
      </c>
      <c r="B17" s="24" t="n">
        <v>2</v>
      </c>
      <c r="C17" s="25" t="s">
        <v>29</v>
      </c>
      <c r="D17" s="25" t="s">
        <v>25</v>
      </c>
      <c r="E17" s="25" t="s">
        <v>30</v>
      </c>
      <c r="F17" s="26" t="n">
        <v>2880</v>
      </c>
      <c r="G17" s="19" t="n">
        <v>0</v>
      </c>
      <c r="H17" s="27"/>
      <c r="I17" s="27"/>
      <c r="J17" s="27"/>
      <c r="K17" s="27"/>
      <c r="L17" s="27"/>
      <c r="M17" s="27"/>
      <c r="N17" s="26" t="n">
        <v>2880</v>
      </c>
      <c r="O17" s="19" t="n">
        <v>0</v>
      </c>
      <c r="P17" s="27"/>
      <c r="Q17" s="27"/>
      <c r="R17" s="23" t="s">
        <v>31</v>
      </c>
      <c r="S17" s="20" t="n">
        <v>0</v>
      </c>
    </row>
    <row r="18" customFormat="false" ht="57.7" hidden="false" customHeight="false" outlineLevel="0" collapsed="false">
      <c r="A18" s="23"/>
      <c r="B18" s="24" t="n">
        <v>3</v>
      </c>
      <c r="C18" s="25" t="s">
        <v>32</v>
      </c>
      <c r="D18" s="25" t="s">
        <v>25</v>
      </c>
      <c r="E18" s="25" t="s">
        <v>30</v>
      </c>
      <c r="F18" s="26" t="n">
        <v>4635</v>
      </c>
      <c r="G18" s="19" t="n">
        <v>0</v>
      </c>
      <c r="H18" s="27"/>
      <c r="I18" s="27"/>
      <c r="J18" s="27"/>
      <c r="K18" s="27"/>
      <c r="L18" s="27"/>
      <c r="M18" s="27"/>
      <c r="N18" s="26" t="n">
        <v>4635</v>
      </c>
      <c r="O18" s="19" t="n">
        <v>0</v>
      </c>
      <c r="P18" s="27"/>
      <c r="Q18" s="27"/>
      <c r="R18" s="23" t="s">
        <v>33</v>
      </c>
      <c r="S18" s="20" t="n">
        <v>0</v>
      </c>
    </row>
    <row r="19" customFormat="false" ht="57.7" hidden="false" customHeight="false" outlineLevel="0" collapsed="false">
      <c r="A19" s="23" t="s">
        <v>34</v>
      </c>
      <c r="B19" s="24" t="n">
        <v>4</v>
      </c>
      <c r="C19" s="23" t="s">
        <v>35</v>
      </c>
      <c r="D19" s="25" t="s">
        <v>25</v>
      </c>
      <c r="E19" s="25" t="s">
        <v>30</v>
      </c>
      <c r="F19" s="26" t="n">
        <v>38580</v>
      </c>
      <c r="G19" s="20" t="n">
        <v>42700</v>
      </c>
      <c r="H19" s="27"/>
      <c r="I19" s="27"/>
      <c r="J19" s="27"/>
      <c r="K19" s="27"/>
      <c r="L19" s="27"/>
      <c r="M19" s="27"/>
      <c r="N19" s="26" t="n">
        <v>38580</v>
      </c>
      <c r="O19" s="20" t="n">
        <v>42700</v>
      </c>
      <c r="P19" s="27"/>
      <c r="Q19" s="27"/>
      <c r="R19" s="23" t="s">
        <v>36</v>
      </c>
      <c r="S19" s="20" t="s">
        <v>37</v>
      </c>
    </row>
    <row r="20" customFormat="false" ht="57.7" hidden="false" customHeight="false" outlineLevel="0" collapsed="false">
      <c r="A20" s="23"/>
      <c r="B20" s="24" t="n">
        <v>5</v>
      </c>
      <c r="C20" s="23" t="s">
        <v>38</v>
      </c>
      <c r="D20" s="25" t="s">
        <v>25</v>
      </c>
      <c r="E20" s="25" t="s">
        <v>30</v>
      </c>
      <c r="F20" s="26" t="n">
        <v>313</v>
      </c>
      <c r="G20" s="19" t="n">
        <v>0</v>
      </c>
      <c r="H20" s="27"/>
      <c r="I20" s="27"/>
      <c r="J20" s="27"/>
      <c r="K20" s="27"/>
      <c r="L20" s="27"/>
      <c r="M20" s="27"/>
      <c r="N20" s="26" t="n">
        <v>313</v>
      </c>
      <c r="O20" s="19" t="n">
        <v>0</v>
      </c>
      <c r="P20" s="27"/>
      <c r="Q20" s="27"/>
      <c r="R20" s="23" t="s">
        <v>39</v>
      </c>
      <c r="S20" s="20" t="n">
        <v>0</v>
      </c>
    </row>
    <row r="21" customFormat="false" ht="156.8" hidden="false" customHeight="true" outlineLevel="0" collapsed="false">
      <c r="A21" s="25" t="s">
        <v>40</v>
      </c>
      <c r="B21" s="24" t="n">
        <v>6</v>
      </c>
      <c r="C21" s="23" t="s">
        <v>41</v>
      </c>
      <c r="D21" s="25" t="s">
        <v>25</v>
      </c>
      <c r="E21" s="25" t="s">
        <v>30</v>
      </c>
      <c r="F21" s="26" t="n">
        <v>5320</v>
      </c>
      <c r="G21" s="19" t="n">
        <v>6267</v>
      </c>
      <c r="H21" s="27"/>
      <c r="I21" s="27"/>
      <c r="J21" s="27"/>
      <c r="K21" s="27"/>
      <c r="L21" s="27"/>
      <c r="M21" s="27"/>
      <c r="N21" s="26" t="n">
        <v>5320</v>
      </c>
      <c r="O21" s="19" t="n">
        <v>6267</v>
      </c>
      <c r="P21" s="27"/>
      <c r="Q21" s="27"/>
      <c r="R21" s="23" t="s">
        <v>42</v>
      </c>
      <c r="S21" s="20" t="s">
        <v>43</v>
      </c>
    </row>
    <row r="22" customFormat="false" ht="102.7" hidden="false" customHeight="false" outlineLevel="0" collapsed="false">
      <c r="A22" s="25"/>
      <c r="B22" s="24" t="n">
        <v>7</v>
      </c>
      <c r="C22" s="25" t="s">
        <v>44</v>
      </c>
      <c r="D22" s="25" t="s">
        <v>25</v>
      </c>
      <c r="E22" s="25" t="s">
        <v>45</v>
      </c>
      <c r="F22" s="26" t="n">
        <v>159.3</v>
      </c>
      <c r="G22" s="19" t="n">
        <v>0</v>
      </c>
      <c r="H22" s="27"/>
      <c r="I22" s="27"/>
      <c r="J22" s="27"/>
      <c r="K22" s="27"/>
      <c r="L22" s="20" t="n">
        <v>159.3</v>
      </c>
      <c r="M22" s="19" t="n">
        <v>0</v>
      </c>
      <c r="N22" s="26"/>
      <c r="O22" s="19"/>
      <c r="P22" s="27"/>
      <c r="Q22" s="27"/>
      <c r="R22" s="23" t="s">
        <v>42</v>
      </c>
      <c r="S22" s="20" t="n">
        <v>0</v>
      </c>
    </row>
    <row r="23" customFormat="false" ht="68.95" hidden="false" customHeight="false" outlineLevel="0" collapsed="false">
      <c r="A23" s="25"/>
      <c r="B23" s="24" t="n">
        <v>8</v>
      </c>
      <c r="C23" s="23" t="s">
        <v>46</v>
      </c>
      <c r="D23" s="25" t="s">
        <v>25</v>
      </c>
      <c r="E23" s="25" t="s">
        <v>30</v>
      </c>
      <c r="F23" s="26" t="n">
        <v>23000</v>
      </c>
      <c r="G23" s="20" t="n">
        <v>26473</v>
      </c>
      <c r="H23" s="27"/>
      <c r="I23" s="27"/>
      <c r="J23" s="27"/>
      <c r="K23" s="27"/>
      <c r="L23" s="27"/>
      <c r="M23" s="27"/>
      <c r="N23" s="26" t="n">
        <v>23000</v>
      </c>
      <c r="O23" s="20" t="n">
        <v>26473</v>
      </c>
      <c r="P23" s="27"/>
      <c r="Q23" s="27"/>
      <c r="R23" s="23" t="s">
        <v>47</v>
      </c>
      <c r="S23" s="20" t="s">
        <v>48</v>
      </c>
    </row>
    <row r="24" customFormat="false" ht="90.7" hidden="false" customHeight="true" outlineLevel="0" collapsed="false">
      <c r="A24" s="25" t="s">
        <v>49</v>
      </c>
      <c r="B24" s="24" t="n">
        <v>9</v>
      </c>
      <c r="C24" s="25" t="s">
        <v>50</v>
      </c>
      <c r="D24" s="25" t="s">
        <v>25</v>
      </c>
      <c r="E24" s="25" t="s">
        <v>30</v>
      </c>
      <c r="F24" s="26" t="n">
        <v>2800</v>
      </c>
      <c r="G24" s="19" t="n">
        <v>0</v>
      </c>
      <c r="H24" s="27"/>
      <c r="I24" s="27"/>
      <c r="J24" s="27"/>
      <c r="K24" s="27"/>
      <c r="L24" s="27"/>
      <c r="M24" s="27"/>
      <c r="N24" s="26" t="n">
        <v>2800</v>
      </c>
      <c r="O24" s="19" t="n">
        <v>0</v>
      </c>
      <c r="P24" s="27"/>
      <c r="Q24" s="27"/>
      <c r="R24" s="23" t="s">
        <v>51</v>
      </c>
      <c r="S24" s="20" t="n">
        <v>0</v>
      </c>
    </row>
    <row r="25" customFormat="false" ht="102.7" hidden="false" customHeight="false" outlineLevel="0" collapsed="false">
      <c r="A25" s="25"/>
      <c r="B25" s="24" t="n">
        <v>10</v>
      </c>
      <c r="C25" s="25" t="s">
        <v>52</v>
      </c>
      <c r="D25" s="25" t="s">
        <v>25</v>
      </c>
      <c r="E25" s="25" t="s">
        <v>30</v>
      </c>
      <c r="F25" s="26" t="n">
        <v>500</v>
      </c>
      <c r="G25" s="20" t="n">
        <v>320</v>
      </c>
      <c r="H25" s="27"/>
      <c r="I25" s="27"/>
      <c r="J25" s="27"/>
      <c r="K25" s="27"/>
      <c r="L25" s="27"/>
      <c r="M25" s="27"/>
      <c r="N25" s="26" t="n">
        <v>500</v>
      </c>
      <c r="O25" s="20" t="n">
        <v>320</v>
      </c>
      <c r="P25" s="27"/>
      <c r="Q25" s="27"/>
      <c r="R25" s="23" t="s">
        <v>53</v>
      </c>
      <c r="S25" s="20" t="s">
        <v>54</v>
      </c>
    </row>
    <row r="26" customFormat="false" ht="80.2" hidden="false" customHeight="false" outlineLevel="0" collapsed="false">
      <c r="A26" s="25" t="s">
        <v>55</v>
      </c>
      <c r="B26" s="24" t="n">
        <v>11</v>
      </c>
      <c r="C26" s="23" t="s">
        <v>56</v>
      </c>
      <c r="D26" s="25" t="s">
        <v>25</v>
      </c>
      <c r="E26" s="25" t="s">
        <v>30</v>
      </c>
      <c r="F26" s="26" t="n">
        <v>28000</v>
      </c>
      <c r="G26" s="20" t="n">
        <v>11234.2</v>
      </c>
      <c r="H26" s="27"/>
      <c r="I26" s="27"/>
      <c r="J26" s="27"/>
      <c r="K26" s="27"/>
      <c r="L26" s="27"/>
      <c r="M26" s="27"/>
      <c r="N26" s="26" t="n">
        <v>28000</v>
      </c>
      <c r="O26" s="19" t="n">
        <v>11234.2</v>
      </c>
      <c r="P26" s="27"/>
      <c r="Q26" s="27"/>
      <c r="R26" s="23" t="s">
        <v>57</v>
      </c>
      <c r="S26" s="20" t="n">
        <v>15</v>
      </c>
    </row>
    <row r="27" customFormat="false" ht="102.7" hidden="false" customHeight="false" outlineLevel="0" collapsed="false">
      <c r="A27" s="25" t="s">
        <v>58</v>
      </c>
      <c r="B27" s="24" t="n">
        <v>12</v>
      </c>
      <c r="C27" s="23" t="s">
        <v>59</v>
      </c>
      <c r="D27" s="25" t="s">
        <v>25</v>
      </c>
      <c r="E27" s="25" t="s">
        <v>30</v>
      </c>
      <c r="F27" s="26" t="n">
        <v>300</v>
      </c>
      <c r="G27" s="20" t="n">
        <v>300</v>
      </c>
      <c r="H27" s="27"/>
      <c r="I27" s="27"/>
      <c r="J27" s="27"/>
      <c r="K27" s="27"/>
      <c r="L27" s="27"/>
      <c r="M27" s="27"/>
      <c r="N27" s="26" t="n">
        <v>300</v>
      </c>
      <c r="O27" s="20" t="n">
        <v>300</v>
      </c>
      <c r="P27" s="27"/>
      <c r="Q27" s="27"/>
      <c r="R27" s="23" t="s">
        <v>60</v>
      </c>
      <c r="S27" s="20" t="s">
        <v>61</v>
      </c>
    </row>
    <row r="28" customFormat="false" ht="13.8" hidden="false" customHeight="false" outlineLevel="0" collapsed="false">
      <c r="A28" s="25"/>
      <c r="B28" s="24"/>
      <c r="C28" s="28" t="s">
        <v>62</v>
      </c>
      <c r="D28" s="29"/>
      <c r="E28" s="29"/>
      <c r="F28" s="30" t="n">
        <v>108137.3</v>
      </c>
      <c r="G28" s="27" t="n">
        <v>87294.2</v>
      </c>
      <c r="H28" s="27" t="n">
        <v>330</v>
      </c>
      <c r="I28" s="27" t="n">
        <v>0</v>
      </c>
      <c r="J28" s="27"/>
      <c r="K28" s="27"/>
      <c r="L28" s="27" t="n">
        <v>159.3</v>
      </c>
      <c r="M28" s="31" t="n">
        <v>0</v>
      </c>
      <c r="N28" s="30" t="n">
        <v>107648</v>
      </c>
      <c r="O28" s="31" t="n">
        <v>87294.2</v>
      </c>
      <c r="P28" s="27"/>
      <c r="Q28" s="27"/>
      <c r="R28" s="27"/>
      <c r="S28" s="27"/>
    </row>
    <row r="29" customFormat="false" ht="13.8" hidden="false" customHeight="false" outlineLevel="0" collapsed="false">
      <c r="A29" s="32" t="s">
        <v>63</v>
      </c>
      <c r="B29" s="32"/>
      <c r="C29" s="32"/>
      <c r="D29" s="32"/>
      <c r="E29" s="32"/>
      <c r="F29" s="32"/>
      <c r="G29" s="32"/>
      <c r="H29" s="32"/>
      <c r="I29" s="32"/>
      <c r="J29" s="32"/>
      <c r="K29" s="32"/>
      <c r="L29" s="32"/>
      <c r="M29" s="32"/>
      <c r="N29" s="32"/>
      <c r="O29" s="32"/>
      <c r="P29" s="32"/>
      <c r="Q29" s="32"/>
      <c r="R29" s="32"/>
      <c r="S29" s="32"/>
    </row>
    <row r="30" customFormat="false" ht="130.9" hidden="false" customHeight="true" outlineLevel="0" collapsed="false">
      <c r="A30" s="33" t="s">
        <v>64</v>
      </c>
      <c r="B30" s="33" t="n">
        <v>1</v>
      </c>
      <c r="C30" s="20" t="s">
        <v>65</v>
      </c>
      <c r="D30" s="20" t="s">
        <v>66</v>
      </c>
      <c r="E30" s="20" t="s">
        <v>67</v>
      </c>
      <c r="F30" s="34" t="n">
        <v>30</v>
      </c>
      <c r="G30" s="34" t="n">
        <f aca="false">SUM(I30+K30+M30+O30+Q30)</f>
        <v>0</v>
      </c>
      <c r="H30" s="34"/>
      <c r="I30" s="34"/>
      <c r="J30" s="34"/>
      <c r="K30" s="34"/>
      <c r="L30" s="34"/>
      <c r="M30" s="34"/>
      <c r="N30" s="34" t="n">
        <v>30</v>
      </c>
      <c r="O30" s="34" t="n">
        <v>0</v>
      </c>
      <c r="P30" s="34"/>
      <c r="Q30" s="34"/>
      <c r="R30" s="22" t="s">
        <v>68</v>
      </c>
      <c r="S30" s="35" t="n">
        <v>0</v>
      </c>
    </row>
    <row r="31" customFormat="false" ht="80.2" hidden="false" customHeight="false" outlineLevel="0" collapsed="false">
      <c r="A31" s="33"/>
      <c r="B31" s="33" t="n">
        <v>2</v>
      </c>
      <c r="C31" s="20" t="s">
        <v>69</v>
      </c>
      <c r="D31" s="20" t="s">
        <v>66</v>
      </c>
      <c r="E31" s="20" t="s">
        <v>67</v>
      </c>
      <c r="F31" s="34" t="n">
        <v>1000</v>
      </c>
      <c r="G31" s="34" t="n">
        <f aca="false">SUM(I31+K31+M31+O31+Q31)</f>
        <v>0</v>
      </c>
      <c r="H31" s="34"/>
      <c r="I31" s="34"/>
      <c r="J31" s="34"/>
      <c r="K31" s="34"/>
      <c r="L31" s="34"/>
      <c r="M31" s="34"/>
      <c r="N31" s="36" t="n">
        <v>1000</v>
      </c>
      <c r="O31" s="36" t="n">
        <v>0</v>
      </c>
      <c r="P31" s="34"/>
      <c r="Q31" s="34"/>
      <c r="R31" s="22" t="s">
        <v>70</v>
      </c>
      <c r="S31" s="35" t="n">
        <v>0</v>
      </c>
    </row>
    <row r="32" customFormat="false" ht="46.45" hidden="false" customHeight="false" outlineLevel="0" collapsed="false">
      <c r="A32" s="33"/>
      <c r="B32" s="33" t="n">
        <v>3</v>
      </c>
      <c r="C32" s="20" t="s">
        <v>71</v>
      </c>
      <c r="D32" s="20" t="s">
        <v>66</v>
      </c>
      <c r="E32" s="20" t="s">
        <v>67</v>
      </c>
      <c r="F32" s="34" t="n">
        <v>100</v>
      </c>
      <c r="G32" s="34" t="n">
        <v>99.547</v>
      </c>
      <c r="H32" s="34"/>
      <c r="I32" s="34"/>
      <c r="J32" s="34"/>
      <c r="K32" s="34"/>
      <c r="L32" s="34"/>
      <c r="M32" s="34"/>
      <c r="N32" s="34" t="n">
        <v>100</v>
      </c>
      <c r="O32" s="34" t="n">
        <v>99.547</v>
      </c>
      <c r="P32" s="34"/>
      <c r="Q32" s="34"/>
      <c r="R32" s="22" t="s">
        <v>72</v>
      </c>
      <c r="S32" s="35" t="s">
        <v>73</v>
      </c>
    </row>
    <row r="33" customFormat="false" ht="80.2" hidden="false" customHeight="false" outlineLevel="0" collapsed="false">
      <c r="A33" s="33"/>
      <c r="B33" s="33" t="n">
        <v>4</v>
      </c>
      <c r="C33" s="20" t="s">
        <v>74</v>
      </c>
      <c r="D33" s="20" t="s">
        <v>66</v>
      </c>
      <c r="E33" s="20" t="s">
        <v>75</v>
      </c>
      <c r="F33" s="34" t="n">
        <v>28.5</v>
      </c>
      <c r="G33" s="34" t="n">
        <v>7.2</v>
      </c>
      <c r="H33" s="34"/>
      <c r="I33" s="34"/>
      <c r="J33" s="34"/>
      <c r="K33" s="34"/>
      <c r="L33" s="34" t="n">
        <v>28.5</v>
      </c>
      <c r="M33" s="34" t="n">
        <v>7.2</v>
      </c>
      <c r="N33" s="34"/>
      <c r="O33" s="34"/>
      <c r="P33" s="34"/>
      <c r="Q33" s="34"/>
      <c r="R33" s="22" t="s">
        <v>76</v>
      </c>
      <c r="S33" s="35" t="s">
        <v>77</v>
      </c>
    </row>
    <row r="34" customFormat="false" ht="80.2" hidden="false" customHeight="false" outlineLevel="0" collapsed="false">
      <c r="A34" s="33"/>
      <c r="B34" s="33" t="n">
        <v>5</v>
      </c>
      <c r="C34" s="20" t="s">
        <v>78</v>
      </c>
      <c r="D34" s="20" t="s">
        <v>66</v>
      </c>
      <c r="E34" s="20" t="s">
        <v>79</v>
      </c>
      <c r="F34" s="34" t="n">
        <v>5</v>
      </c>
      <c r="G34" s="34" t="n">
        <v>0.412</v>
      </c>
      <c r="H34" s="34"/>
      <c r="I34" s="34"/>
      <c r="J34" s="34"/>
      <c r="K34" s="34"/>
      <c r="L34" s="34" t="n">
        <v>5</v>
      </c>
      <c r="M34" s="34" t="n">
        <v>0.412</v>
      </c>
      <c r="N34" s="34"/>
      <c r="O34" s="34"/>
      <c r="P34" s="34"/>
      <c r="Q34" s="34"/>
      <c r="R34" s="22" t="s">
        <v>76</v>
      </c>
      <c r="S34" s="35" t="s">
        <v>80</v>
      </c>
    </row>
    <row r="35" customFormat="false" ht="80.2" hidden="false" customHeight="false" outlineLevel="0" collapsed="false">
      <c r="A35" s="33"/>
      <c r="B35" s="33" t="n">
        <v>6</v>
      </c>
      <c r="C35" s="20" t="s">
        <v>81</v>
      </c>
      <c r="D35" s="20" t="s">
        <v>66</v>
      </c>
      <c r="E35" s="20" t="s">
        <v>82</v>
      </c>
      <c r="F35" s="34" t="n">
        <v>125</v>
      </c>
      <c r="G35" s="34" t="n">
        <v>42.6</v>
      </c>
      <c r="H35" s="34"/>
      <c r="I35" s="34"/>
      <c r="J35" s="34"/>
      <c r="K35" s="34"/>
      <c r="L35" s="34" t="n">
        <v>125</v>
      </c>
      <c r="M35" s="34" t="n">
        <v>42.6</v>
      </c>
      <c r="N35" s="34"/>
      <c r="O35" s="34"/>
      <c r="P35" s="34"/>
      <c r="Q35" s="34"/>
      <c r="R35" s="37" t="s">
        <v>83</v>
      </c>
      <c r="S35" s="35" t="s">
        <v>84</v>
      </c>
    </row>
    <row r="36" customFormat="false" ht="13.8" hidden="false" customHeight="false" outlineLevel="0" collapsed="false">
      <c r="A36" s="35"/>
      <c r="B36" s="38"/>
      <c r="C36" s="38" t="s">
        <v>9</v>
      </c>
      <c r="D36" s="38"/>
      <c r="E36" s="39"/>
      <c r="F36" s="40" t="n">
        <f aca="false">SUM(F30:F35)</f>
        <v>1288.5</v>
      </c>
      <c r="G36" s="40" t="n">
        <f aca="false">SUM(G30:G35)</f>
        <v>149.759</v>
      </c>
      <c r="H36" s="40" t="n">
        <f aca="false">SUM(H30:H35)</f>
        <v>0</v>
      </c>
      <c r="I36" s="40" t="n">
        <f aca="false">SUM(I30:I35)</f>
        <v>0</v>
      </c>
      <c r="J36" s="40" t="n">
        <f aca="false">SUM(J30:J35)</f>
        <v>0</v>
      </c>
      <c r="K36" s="40" t="n">
        <f aca="false">SUM(K30:K35)</f>
        <v>0</v>
      </c>
      <c r="L36" s="40" t="n">
        <f aca="false">SUM(L30:L35)</f>
        <v>158.5</v>
      </c>
      <c r="M36" s="40" t="n">
        <f aca="false">SUM(M30:M35)</f>
        <v>50.212</v>
      </c>
      <c r="N36" s="40" t="n">
        <f aca="false">SUM(N30:N35)</f>
        <v>1130</v>
      </c>
      <c r="O36" s="40" t="n">
        <f aca="false">SUM(O30:O35)</f>
        <v>99.547</v>
      </c>
      <c r="P36" s="40" t="n">
        <f aca="false">SUM(P30:P35)</f>
        <v>0</v>
      </c>
      <c r="Q36" s="40" t="n">
        <f aca="false">SUM(Q30:Q35)</f>
        <v>0</v>
      </c>
      <c r="R36" s="41"/>
      <c r="S36" s="41"/>
    </row>
    <row r="37" s="44" customFormat="true" ht="13.8" hidden="false" customHeight="true" outlineLevel="0" collapsed="false">
      <c r="A37" s="42" t="s">
        <v>85</v>
      </c>
      <c r="B37" s="42"/>
      <c r="C37" s="42"/>
      <c r="D37" s="42"/>
      <c r="E37" s="42"/>
      <c r="F37" s="42"/>
      <c r="G37" s="42"/>
      <c r="H37" s="42"/>
      <c r="I37" s="42"/>
      <c r="J37" s="42"/>
      <c r="K37" s="42"/>
      <c r="L37" s="42"/>
      <c r="M37" s="42"/>
      <c r="N37" s="42"/>
      <c r="O37" s="42"/>
      <c r="P37" s="42"/>
      <c r="Q37" s="42"/>
      <c r="R37" s="42"/>
      <c r="S37" s="42"/>
      <c r="T37" s="43"/>
    </row>
    <row r="38" customFormat="false" ht="125.2" hidden="false" customHeight="false" outlineLevel="0" collapsed="false">
      <c r="A38" s="45" t="s">
        <v>86</v>
      </c>
      <c r="B38" s="20" t="n">
        <v>1</v>
      </c>
      <c r="C38" s="45" t="s">
        <v>87</v>
      </c>
      <c r="D38" s="45" t="s">
        <v>25</v>
      </c>
      <c r="E38" s="46" t="s">
        <v>88</v>
      </c>
      <c r="F38" s="47"/>
      <c r="G38" s="48"/>
      <c r="H38" s="48"/>
      <c r="I38" s="48"/>
      <c r="J38" s="48"/>
      <c r="K38" s="48"/>
      <c r="L38" s="48"/>
      <c r="M38" s="48"/>
      <c r="N38" s="48"/>
      <c r="O38" s="48"/>
      <c r="P38" s="48"/>
      <c r="Q38" s="48"/>
      <c r="R38" s="46" t="s">
        <v>89</v>
      </c>
      <c r="S38" s="49" t="s">
        <v>90</v>
      </c>
      <c r="T38" s="43"/>
    </row>
    <row r="39" customFormat="false" ht="80.2" hidden="false" customHeight="false" outlineLevel="0" collapsed="false">
      <c r="A39" s="45"/>
      <c r="B39" s="50" t="n">
        <v>2</v>
      </c>
      <c r="C39" s="45" t="s">
        <v>91</v>
      </c>
      <c r="D39" s="45" t="s">
        <v>25</v>
      </c>
      <c r="E39" s="46" t="s">
        <v>88</v>
      </c>
      <c r="F39" s="47"/>
      <c r="G39" s="48"/>
      <c r="H39" s="48"/>
      <c r="I39" s="48"/>
      <c r="J39" s="48"/>
      <c r="K39" s="48"/>
      <c r="L39" s="48"/>
      <c r="M39" s="48"/>
      <c r="N39" s="48"/>
      <c r="O39" s="48"/>
      <c r="P39" s="48"/>
      <c r="Q39" s="48"/>
      <c r="R39" s="46" t="s">
        <v>92</v>
      </c>
      <c r="S39" s="51" t="n">
        <v>9</v>
      </c>
      <c r="T39" s="43"/>
    </row>
    <row r="40" customFormat="false" ht="57.7" hidden="false" customHeight="false" outlineLevel="0" collapsed="false">
      <c r="A40" s="45"/>
      <c r="B40" s="20" t="n">
        <v>3</v>
      </c>
      <c r="C40" s="52" t="s">
        <v>93</v>
      </c>
      <c r="D40" s="45" t="s">
        <v>25</v>
      </c>
      <c r="E40" s="53" t="s">
        <v>88</v>
      </c>
      <c r="F40" s="54"/>
      <c r="G40" s="48"/>
      <c r="H40" s="48"/>
      <c r="I40" s="48"/>
      <c r="J40" s="48"/>
      <c r="K40" s="48"/>
      <c r="L40" s="48"/>
      <c r="M40" s="48"/>
      <c r="N40" s="48"/>
      <c r="O40" s="48"/>
      <c r="P40" s="48"/>
      <c r="Q40" s="48"/>
      <c r="R40" s="53" t="s">
        <v>94</v>
      </c>
      <c r="S40" s="51" t="n">
        <v>0</v>
      </c>
      <c r="T40" s="43"/>
    </row>
    <row r="41" s="58" customFormat="true" ht="13.8" hidden="false" customHeight="false" outlineLevel="0" collapsed="false">
      <c r="A41" s="55"/>
      <c r="B41" s="27"/>
      <c r="C41" s="55" t="s">
        <v>9</v>
      </c>
      <c r="D41" s="27"/>
      <c r="E41" s="27"/>
      <c r="F41" s="56" t="n">
        <v>0</v>
      </c>
      <c r="G41" s="56" t="n">
        <v>0</v>
      </c>
      <c r="H41" s="56" t="n">
        <v>0</v>
      </c>
      <c r="I41" s="56" t="n">
        <v>0</v>
      </c>
      <c r="J41" s="56" t="n">
        <v>0</v>
      </c>
      <c r="K41" s="56" t="n">
        <v>0</v>
      </c>
      <c r="L41" s="56" t="n">
        <v>0</v>
      </c>
      <c r="M41" s="56" t="n">
        <v>0</v>
      </c>
      <c r="N41" s="56" t="n">
        <v>0</v>
      </c>
      <c r="O41" s="56" t="n">
        <v>0</v>
      </c>
      <c r="P41" s="56" t="n">
        <v>0</v>
      </c>
      <c r="Q41" s="56" t="n">
        <v>0</v>
      </c>
      <c r="R41" s="55"/>
      <c r="S41" s="27"/>
      <c r="T41" s="57"/>
    </row>
    <row r="42" s="61" customFormat="true" ht="13.8" hidden="false" customHeight="true" outlineLevel="0" collapsed="false">
      <c r="A42" s="59" t="s">
        <v>95</v>
      </c>
      <c r="B42" s="59"/>
      <c r="C42" s="59"/>
      <c r="D42" s="59"/>
      <c r="E42" s="59"/>
      <c r="F42" s="59"/>
      <c r="G42" s="59"/>
      <c r="H42" s="59"/>
      <c r="I42" s="59"/>
      <c r="J42" s="59"/>
      <c r="K42" s="59"/>
      <c r="L42" s="59"/>
      <c r="M42" s="59"/>
      <c r="N42" s="59"/>
      <c r="O42" s="59"/>
      <c r="P42" s="59"/>
      <c r="Q42" s="59"/>
      <c r="R42" s="59"/>
      <c r="S42" s="59"/>
      <c r="T42" s="60"/>
    </row>
    <row r="43" customFormat="false" ht="203.95" hidden="false" customHeight="false" outlineLevel="0" collapsed="false">
      <c r="A43" s="52" t="s">
        <v>96</v>
      </c>
      <c r="B43" s="50" t="n">
        <v>1</v>
      </c>
      <c r="C43" s="52" t="s">
        <v>97</v>
      </c>
      <c r="D43" s="45" t="s">
        <v>25</v>
      </c>
      <c r="E43" s="52" t="s">
        <v>98</v>
      </c>
      <c r="F43" s="47"/>
      <c r="G43" s="52"/>
      <c r="H43" s="52"/>
      <c r="I43" s="52"/>
      <c r="J43" s="52"/>
      <c r="K43" s="52"/>
      <c r="L43" s="52"/>
      <c r="M43" s="52"/>
      <c r="N43" s="52"/>
      <c r="O43" s="52"/>
      <c r="P43" s="52"/>
      <c r="Q43" s="52"/>
      <c r="R43" s="52" t="s">
        <v>99</v>
      </c>
      <c r="S43" s="62" t="n">
        <v>1</v>
      </c>
      <c r="T43" s="60"/>
    </row>
    <row r="44" customFormat="false" ht="68.95" hidden="false" customHeight="false" outlineLevel="0" collapsed="false">
      <c r="A44" s="45"/>
      <c r="B44" s="20" t="s">
        <v>100</v>
      </c>
      <c r="C44" s="45" t="s">
        <v>101</v>
      </c>
      <c r="D44" s="45" t="s">
        <v>25</v>
      </c>
      <c r="E44" s="52" t="s">
        <v>98</v>
      </c>
      <c r="F44" s="63" t="n">
        <v>50</v>
      </c>
      <c r="G44" s="63" t="n">
        <v>0</v>
      </c>
      <c r="H44" s="63"/>
      <c r="I44" s="63"/>
      <c r="J44" s="63"/>
      <c r="K44" s="63"/>
      <c r="L44" s="63" t="n">
        <v>50</v>
      </c>
      <c r="M44" s="63" t="n">
        <v>0</v>
      </c>
      <c r="N44" s="63"/>
      <c r="O44" s="63"/>
      <c r="P44" s="63"/>
      <c r="Q44" s="63"/>
      <c r="R44" s="45" t="s">
        <v>102</v>
      </c>
      <c r="S44" s="64" t="n">
        <v>0</v>
      </c>
      <c r="T44" s="60"/>
    </row>
    <row r="45" customFormat="false" ht="113.95" hidden="false" customHeight="false" outlineLevel="0" collapsed="false">
      <c r="A45" s="45"/>
      <c r="B45" s="20" t="s">
        <v>103</v>
      </c>
      <c r="C45" s="45" t="s">
        <v>104</v>
      </c>
      <c r="D45" s="45" t="s">
        <v>25</v>
      </c>
      <c r="E45" s="52" t="s">
        <v>98</v>
      </c>
      <c r="F45" s="63"/>
      <c r="G45" s="63"/>
      <c r="H45" s="63"/>
      <c r="I45" s="63"/>
      <c r="J45" s="63"/>
      <c r="K45" s="63"/>
      <c r="L45" s="63"/>
      <c r="M45" s="63"/>
      <c r="N45" s="63"/>
      <c r="O45" s="63"/>
      <c r="P45" s="63"/>
      <c r="Q45" s="63"/>
      <c r="R45" s="45" t="s">
        <v>105</v>
      </c>
      <c r="S45" s="65" t="s">
        <v>106</v>
      </c>
      <c r="T45" s="60"/>
    </row>
    <row r="46" customFormat="false" ht="68.95" hidden="false" customHeight="false" outlineLevel="0" collapsed="false">
      <c r="A46" s="45"/>
      <c r="B46" s="20" t="s">
        <v>107</v>
      </c>
      <c r="C46" s="45" t="s">
        <v>108</v>
      </c>
      <c r="D46" s="45" t="s">
        <v>25</v>
      </c>
      <c r="E46" s="52" t="s">
        <v>98</v>
      </c>
      <c r="F46" s="63"/>
      <c r="G46" s="63"/>
      <c r="H46" s="63"/>
      <c r="I46" s="63"/>
      <c r="J46" s="63"/>
      <c r="K46" s="63"/>
      <c r="L46" s="63"/>
      <c r="M46" s="63"/>
      <c r="N46" s="63"/>
      <c r="O46" s="63"/>
      <c r="P46" s="63"/>
      <c r="Q46" s="63"/>
      <c r="R46" s="45" t="s">
        <v>109</v>
      </c>
      <c r="S46" s="64" t="n">
        <v>73</v>
      </c>
      <c r="T46" s="60"/>
    </row>
    <row r="47" customFormat="false" ht="68.95" hidden="false" customHeight="false" outlineLevel="0" collapsed="false">
      <c r="A47" s="45"/>
      <c r="B47" s="20" t="s">
        <v>110</v>
      </c>
      <c r="C47" s="45" t="s">
        <v>111</v>
      </c>
      <c r="D47" s="45" t="s">
        <v>25</v>
      </c>
      <c r="E47" s="52" t="s">
        <v>98</v>
      </c>
      <c r="F47" s="63"/>
      <c r="G47" s="63"/>
      <c r="H47" s="63"/>
      <c r="I47" s="63"/>
      <c r="J47" s="63"/>
      <c r="K47" s="63"/>
      <c r="L47" s="63"/>
      <c r="M47" s="63"/>
      <c r="N47" s="63"/>
      <c r="O47" s="63"/>
      <c r="P47" s="63"/>
      <c r="Q47" s="63"/>
      <c r="R47" s="45" t="s">
        <v>99</v>
      </c>
      <c r="S47" s="64" t="n">
        <v>1</v>
      </c>
      <c r="T47" s="60"/>
    </row>
    <row r="48" customFormat="false" ht="181.45" hidden="false" customHeight="false" outlineLevel="0" collapsed="false">
      <c r="A48" s="45"/>
      <c r="B48" s="20" t="s">
        <v>112</v>
      </c>
      <c r="C48" s="45" t="s">
        <v>113</v>
      </c>
      <c r="D48" s="20" t="s">
        <v>25</v>
      </c>
      <c r="E48" s="46" t="s">
        <v>114</v>
      </c>
      <c r="F48" s="63"/>
      <c r="G48" s="63"/>
      <c r="H48" s="63"/>
      <c r="I48" s="63"/>
      <c r="J48" s="63"/>
      <c r="K48" s="63"/>
      <c r="L48" s="63"/>
      <c r="M48" s="63"/>
      <c r="N48" s="63"/>
      <c r="O48" s="63"/>
      <c r="P48" s="63"/>
      <c r="Q48" s="63"/>
      <c r="R48" s="45" t="s">
        <v>94</v>
      </c>
      <c r="S48" s="64" t="n">
        <v>5</v>
      </c>
      <c r="T48" s="60"/>
    </row>
    <row r="49" s="67" customFormat="true" ht="13.8" hidden="false" customHeight="false" outlineLevel="0" collapsed="false">
      <c r="A49" s="55" t="s">
        <v>115</v>
      </c>
      <c r="B49" s="27"/>
      <c r="C49" s="55"/>
      <c r="D49" s="27"/>
      <c r="E49" s="27"/>
      <c r="F49" s="56" t="n">
        <v>50</v>
      </c>
      <c r="G49" s="56" t="n">
        <v>0</v>
      </c>
      <c r="H49" s="56" t="n">
        <v>0</v>
      </c>
      <c r="I49" s="56" t="n">
        <v>0</v>
      </c>
      <c r="J49" s="56" t="n">
        <v>0</v>
      </c>
      <c r="K49" s="56" t="n">
        <v>0</v>
      </c>
      <c r="L49" s="56" t="n">
        <v>50</v>
      </c>
      <c r="M49" s="56" t="n">
        <v>0</v>
      </c>
      <c r="N49" s="56" t="n">
        <v>0</v>
      </c>
      <c r="O49" s="56" t="n">
        <v>0</v>
      </c>
      <c r="P49" s="56" t="n">
        <v>0</v>
      </c>
      <c r="Q49" s="56" t="n">
        <v>0</v>
      </c>
      <c r="R49" s="55"/>
      <c r="S49" s="27"/>
      <c r="T49" s="66"/>
    </row>
    <row r="50" s="44" customFormat="true" ht="13.8" hidden="false" customHeight="true" outlineLevel="0" collapsed="false">
      <c r="A50" s="59" t="s">
        <v>116</v>
      </c>
      <c r="B50" s="59"/>
      <c r="C50" s="59"/>
      <c r="D50" s="59"/>
      <c r="E50" s="59"/>
      <c r="F50" s="59"/>
      <c r="G50" s="59"/>
      <c r="H50" s="59"/>
      <c r="I50" s="59"/>
      <c r="J50" s="59"/>
      <c r="K50" s="59"/>
      <c r="L50" s="59"/>
      <c r="M50" s="59"/>
      <c r="N50" s="59"/>
      <c r="O50" s="59"/>
      <c r="P50" s="59"/>
      <c r="Q50" s="59"/>
      <c r="R50" s="59"/>
      <c r="S50" s="59"/>
      <c r="T50" s="43"/>
    </row>
    <row r="51" customFormat="false" ht="91.45" hidden="false" customHeight="false" outlineLevel="0" collapsed="false">
      <c r="A51" s="45" t="s">
        <v>117</v>
      </c>
      <c r="B51" s="68" t="n">
        <v>1</v>
      </c>
      <c r="C51" s="45" t="s">
        <v>118</v>
      </c>
      <c r="D51" s="20" t="s">
        <v>25</v>
      </c>
      <c r="E51" s="46" t="s">
        <v>114</v>
      </c>
      <c r="F51" s="69" t="n">
        <v>70</v>
      </c>
      <c r="G51" s="69"/>
      <c r="H51" s="69"/>
      <c r="I51" s="63"/>
      <c r="J51" s="63"/>
      <c r="K51" s="63"/>
      <c r="L51" s="63" t="n">
        <v>30</v>
      </c>
      <c r="M51" s="63"/>
      <c r="N51" s="63"/>
      <c r="O51" s="69"/>
      <c r="P51" s="69" t="n">
        <v>40</v>
      </c>
      <c r="Q51" s="69"/>
      <c r="R51" s="45" t="s">
        <v>119</v>
      </c>
      <c r="S51" s="64" t="s">
        <v>120</v>
      </c>
      <c r="T51" s="43"/>
    </row>
    <row r="52" customFormat="false" ht="91.45" hidden="false" customHeight="false" outlineLevel="0" collapsed="false">
      <c r="A52" s="45"/>
      <c r="B52" s="20" t="n">
        <v>2</v>
      </c>
      <c r="C52" s="45" t="s">
        <v>121</v>
      </c>
      <c r="D52" s="20" t="s">
        <v>25</v>
      </c>
      <c r="E52" s="46" t="s">
        <v>114</v>
      </c>
      <c r="F52" s="63"/>
      <c r="G52" s="63"/>
      <c r="H52" s="63"/>
      <c r="I52" s="63"/>
      <c r="J52" s="63"/>
      <c r="K52" s="63"/>
      <c r="L52" s="63"/>
      <c r="M52" s="63"/>
      <c r="N52" s="63"/>
      <c r="O52" s="63"/>
      <c r="P52" s="63"/>
      <c r="Q52" s="63"/>
      <c r="R52" s="45" t="s">
        <v>92</v>
      </c>
      <c r="S52" s="64" t="n">
        <v>58</v>
      </c>
      <c r="T52" s="43"/>
    </row>
    <row r="53" customFormat="false" ht="91.45" hidden="false" customHeight="false" outlineLevel="0" collapsed="false">
      <c r="A53" s="45"/>
      <c r="B53" s="20" t="n">
        <v>3</v>
      </c>
      <c r="C53" s="45" t="s">
        <v>122</v>
      </c>
      <c r="D53" s="20" t="n">
        <v>2020</v>
      </c>
      <c r="E53" s="46" t="s">
        <v>114</v>
      </c>
      <c r="F53" s="69" t="n">
        <v>150</v>
      </c>
      <c r="G53" s="63"/>
      <c r="H53" s="63"/>
      <c r="I53" s="63"/>
      <c r="J53" s="63"/>
      <c r="K53" s="63"/>
      <c r="L53" s="63" t="n">
        <v>150</v>
      </c>
      <c r="M53" s="63"/>
      <c r="N53" s="63"/>
      <c r="O53" s="63"/>
      <c r="P53" s="63"/>
      <c r="Q53" s="63"/>
      <c r="R53" s="45" t="s">
        <v>123</v>
      </c>
      <c r="S53" s="64" t="n">
        <v>0</v>
      </c>
      <c r="T53" s="43"/>
    </row>
    <row r="54" s="58" customFormat="true" ht="13.8" hidden="false" customHeight="false" outlineLevel="0" collapsed="false">
      <c r="A54" s="45" t="s">
        <v>115</v>
      </c>
      <c r="B54" s="20"/>
      <c r="C54" s="45"/>
      <c r="D54" s="20"/>
      <c r="E54" s="20"/>
      <c r="F54" s="63" t="n">
        <f aca="false">SUM(F51:F53)</f>
        <v>220</v>
      </c>
      <c r="G54" s="63" t="n">
        <v>0</v>
      </c>
      <c r="H54" s="63" t="n">
        <v>0</v>
      </c>
      <c r="I54" s="63" t="n">
        <v>0</v>
      </c>
      <c r="J54" s="63" t="n">
        <v>0</v>
      </c>
      <c r="K54" s="63" t="n">
        <v>0</v>
      </c>
      <c r="L54" s="63" t="n">
        <f aca="false">SUM(L51:L53)</f>
        <v>180</v>
      </c>
      <c r="M54" s="63" t="n">
        <v>0</v>
      </c>
      <c r="N54" s="63" t="n">
        <v>0</v>
      </c>
      <c r="O54" s="63" t="n">
        <v>0</v>
      </c>
      <c r="P54" s="63" t="n">
        <f aca="false">SUM(P51:P53)</f>
        <v>40</v>
      </c>
      <c r="Q54" s="63" t="n">
        <v>0</v>
      </c>
      <c r="R54" s="45"/>
      <c r="S54" s="20"/>
      <c r="T54" s="57"/>
    </row>
    <row r="55" s="61" customFormat="true" ht="13.8" hidden="false" customHeight="true" outlineLevel="0" collapsed="false">
      <c r="A55" s="42" t="s">
        <v>124</v>
      </c>
      <c r="B55" s="42"/>
      <c r="C55" s="42"/>
      <c r="D55" s="42"/>
      <c r="E55" s="42"/>
      <c r="F55" s="42"/>
      <c r="G55" s="42"/>
      <c r="H55" s="42"/>
      <c r="I55" s="42"/>
      <c r="J55" s="42"/>
      <c r="K55" s="42"/>
      <c r="L55" s="42"/>
      <c r="M55" s="42"/>
      <c r="N55" s="42"/>
      <c r="O55" s="42"/>
      <c r="P55" s="42"/>
      <c r="Q55" s="42"/>
      <c r="R55" s="42"/>
      <c r="S55" s="42"/>
      <c r="T55" s="60"/>
    </row>
    <row r="56" customFormat="false" ht="68.95" hidden="false" customHeight="false" outlineLevel="0" collapsed="false">
      <c r="A56" s="70" t="s">
        <v>125</v>
      </c>
      <c r="B56" s="71" t="s">
        <v>126</v>
      </c>
      <c r="C56" s="72" t="s">
        <v>127</v>
      </c>
      <c r="D56" s="72" t="s">
        <v>25</v>
      </c>
      <c r="E56" s="72" t="s">
        <v>128</v>
      </c>
      <c r="F56" s="73" t="n">
        <v>20</v>
      </c>
      <c r="G56" s="74" t="n">
        <v>0</v>
      </c>
      <c r="H56" s="75"/>
      <c r="I56" s="75"/>
      <c r="J56" s="75"/>
      <c r="K56" s="75"/>
      <c r="L56" s="74" t="n">
        <v>20</v>
      </c>
      <c r="M56" s="74" t="n">
        <v>0</v>
      </c>
      <c r="N56" s="76"/>
      <c r="O56" s="76"/>
      <c r="P56" s="76"/>
      <c r="Q56" s="76"/>
      <c r="R56" s="72" t="s">
        <v>129</v>
      </c>
      <c r="S56" s="71" t="n">
        <v>0</v>
      </c>
      <c r="T56" s="60"/>
    </row>
    <row r="57" customFormat="false" ht="13.8" hidden="false" customHeight="false" outlineLevel="0" collapsed="false">
      <c r="A57" s="77"/>
      <c r="B57" s="78"/>
      <c r="C57" s="77"/>
      <c r="D57" s="77"/>
      <c r="E57" s="77"/>
      <c r="F57" s="79" t="n">
        <v>20</v>
      </c>
      <c r="G57" s="79" t="n">
        <v>0</v>
      </c>
      <c r="H57" s="80"/>
      <c r="I57" s="80"/>
      <c r="J57" s="80"/>
      <c r="K57" s="80"/>
      <c r="L57" s="79" t="n">
        <v>20</v>
      </c>
      <c r="M57" s="79" t="n">
        <v>0</v>
      </c>
      <c r="N57" s="77"/>
      <c r="O57" s="77"/>
      <c r="P57" s="77"/>
      <c r="Q57" s="77"/>
      <c r="R57" s="77"/>
      <c r="S57" s="77"/>
      <c r="T57" s="60"/>
    </row>
    <row r="58" customFormat="false" ht="13.8" hidden="false" customHeight="false" outlineLevel="0" collapsed="false">
      <c r="A58" s="81" t="s">
        <v>130</v>
      </c>
      <c r="B58" s="81"/>
      <c r="C58" s="81"/>
      <c r="D58" s="81"/>
      <c r="E58" s="81"/>
      <c r="F58" s="81"/>
      <c r="G58" s="81"/>
      <c r="H58" s="81"/>
      <c r="I58" s="81"/>
      <c r="J58" s="81"/>
      <c r="K58" s="81"/>
      <c r="L58" s="81"/>
      <c r="M58" s="81"/>
      <c r="N58" s="81"/>
      <c r="O58" s="81"/>
      <c r="P58" s="81"/>
      <c r="Q58" s="81"/>
      <c r="R58" s="81"/>
      <c r="S58" s="81"/>
    </row>
    <row r="59" customFormat="false" ht="26.95" hidden="false" customHeight="true" outlineLevel="0" collapsed="false">
      <c r="A59" s="82" t="s">
        <v>131</v>
      </c>
      <c r="B59" s="83"/>
      <c r="C59" s="84" t="s">
        <v>132</v>
      </c>
      <c r="D59" s="85"/>
      <c r="E59" s="85"/>
      <c r="F59" s="85"/>
      <c r="G59" s="85"/>
      <c r="H59" s="85"/>
      <c r="I59" s="85"/>
      <c r="J59" s="85"/>
      <c r="K59" s="85"/>
      <c r="L59" s="85"/>
      <c r="M59" s="85"/>
      <c r="N59" s="85"/>
      <c r="O59" s="85"/>
      <c r="P59" s="85"/>
      <c r="Q59" s="85"/>
      <c r="R59" s="85"/>
      <c r="S59" s="9"/>
    </row>
    <row r="60" customFormat="false" ht="23.95" hidden="false" customHeight="false" outlineLevel="0" collapsed="false">
      <c r="A60" s="82"/>
      <c r="B60" s="83" t="s">
        <v>133</v>
      </c>
      <c r="C60" s="84" t="s">
        <v>134</v>
      </c>
      <c r="D60" s="85"/>
      <c r="E60" s="85"/>
      <c r="F60" s="85"/>
      <c r="G60" s="85"/>
      <c r="H60" s="85"/>
      <c r="I60" s="85"/>
      <c r="J60" s="85"/>
      <c r="K60" s="85"/>
      <c r="L60" s="85"/>
      <c r="M60" s="85"/>
      <c r="N60" s="85"/>
      <c r="O60" s="85"/>
      <c r="P60" s="85"/>
      <c r="Q60" s="85"/>
      <c r="R60" s="85"/>
      <c r="S60" s="9"/>
    </row>
    <row r="61" customFormat="false" ht="80.2" hidden="false" customHeight="false" outlineLevel="0" collapsed="false">
      <c r="A61" s="82"/>
      <c r="B61" s="86" t="s">
        <v>133</v>
      </c>
      <c r="C61" s="87" t="s">
        <v>135</v>
      </c>
      <c r="D61" s="9" t="s">
        <v>25</v>
      </c>
      <c r="E61" s="9" t="s">
        <v>82</v>
      </c>
      <c r="F61" s="88" t="n">
        <f aca="false">SUM(H61+J61+L61+N61+P61)</f>
        <v>1117.653</v>
      </c>
      <c r="G61" s="88" t="n">
        <f aca="false">SUM(I61+K61+M61+O61+Q61)</f>
        <v>1117.65257</v>
      </c>
      <c r="H61" s="88"/>
      <c r="I61" s="88"/>
      <c r="J61" s="88"/>
      <c r="K61" s="88"/>
      <c r="L61" s="88" t="n">
        <v>1117.653</v>
      </c>
      <c r="M61" s="88" t="n">
        <v>1117.65257</v>
      </c>
      <c r="N61" s="88"/>
      <c r="O61" s="88"/>
      <c r="P61" s="88"/>
      <c r="Q61" s="88"/>
      <c r="R61" s="9" t="s">
        <v>136</v>
      </c>
      <c r="S61" s="9" t="n">
        <v>900</v>
      </c>
    </row>
    <row r="62" customFormat="false" ht="68.95" hidden="false" customHeight="false" outlineLevel="0" collapsed="false">
      <c r="A62" s="82"/>
      <c r="B62" s="86" t="s">
        <v>137</v>
      </c>
      <c r="C62" s="87" t="s">
        <v>138</v>
      </c>
      <c r="D62" s="9" t="s">
        <v>25</v>
      </c>
      <c r="E62" s="9" t="s">
        <v>82</v>
      </c>
      <c r="F62" s="88" t="n">
        <f aca="false">SUM(H62+J62+L62+N62+P62)</f>
        <v>1072.147</v>
      </c>
      <c r="G62" s="88" t="n">
        <f aca="false">SUM(I62+K62+M62+O62+Q62)</f>
        <v>597.44231</v>
      </c>
      <c r="H62" s="88"/>
      <c r="I62" s="88"/>
      <c r="J62" s="88"/>
      <c r="K62" s="88"/>
      <c r="L62" s="88" t="n">
        <v>1072.147</v>
      </c>
      <c r="M62" s="88" t="n">
        <v>597.44231</v>
      </c>
      <c r="N62" s="88"/>
      <c r="O62" s="88"/>
      <c r="P62" s="88"/>
      <c r="Q62" s="88"/>
      <c r="R62" s="9" t="s">
        <v>139</v>
      </c>
      <c r="S62" s="9" t="n">
        <v>164.1</v>
      </c>
    </row>
    <row r="63" customFormat="false" ht="68.95" hidden="false" customHeight="false" outlineLevel="0" collapsed="false">
      <c r="A63" s="82"/>
      <c r="B63" s="86" t="s">
        <v>140</v>
      </c>
      <c r="C63" s="87" t="s">
        <v>141</v>
      </c>
      <c r="D63" s="9" t="s">
        <v>25</v>
      </c>
      <c r="E63" s="9" t="s">
        <v>82</v>
      </c>
      <c r="F63" s="88" t="n">
        <f aca="false">SUM(H63+J63+L63+N63+P63)</f>
        <v>996.441</v>
      </c>
      <c r="G63" s="88" t="n">
        <f aca="false">SUM(I63+K63+M63+O63+Q63)</f>
        <v>996.4406</v>
      </c>
      <c r="H63" s="88"/>
      <c r="I63" s="88"/>
      <c r="J63" s="88"/>
      <c r="K63" s="88"/>
      <c r="L63" s="88" t="n">
        <v>996.441</v>
      </c>
      <c r="M63" s="88" t="n">
        <v>996.4406</v>
      </c>
      <c r="N63" s="88"/>
      <c r="O63" s="88"/>
      <c r="P63" s="88"/>
      <c r="Q63" s="88"/>
      <c r="R63" s="9" t="s">
        <v>139</v>
      </c>
      <c r="S63" s="9" t="n">
        <v>154.3</v>
      </c>
    </row>
    <row r="64" customFormat="false" ht="170.2" hidden="false" customHeight="false" outlineLevel="0" collapsed="false">
      <c r="A64" s="82"/>
      <c r="B64" s="86" t="s">
        <v>142</v>
      </c>
      <c r="C64" s="87" t="s">
        <v>143</v>
      </c>
      <c r="D64" s="9" t="s">
        <v>25</v>
      </c>
      <c r="E64" s="9" t="s">
        <v>82</v>
      </c>
      <c r="F64" s="88" t="n">
        <f aca="false">SUM(H64+J64+L64+N64+P64)</f>
        <v>140.94</v>
      </c>
      <c r="G64" s="88" t="n">
        <f aca="false">SUM(I64+K64+M64+O64+Q64)</f>
        <v>140.94</v>
      </c>
      <c r="H64" s="88"/>
      <c r="I64" s="88"/>
      <c r="J64" s="88"/>
      <c r="K64" s="88"/>
      <c r="L64" s="88" t="n">
        <v>140.94</v>
      </c>
      <c r="M64" s="88" t="n">
        <v>140.94</v>
      </c>
      <c r="N64" s="88"/>
      <c r="O64" s="88"/>
      <c r="P64" s="88"/>
      <c r="Q64" s="88"/>
      <c r="R64" s="9" t="s">
        <v>144</v>
      </c>
      <c r="S64" s="9" t="n">
        <v>6</v>
      </c>
    </row>
    <row r="65" customFormat="false" ht="68.95" hidden="false" customHeight="false" outlineLevel="0" collapsed="false">
      <c r="A65" s="82"/>
      <c r="B65" s="86" t="s">
        <v>145</v>
      </c>
      <c r="C65" s="87" t="s">
        <v>146</v>
      </c>
      <c r="D65" s="9" t="s">
        <v>25</v>
      </c>
      <c r="E65" s="9" t="s">
        <v>82</v>
      </c>
      <c r="F65" s="88" t="n">
        <f aca="false">SUM(H65+J65+L65+N65+P65)</f>
        <v>701.227</v>
      </c>
      <c r="G65" s="88" t="n">
        <f aca="false">SUM(I65+K65+M65+O65+Q65)</f>
        <v>701.22698</v>
      </c>
      <c r="H65" s="88"/>
      <c r="I65" s="88"/>
      <c r="J65" s="88"/>
      <c r="K65" s="88"/>
      <c r="L65" s="88" t="n">
        <v>701.227</v>
      </c>
      <c r="M65" s="88" t="n">
        <v>701.22698</v>
      </c>
      <c r="N65" s="88"/>
      <c r="O65" s="88"/>
      <c r="P65" s="88"/>
      <c r="Q65" s="88"/>
      <c r="R65" s="9" t="s">
        <v>136</v>
      </c>
      <c r="S65" s="9" t="n">
        <v>95.9</v>
      </c>
    </row>
    <row r="66" customFormat="false" ht="13.8" hidden="false" customHeight="false" outlineLevel="0" collapsed="false">
      <c r="A66" s="82"/>
      <c r="B66" s="83"/>
      <c r="C66" s="89" t="s">
        <v>9</v>
      </c>
      <c r="D66" s="85"/>
      <c r="E66" s="85"/>
      <c r="F66" s="90" t="n">
        <f aca="false">SUM(F61:F65)</f>
        <v>4028.408</v>
      </c>
      <c r="G66" s="90" t="n">
        <f aca="false">SUM(G61:G65)</f>
        <v>3553.70246</v>
      </c>
      <c r="H66" s="90" t="n">
        <f aca="false">SUM(H61:H65)</f>
        <v>0</v>
      </c>
      <c r="I66" s="90" t="n">
        <f aca="false">SUM(I61:I65)</f>
        <v>0</v>
      </c>
      <c r="J66" s="90" t="n">
        <f aca="false">SUM(J61:J65)</f>
        <v>0</v>
      </c>
      <c r="K66" s="90" t="n">
        <f aca="false">SUM(K61:K65)</f>
        <v>0</v>
      </c>
      <c r="L66" s="90" t="n">
        <f aca="false">SUM(L61:L65)</f>
        <v>4028.408</v>
      </c>
      <c r="M66" s="90" t="n">
        <f aca="false">SUM(M61:M65)</f>
        <v>3553.70246</v>
      </c>
      <c r="N66" s="90" t="n">
        <f aca="false">SUM(N61:N65)</f>
        <v>0</v>
      </c>
      <c r="O66" s="90" t="n">
        <f aca="false">SUM(O61:O65)</f>
        <v>0</v>
      </c>
      <c r="P66" s="90" t="n">
        <f aca="false">SUM(P61:P65)</f>
        <v>0</v>
      </c>
      <c r="Q66" s="90" t="n">
        <f aca="false">SUM(Q61:Q65)</f>
        <v>0</v>
      </c>
      <c r="R66" s="85"/>
      <c r="S66" s="9"/>
    </row>
    <row r="67" customFormat="false" ht="23.95" hidden="false" customHeight="false" outlineLevel="0" collapsed="false">
      <c r="A67" s="82"/>
      <c r="B67" s="91" t="s">
        <v>137</v>
      </c>
      <c r="C67" s="92" t="s">
        <v>147</v>
      </c>
      <c r="D67" s="85"/>
      <c r="E67" s="85"/>
      <c r="F67" s="90"/>
      <c r="G67" s="90"/>
      <c r="H67" s="90"/>
      <c r="I67" s="90"/>
      <c r="J67" s="90"/>
      <c r="K67" s="90"/>
      <c r="L67" s="90"/>
      <c r="M67" s="90"/>
      <c r="N67" s="90"/>
      <c r="O67" s="90"/>
      <c r="P67" s="90"/>
      <c r="Q67" s="90"/>
      <c r="R67" s="85"/>
      <c r="S67" s="9"/>
    </row>
    <row r="68" customFormat="false" ht="68.95" hidden="false" customHeight="false" outlineLevel="0" collapsed="false">
      <c r="A68" s="82"/>
      <c r="B68" s="86" t="s">
        <v>133</v>
      </c>
      <c r="C68" s="93" t="s">
        <v>148</v>
      </c>
      <c r="D68" s="9" t="s">
        <v>25</v>
      </c>
      <c r="E68" s="9" t="s">
        <v>149</v>
      </c>
      <c r="F68" s="88" t="n">
        <f aca="false">SUM(H68+J68+L68+N68+P68)</f>
        <v>212</v>
      </c>
      <c r="G68" s="88" t="n">
        <f aca="false">SUM(I68+K68+M68+O68+Q68)</f>
        <v>0</v>
      </c>
      <c r="H68" s="88"/>
      <c r="I68" s="88"/>
      <c r="J68" s="88"/>
      <c r="K68" s="88"/>
      <c r="L68" s="88" t="n">
        <v>106</v>
      </c>
      <c r="M68" s="88"/>
      <c r="N68" s="88"/>
      <c r="O68" s="88"/>
      <c r="P68" s="88" t="n">
        <v>106</v>
      </c>
      <c r="Q68" s="88"/>
      <c r="R68" s="9" t="s">
        <v>150</v>
      </c>
      <c r="S68" s="9" t="n">
        <v>0</v>
      </c>
    </row>
    <row r="69" customFormat="false" ht="203.95" hidden="false" customHeight="false" outlineLevel="0" collapsed="false">
      <c r="A69" s="82"/>
      <c r="B69" s="86" t="s">
        <v>137</v>
      </c>
      <c r="C69" s="93" t="s">
        <v>151</v>
      </c>
      <c r="D69" s="9" t="s">
        <v>25</v>
      </c>
      <c r="E69" s="9" t="s">
        <v>82</v>
      </c>
      <c r="F69" s="88" t="n">
        <f aca="false">SUM(H69+J69+L69+N69+P69)</f>
        <v>512.467</v>
      </c>
      <c r="G69" s="88" t="n">
        <f aca="false">SUM(I69+K69+M69+O69+Q69)</f>
        <v>511.86937</v>
      </c>
      <c r="H69" s="88"/>
      <c r="I69" s="88"/>
      <c r="J69" s="88"/>
      <c r="K69" s="88"/>
      <c r="L69" s="88" t="n">
        <v>512.467</v>
      </c>
      <c r="M69" s="88" t="n">
        <v>511.86937</v>
      </c>
      <c r="N69" s="88"/>
      <c r="O69" s="88"/>
      <c r="P69" s="88"/>
      <c r="Q69" s="88"/>
      <c r="R69" s="9" t="s">
        <v>152</v>
      </c>
      <c r="S69" s="9" t="s">
        <v>153</v>
      </c>
    </row>
    <row r="70" customFormat="false" ht="136.45" hidden="false" customHeight="false" outlineLevel="0" collapsed="false">
      <c r="A70" s="82"/>
      <c r="B70" s="94" t="n">
        <v>3</v>
      </c>
      <c r="C70" s="95" t="s">
        <v>154</v>
      </c>
      <c r="D70" s="9" t="s">
        <v>25</v>
      </c>
      <c r="E70" s="9" t="s">
        <v>82</v>
      </c>
      <c r="F70" s="88" t="n">
        <f aca="false">SUM(H70+J70+L70+N70+P70)</f>
        <v>13.469</v>
      </c>
      <c r="G70" s="88" t="n">
        <f aca="false">SUM(I70+K70+M70+O70+Q70)</f>
        <v>13.46841</v>
      </c>
      <c r="H70" s="88"/>
      <c r="I70" s="88"/>
      <c r="J70" s="88"/>
      <c r="K70" s="88"/>
      <c r="L70" s="88" t="n">
        <v>13.469</v>
      </c>
      <c r="M70" s="88" t="n">
        <v>13.46841</v>
      </c>
      <c r="N70" s="88"/>
      <c r="O70" s="88"/>
      <c r="P70" s="88"/>
      <c r="Q70" s="88"/>
      <c r="R70" s="96" t="s">
        <v>155</v>
      </c>
      <c r="S70" s="9" t="s">
        <v>156</v>
      </c>
    </row>
    <row r="71" customFormat="false" ht="57.7" hidden="false" customHeight="false" outlineLevel="0" collapsed="false">
      <c r="A71" s="82"/>
      <c r="B71" s="86" t="s">
        <v>142</v>
      </c>
      <c r="C71" s="93" t="s">
        <v>157</v>
      </c>
      <c r="D71" s="9" t="s">
        <v>25</v>
      </c>
      <c r="E71" s="9" t="s">
        <v>82</v>
      </c>
      <c r="F71" s="88" t="n">
        <f aca="false">SUM(H71+J71+L71+N71+P71)</f>
        <v>10.587</v>
      </c>
      <c r="G71" s="88" t="n">
        <f aca="false">SUM(I71+K71+M71+O71+Q71)</f>
        <v>10.58602</v>
      </c>
      <c r="H71" s="88"/>
      <c r="I71" s="88"/>
      <c r="J71" s="88"/>
      <c r="K71" s="88"/>
      <c r="L71" s="88" t="n">
        <v>10.587</v>
      </c>
      <c r="M71" s="88" t="n">
        <v>10.58602</v>
      </c>
      <c r="N71" s="88"/>
      <c r="O71" s="88"/>
      <c r="P71" s="88"/>
      <c r="Q71" s="88"/>
      <c r="R71" s="97" t="s">
        <v>158</v>
      </c>
      <c r="S71" s="86" t="s">
        <v>159</v>
      </c>
    </row>
    <row r="72" customFormat="false" ht="68.95" hidden="false" customHeight="false" outlineLevel="0" collapsed="false">
      <c r="A72" s="82"/>
      <c r="B72" s="86" t="s">
        <v>145</v>
      </c>
      <c r="C72" s="98" t="s">
        <v>160</v>
      </c>
      <c r="D72" s="9" t="s">
        <v>25</v>
      </c>
      <c r="E72" s="9" t="s">
        <v>82</v>
      </c>
      <c r="F72" s="88" t="n">
        <f aca="false">SUM(H72+J72+L72+N72+P72)</f>
        <v>49.995</v>
      </c>
      <c r="G72" s="88" t="n">
        <f aca="false">SUM(I72+K72+M72+O72+Q72)</f>
        <v>49.99439</v>
      </c>
      <c r="H72" s="88"/>
      <c r="I72" s="88"/>
      <c r="J72" s="88"/>
      <c r="K72" s="88"/>
      <c r="L72" s="88" t="n">
        <v>49.995</v>
      </c>
      <c r="M72" s="88" t="n">
        <v>49.99439</v>
      </c>
      <c r="N72" s="88"/>
      <c r="O72" s="88"/>
      <c r="P72" s="88"/>
      <c r="Q72" s="88"/>
      <c r="R72" s="97" t="s">
        <v>161</v>
      </c>
      <c r="S72" s="9" t="n">
        <v>75</v>
      </c>
    </row>
    <row r="73" customFormat="false" ht="125.2" hidden="false" customHeight="false" outlineLevel="0" collapsed="false">
      <c r="A73" s="82"/>
      <c r="B73" s="86" t="s">
        <v>162</v>
      </c>
      <c r="C73" s="98" t="s">
        <v>163</v>
      </c>
      <c r="D73" s="9" t="s">
        <v>25</v>
      </c>
      <c r="E73" s="9" t="s">
        <v>82</v>
      </c>
      <c r="F73" s="88" t="n">
        <f aca="false">SUM(H73+J73+L73+N73+P73)</f>
        <v>1591.884</v>
      </c>
      <c r="G73" s="88" t="n">
        <f aca="false">SUM(I73+K73+M73+O73+Q73)</f>
        <v>627.5</v>
      </c>
      <c r="H73" s="88"/>
      <c r="I73" s="88"/>
      <c r="J73" s="88"/>
      <c r="K73" s="88"/>
      <c r="L73" s="88" t="n">
        <v>1591.884</v>
      </c>
      <c r="M73" s="88" t="n">
        <v>627.5</v>
      </c>
      <c r="N73" s="88"/>
      <c r="O73" s="88"/>
      <c r="P73" s="88"/>
      <c r="Q73" s="88"/>
      <c r="R73" s="97" t="s">
        <v>164</v>
      </c>
      <c r="S73" s="9" t="n">
        <v>5</v>
      </c>
    </row>
    <row r="74" customFormat="false" ht="57.7" hidden="false" customHeight="false" outlineLevel="0" collapsed="false">
      <c r="A74" s="82"/>
      <c r="B74" s="86" t="s">
        <v>165</v>
      </c>
      <c r="C74" s="93" t="s">
        <v>166</v>
      </c>
      <c r="D74" s="9" t="s">
        <v>25</v>
      </c>
      <c r="E74" s="9" t="s">
        <v>82</v>
      </c>
      <c r="F74" s="88" t="n">
        <f aca="false">SUM(H74+J74+L74+N74+P74)</f>
        <v>49.365</v>
      </c>
      <c r="G74" s="88" t="n">
        <f aca="false">SUM(I74+K74+M74+O74+Q74)</f>
        <v>49.365</v>
      </c>
      <c r="H74" s="88"/>
      <c r="I74" s="88"/>
      <c r="J74" s="88"/>
      <c r="K74" s="88"/>
      <c r="L74" s="88" t="n">
        <v>49.365</v>
      </c>
      <c r="M74" s="88" t="n">
        <v>49.365</v>
      </c>
      <c r="N74" s="88"/>
      <c r="O74" s="88"/>
      <c r="P74" s="88"/>
      <c r="Q74" s="88"/>
      <c r="R74" s="9" t="s">
        <v>161</v>
      </c>
      <c r="S74" s="94" t="n">
        <v>6.3</v>
      </c>
    </row>
    <row r="75" customFormat="false" ht="113.95" hidden="false" customHeight="false" outlineLevel="0" collapsed="false">
      <c r="A75" s="82"/>
      <c r="B75" s="86" t="s">
        <v>167</v>
      </c>
      <c r="C75" s="93" t="s">
        <v>168</v>
      </c>
      <c r="D75" s="9" t="s">
        <v>25</v>
      </c>
      <c r="E75" s="9" t="s">
        <v>82</v>
      </c>
      <c r="F75" s="88" t="n">
        <f aca="false">SUM(H75+J75+L75+N75+P75)</f>
        <v>97.302</v>
      </c>
      <c r="G75" s="88" t="n">
        <f aca="false">SUM(I75+K75+M75+O75+Q75)</f>
        <v>49.3</v>
      </c>
      <c r="H75" s="88"/>
      <c r="I75" s="88"/>
      <c r="J75" s="88"/>
      <c r="K75" s="88"/>
      <c r="L75" s="88" t="n">
        <v>97.302</v>
      </c>
      <c r="M75" s="88" t="n">
        <v>49.3</v>
      </c>
      <c r="N75" s="88"/>
      <c r="O75" s="88"/>
      <c r="P75" s="88"/>
      <c r="Q75" s="88"/>
      <c r="R75" s="97" t="s">
        <v>169</v>
      </c>
      <c r="S75" s="94" t="n">
        <v>16</v>
      </c>
    </row>
    <row r="76" customFormat="false" ht="57.7" hidden="false" customHeight="false" outlineLevel="0" collapsed="false">
      <c r="A76" s="82"/>
      <c r="B76" s="86" t="s">
        <v>170</v>
      </c>
      <c r="C76" s="93" t="s">
        <v>171</v>
      </c>
      <c r="D76" s="9" t="s">
        <v>25</v>
      </c>
      <c r="E76" s="9" t="s">
        <v>82</v>
      </c>
      <c r="F76" s="88" t="n">
        <f aca="false">SUM(H76+J76+L76+N76+P76)</f>
        <v>44.415</v>
      </c>
      <c r="G76" s="88" t="n">
        <f aca="false">SUM(I76+K76+M76+O76+Q76)</f>
        <v>44.415</v>
      </c>
      <c r="H76" s="88"/>
      <c r="I76" s="88"/>
      <c r="J76" s="88"/>
      <c r="K76" s="88"/>
      <c r="L76" s="88" t="n">
        <v>44.415</v>
      </c>
      <c r="M76" s="88" t="n">
        <v>44.415</v>
      </c>
      <c r="N76" s="88"/>
      <c r="O76" s="88"/>
      <c r="P76" s="88"/>
      <c r="Q76" s="88"/>
      <c r="R76" s="9" t="s">
        <v>136</v>
      </c>
      <c r="S76" s="94" t="n">
        <v>109</v>
      </c>
    </row>
    <row r="77" customFormat="false" ht="13.8" hidden="false" customHeight="false" outlineLevel="0" collapsed="false">
      <c r="A77" s="82"/>
      <c r="B77" s="83"/>
      <c r="C77" s="84" t="s">
        <v>9</v>
      </c>
      <c r="D77" s="85"/>
      <c r="E77" s="85"/>
      <c r="F77" s="90" t="n">
        <f aca="false">SUM(F68:F76)</f>
        <v>2581.484</v>
      </c>
      <c r="G77" s="90" t="n">
        <f aca="false">SUM(G68:G76)</f>
        <v>1356.49819</v>
      </c>
      <c r="H77" s="90" t="n">
        <f aca="false">SUM(H68:H76)</f>
        <v>0</v>
      </c>
      <c r="I77" s="90" t="n">
        <f aca="false">SUM(I68:I76)</f>
        <v>0</v>
      </c>
      <c r="J77" s="90" t="n">
        <f aca="false">SUM(J68:J76)</f>
        <v>0</v>
      </c>
      <c r="K77" s="90" t="n">
        <f aca="false">SUM(K68:K76)</f>
        <v>0</v>
      </c>
      <c r="L77" s="90" t="n">
        <f aca="false">SUM(L68:L76)</f>
        <v>2475.484</v>
      </c>
      <c r="M77" s="90" t="n">
        <f aca="false">SUM(M68:M76)</f>
        <v>1356.49819</v>
      </c>
      <c r="N77" s="90" t="n">
        <f aca="false">SUM(N68:N76)</f>
        <v>0</v>
      </c>
      <c r="O77" s="90" t="n">
        <f aca="false">SUM(O68:O76)</f>
        <v>0</v>
      </c>
      <c r="P77" s="90" t="n">
        <f aca="false">SUM(P68:P76)</f>
        <v>106</v>
      </c>
      <c r="Q77" s="90" t="n">
        <f aca="false">SUM(Q68:Q76)</f>
        <v>0</v>
      </c>
      <c r="R77" s="85"/>
      <c r="S77" s="9"/>
    </row>
    <row r="78" customFormat="false" ht="91.45" hidden="false" customHeight="false" outlineLevel="0" collapsed="false">
      <c r="A78" s="82"/>
      <c r="B78" s="85" t="n">
        <v>3</v>
      </c>
      <c r="C78" s="92" t="s">
        <v>172</v>
      </c>
      <c r="D78" s="85"/>
      <c r="E78" s="85"/>
      <c r="F78" s="90"/>
      <c r="G78" s="90"/>
      <c r="H78" s="88"/>
      <c r="I78" s="88"/>
      <c r="J78" s="88"/>
      <c r="K78" s="88"/>
      <c r="L78" s="88"/>
      <c r="M78" s="88"/>
      <c r="N78" s="88"/>
      <c r="O78" s="88"/>
      <c r="P78" s="88"/>
      <c r="Q78" s="88"/>
      <c r="R78" s="85"/>
      <c r="S78" s="9"/>
    </row>
    <row r="79" customFormat="false" ht="46.45" hidden="false" customHeight="false" outlineLevel="0" collapsed="false">
      <c r="A79" s="82"/>
      <c r="B79" s="9" t="n">
        <v>1</v>
      </c>
      <c r="C79" s="99" t="s">
        <v>173</v>
      </c>
      <c r="D79" s="9" t="s">
        <v>25</v>
      </c>
      <c r="E79" s="11" t="s">
        <v>128</v>
      </c>
      <c r="F79" s="88" t="n">
        <f aca="false">SUM(H79+J79+L79+N79+P79)</f>
        <v>500</v>
      </c>
      <c r="G79" s="88" t="n">
        <f aca="false">SUM(I79+K79+M79+O79+Q79)</f>
        <v>0</v>
      </c>
      <c r="H79" s="88"/>
      <c r="I79" s="88"/>
      <c r="J79" s="88"/>
      <c r="K79" s="88"/>
      <c r="L79" s="88" t="n">
        <v>500</v>
      </c>
      <c r="M79" s="88"/>
      <c r="N79" s="88"/>
      <c r="O79" s="88"/>
      <c r="P79" s="88"/>
      <c r="Q79" s="88"/>
      <c r="R79" s="9" t="s">
        <v>174</v>
      </c>
      <c r="S79" s="9" t="n">
        <v>0</v>
      </c>
    </row>
    <row r="80" customFormat="false" ht="13.8" hidden="false" customHeight="false" outlineLevel="0" collapsed="false">
      <c r="A80" s="82"/>
      <c r="B80" s="85"/>
      <c r="C80" s="100" t="s">
        <v>9</v>
      </c>
      <c r="D80" s="85"/>
      <c r="E80" s="101"/>
      <c r="F80" s="90" t="n">
        <f aca="false">SUM(F79)</f>
        <v>500</v>
      </c>
      <c r="G80" s="90" t="n">
        <f aca="false">SUM(G79)</f>
        <v>0</v>
      </c>
      <c r="H80" s="90" t="n">
        <f aca="false">SUM(H79)</f>
        <v>0</v>
      </c>
      <c r="I80" s="90" t="n">
        <f aca="false">SUM(I79)</f>
        <v>0</v>
      </c>
      <c r="J80" s="90" t="n">
        <f aca="false">SUM(J79)</f>
        <v>0</v>
      </c>
      <c r="K80" s="90" t="n">
        <f aca="false">SUM(K79)</f>
        <v>0</v>
      </c>
      <c r="L80" s="90" t="n">
        <f aca="false">SUM(L79)</f>
        <v>500</v>
      </c>
      <c r="M80" s="90" t="n">
        <f aca="false">SUM(M79)</f>
        <v>0</v>
      </c>
      <c r="N80" s="90" t="n">
        <f aca="false">SUM(N79)</f>
        <v>0</v>
      </c>
      <c r="O80" s="90" t="n">
        <f aca="false">SUM(O79)</f>
        <v>0</v>
      </c>
      <c r="P80" s="90" t="n">
        <f aca="false">SUM(P79)</f>
        <v>0</v>
      </c>
      <c r="Q80" s="90" t="n">
        <f aca="false">SUM(Q79)</f>
        <v>0</v>
      </c>
      <c r="R80" s="85"/>
      <c r="S80" s="9"/>
    </row>
    <row r="81" customFormat="false" ht="13.8" hidden="false" customHeight="false" outlineLevel="0" collapsed="false">
      <c r="A81" s="82"/>
      <c r="B81" s="102" t="s">
        <v>142</v>
      </c>
      <c r="C81" s="100" t="s">
        <v>175</v>
      </c>
      <c r="D81" s="103"/>
      <c r="E81" s="103"/>
      <c r="F81" s="90"/>
      <c r="G81" s="90"/>
      <c r="H81" s="90"/>
      <c r="I81" s="90"/>
      <c r="J81" s="90"/>
      <c r="K81" s="90"/>
      <c r="L81" s="90"/>
      <c r="M81" s="90"/>
      <c r="N81" s="90"/>
      <c r="O81" s="90"/>
      <c r="P81" s="90"/>
      <c r="Q81" s="90"/>
      <c r="R81" s="103"/>
      <c r="S81" s="9"/>
    </row>
    <row r="82" customFormat="false" ht="113.95" hidden="false" customHeight="false" outlineLevel="0" collapsed="false">
      <c r="A82" s="82"/>
      <c r="B82" s="104" t="s">
        <v>133</v>
      </c>
      <c r="C82" s="95" t="s">
        <v>176</v>
      </c>
      <c r="D82" s="97" t="s">
        <v>25</v>
      </c>
      <c r="E82" s="105" t="s">
        <v>177</v>
      </c>
      <c r="F82" s="88" t="n">
        <f aca="false">SUM(H82+J82+L82+N82+P82)</f>
        <v>73621.59</v>
      </c>
      <c r="G82" s="88" t="n">
        <f aca="false">SUM(I82+K82+M82+O82+Q82)</f>
        <v>0</v>
      </c>
      <c r="H82" s="88"/>
      <c r="I82" s="88"/>
      <c r="J82" s="88"/>
      <c r="K82" s="88"/>
      <c r="L82" s="88"/>
      <c r="M82" s="88"/>
      <c r="N82" s="88"/>
      <c r="O82" s="88"/>
      <c r="P82" s="88" t="n">
        <v>73621.59</v>
      </c>
      <c r="Q82" s="88"/>
      <c r="R82" s="9" t="s">
        <v>174</v>
      </c>
      <c r="S82" s="9" t="n">
        <v>0</v>
      </c>
    </row>
    <row r="83" customFormat="false" ht="113.95" hidden="false" customHeight="false" outlineLevel="0" collapsed="false">
      <c r="A83" s="82"/>
      <c r="B83" s="104" t="s">
        <v>137</v>
      </c>
      <c r="C83" s="106" t="s">
        <v>178</v>
      </c>
      <c r="D83" s="97" t="s">
        <v>25</v>
      </c>
      <c r="E83" s="105" t="s">
        <v>177</v>
      </c>
      <c r="F83" s="88" t="n">
        <f aca="false">SUM(H83+J83+L83+N83+P83)</f>
        <v>18630.15</v>
      </c>
      <c r="G83" s="88" t="n">
        <f aca="false">SUM(I83+K83+M83+O83+Q83)</f>
        <v>0</v>
      </c>
      <c r="H83" s="88"/>
      <c r="I83" s="88"/>
      <c r="J83" s="88"/>
      <c r="K83" s="88"/>
      <c r="L83" s="88" t="n">
        <v>419.15</v>
      </c>
      <c r="M83" s="88"/>
      <c r="N83" s="88"/>
      <c r="O83" s="88"/>
      <c r="P83" s="88" t="n">
        <v>18211</v>
      </c>
      <c r="Q83" s="88"/>
      <c r="R83" s="9" t="s">
        <v>174</v>
      </c>
      <c r="S83" s="9" t="n">
        <v>0</v>
      </c>
    </row>
    <row r="84" customFormat="false" ht="80.2" hidden="false" customHeight="false" outlineLevel="0" collapsed="false">
      <c r="A84" s="82"/>
      <c r="B84" s="104" t="s">
        <v>140</v>
      </c>
      <c r="C84" s="95" t="s">
        <v>179</v>
      </c>
      <c r="D84" s="97" t="s">
        <v>25</v>
      </c>
      <c r="E84" s="105" t="s">
        <v>128</v>
      </c>
      <c r="F84" s="88" t="n">
        <f aca="false">SUM(H84+J84+L84+N84+P84)</f>
        <v>363.209</v>
      </c>
      <c r="G84" s="88" t="n">
        <f aca="false">SUM(I84+K84+M84+O84+Q84)</f>
        <v>0</v>
      </c>
      <c r="H84" s="88"/>
      <c r="I84" s="88"/>
      <c r="J84" s="88"/>
      <c r="K84" s="88"/>
      <c r="L84" s="88" t="n">
        <v>363.209</v>
      </c>
      <c r="M84" s="88"/>
      <c r="N84" s="88"/>
      <c r="O84" s="88"/>
      <c r="P84" s="88"/>
      <c r="Q84" s="88"/>
      <c r="R84" s="9" t="s">
        <v>174</v>
      </c>
      <c r="S84" s="9" t="n">
        <v>0</v>
      </c>
    </row>
    <row r="85" customFormat="false" ht="170.2" hidden="false" customHeight="false" outlineLevel="0" collapsed="false">
      <c r="A85" s="82"/>
      <c r="B85" s="94" t="n">
        <v>4</v>
      </c>
      <c r="C85" s="95" t="s">
        <v>180</v>
      </c>
      <c r="D85" s="9" t="s">
        <v>181</v>
      </c>
      <c r="E85" s="9" t="s">
        <v>128</v>
      </c>
      <c r="F85" s="88" t="n">
        <f aca="false">SUM(H85+J85+L85+N85+P85)</f>
        <v>2.1</v>
      </c>
      <c r="G85" s="88" t="n">
        <f aca="false">SUM(I85+K85+M85+O85+Q85)</f>
        <v>2.1</v>
      </c>
      <c r="H85" s="88"/>
      <c r="I85" s="88"/>
      <c r="J85" s="88"/>
      <c r="K85" s="88"/>
      <c r="L85" s="88" t="n">
        <v>2.1</v>
      </c>
      <c r="M85" s="88" t="n">
        <v>2.1</v>
      </c>
      <c r="N85" s="88"/>
      <c r="O85" s="88"/>
      <c r="P85" s="88"/>
      <c r="Q85" s="88"/>
      <c r="R85" s="9" t="s">
        <v>182</v>
      </c>
      <c r="S85" s="9" t="n">
        <v>2</v>
      </c>
    </row>
    <row r="86" customFormat="false" ht="125.2" hidden="false" customHeight="false" outlineLevel="0" collapsed="false">
      <c r="A86" s="82"/>
      <c r="B86" s="86" t="s">
        <v>145</v>
      </c>
      <c r="C86" s="93" t="s">
        <v>183</v>
      </c>
      <c r="D86" s="9" t="s">
        <v>25</v>
      </c>
      <c r="E86" s="97" t="s">
        <v>82</v>
      </c>
      <c r="F86" s="88" t="n">
        <f aca="false">SUM(H86+J86+L86+N86+P86)</f>
        <v>100</v>
      </c>
      <c r="G86" s="88" t="n">
        <f aca="false">SUM(I86+K86+M86+O86+Q86)</f>
        <v>0</v>
      </c>
      <c r="H86" s="88"/>
      <c r="I86" s="88"/>
      <c r="J86" s="88"/>
      <c r="K86" s="88"/>
      <c r="L86" s="88" t="n">
        <v>100</v>
      </c>
      <c r="M86" s="88"/>
      <c r="N86" s="88"/>
      <c r="O86" s="88"/>
      <c r="P86" s="88"/>
      <c r="Q86" s="88"/>
      <c r="R86" s="9" t="s">
        <v>184</v>
      </c>
      <c r="S86" s="9" t="n">
        <v>0</v>
      </c>
    </row>
    <row r="87" customFormat="false" ht="13.8" hidden="false" customHeight="false" outlineLevel="0" collapsed="false">
      <c r="A87" s="82"/>
      <c r="B87" s="85"/>
      <c r="C87" s="100" t="s">
        <v>9</v>
      </c>
      <c r="D87" s="103"/>
      <c r="E87" s="103"/>
      <c r="F87" s="90" t="n">
        <f aca="false">SUM(F82:F86)</f>
        <v>92717.049</v>
      </c>
      <c r="G87" s="90" t="n">
        <f aca="false">SUM(G82:G86)</f>
        <v>2.1</v>
      </c>
      <c r="H87" s="90" t="n">
        <f aca="false">SUM(H82:H86)</f>
        <v>0</v>
      </c>
      <c r="I87" s="90" t="n">
        <f aca="false">SUM(I82:I86)</f>
        <v>0</v>
      </c>
      <c r="J87" s="90" t="n">
        <f aca="false">SUM(J82:J86)</f>
        <v>0</v>
      </c>
      <c r="K87" s="90" t="n">
        <f aca="false">SUM(K82:K86)</f>
        <v>0</v>
      </c>
      <c r="L87" s="90" t="n">
        <f aca="false">SUM(L82:L86)</f>
        <v>884.459</v>
      </c>
      <c r="M87" s="90" t="n">
        <f aca="false">SUM(M82:M86)</f>
        <v>2.1</v>
      </c>
      <c r="N87" s="90" t="n">
        <f aca="false">SUM(N82:N86)</f>
        <v>0</v>
      </c>
      <c r="O87" s="90" t="n">
        <f aca="false">SUM(O82:O86)</f>
        <v>0</v>
      </c>
      <c r="P87" s="90" t="n">
        <f aca="false">SUM(P82:P86)</f>
        <v>91832.59</v>
      </c>
      <c r="Q87" s="90" t="n">
        <f aca="false">SUM(Q82:Q86)</f>
        <v>0</v>
      </c>
      <c r="R87" s="103"/>
      <c r="S87" s="9"/>
    </row>
    <row r="88" customFormat="false" ht="13.8" hidden="false" customHeight="false" outlineLevel="0" collapsed="false">
      <c r="A88" s="82"/>
      <c r="B88" s="102" t="s">
        <v>145</v>
      </c>
      <c r="C88" s="100" t="s">
        <v>185</v>
      </c>
      <c r="D88" s="103"/>
      <c r="E88" s="103"/>
      <c r="F88" s="90"/>
      <c r="G88" s="90"/>
      <c r="H88" s="90"/>
      <c r="I88" s="90"/>
      <c r="J88" s="90"/>
      <c r="K88" s="90"/>
      <c r="L88" s="90"/>
      <c r="M88" s="90"/>
      <c r="N88" s="90"/>
      <c r="O88" s="90"/>
      <c r="P88" s="90"/>
      <c r="Q88" s="90"/>
      <c r="R88" s="103"/>
      <c r="S88" s="9"/>
    </row>
    <row r="89" customFormat="false" ht="113.95" hidden="false" customHeight="false" outlineLevel="0" collapsed="false">
      <c r="A89" s="82"/>
      <c r="B89" s="104" t="s">
        <v>133</v>
      </c>
      <c r="C89" s="106" t="s">
        <v>186</v>
      </c>
      <c r="D89" s="97" t="s">
        <v>25</v>
      </c>
      <c r="E89" s="105" t="s">
        <v>187</v>
      </c>
      <c r="F89" s="88" t="n">
        <f aca="false">SUM(H89+J89+L89+N89+P89)</f>
        <v>1000</v>
      </c>
      <c r="G89" s="88" t="n">
        <f aca="false">SUM(I89+K89+M89+O89+Q89)</f>
        <v>0</v>
      </c>
      <c r="H89" s="88"/>
      <c r="I89" s="88"/>
      <c r="J89" s="88"/>
      <c r="K89" s="88"/>
      <c r="L89" s="88" t="n">
        <v>100</v>
      </c>
      <c r="M89" s="88"/>
      <c r="N89" s="88"/>
      <c r="O89" s="88"/>
      <c r="P89" s="88" t="n">
        <v>900</v>
      </c>
      <c r="Q89" s="88"/>
      <c r="R89" s="9" t="s">
        <v>174</v>
      </c>
      <c r="S89" s="9" t="n">
        <v>0</v>
      </c>
    </row>
    <row r="90" customFormat="false" ht="113.95" hidden="false" customHeight="false" outlineLevel="0" collapsed="false">
      <c r="A90" s="82"/>
      <c r="B90" s="104" t="s">
        <v>137</v>
      </c>
      <c r="C90" s="99" t="s">
        <v>188</v>
      </c>
      <c r="D90" s="97" t="s">
        <v>25</v>
      </c>
      <c r="E90" s="105" t="s">
        <v>187</v>
      </c>
      <c r="F90" s="88" t="n">
        <f aca="false">SUM(H90+J90+L90+N90+P90)</f>
        <v>4000</v>
      </c>
      <c r="G90" s="88" t="n">
        <f aca="false">SUM(I90+K90+M90+O90+Q90)</f>
        <v>0</v>
      </c>
      <c r="H90" s="88"/>
      <c r="I90" s="88"/>
      <c r="J90" s="88"/>
      <c r="K90" s="88"/>
      <c r="L90" s="88"/>
      <c r="M90" s="88"/>
      <c r="N90" s="88"/>
      <c r="O90" s="88"/>
      <c r="P90" s="88" t="n">
        <v>4000</v>
      </c>
      <c r="Q90" s="88"/>
      <c r="R90" s="9" t="s">
        <v>174</v>
      </c>
      <c r="S90" s="9" t="n">
        <v>0</v>
      </c>
    </row>
    <row r="91" customFormat="false" ht="113.95" hidden="false" customHeight="false" outlineLevel="0" collapsed="false">
      <c r="A91" s="82"/>
      <c r="B91" s="104" t="s">
        <v>140</v>
      </c>
      <c r="C91" s="95" t="s">
        <v>189</v>
      </c>
      <c r="D91" s="97" t="s">
        <v>25</v>
      </c>
      <c r="E91" s="105" t="s">
        <v>187</v>
      </c>
      <c r="F91" s="88" t="n">
        <f aca="false">SUM(H91+J91+L91+N91+P91)</f>
        <v>1200</v>
      </c>
      <c r="G91" s="88" t="n">
        <f aca="false">SUM(I91+K91+M91+O91+Q91)</f>
        <v>0</v>
      </c>
      <c r="H91" s="88"/>
      <c r="I91" s="88"/>
      <c r="J91" s="88"/>
      <c r="K91" s="88"/>
      <c r="L91" s="88"/>
      <c r="M91" s="88"/>
      <c r="N91" s="88"/>
      <c r="O91" s="88"/>
      <c r="P91" s="88" t="n">
        <v>1200</v>
      </c>
      <c r="Q91" s="88"/>
      <c r="R91" s="9" t="s">
        <v>174</v>
      </c>
      <c r="S91" s="9" t="n">
        <v>0</v>
      </c>
    </row>
    <row r="92" customFormat="false" ht="136.45" hidden="false" customHeight="false" outlineLevel="0" collapsed="false">
      <c r="A92" s="82"/>
      <c r="B92" s="86" t="s">
        <v>142</v>
      </c>
      <c r="C92" s="93" t="s">
        <v>190</v>
      </c>
      <c r="D92" s="9" t="s">
        <v>25</v>
      </c>
      <c r="E92" s="97" t="s">
        <v>82</v>
      </c>
      <c r="F92" s="88" t="n">
        <f aca="false">SUM(H92+J92+L92+N92+P92)</f>
        <v>82.346</v>
      </c>
      <c r="G92" s="88" t="n">
        <f aca="false">SUM(I92+K92+M92+O92+Q92)</f>
        <v>0</v>
      </c>
      <c r="H92" s="88"/>
      <c r="I92" s="88"/>
      <c r="J92" s="88"/>
      <c r="K92" s="88"/>
      <c r="L92" s="88" t="n">
        <v>82.346</v>
      </c>
      <c r="M92" s="88"/>
      <c r="N92" s="88"/>
      <c r="O92" s="88"/>
      <c r="P92" s="88"/>
      <c r="Q92" s="88"/>
      <c r="R92" s="9" t="s">
        <v>184</v>
      </c>
      <c r="S92" s="9" t="n">
        <v>0</v>
      </c>
    </row>
    <row r="93" customFormat="false" ht="13.8" hidden="false" customHeight="false" outlineLevel="0" collapsed="false">
      <c r="A93" s="82"/>
      <c r="B93" s="102"/>
      <c r="C93" s="92" t="s">
        <v>9</v>
      </c>
      <c r="D93" s="103"/>
      <c r="E93" s="107"/>
      <c r="F93" s="90" t="n">
        <f aca="false">SUM(F89:F92)</f>
        <v>6282.346</v>
      </c>
      <c r="G93" s="90" t="n">
        <f aca="false">SUM(G89:G92)</f>
        <v>0</v>
      </c>
      <c r="H93" s="90" t="n">
        <f aca="false">SUM(H89:H92)</f>
        <v>0</v>
      </c>
      <c r="I93" s="90" t="n">
        <f aca="false">SUM(I89:I92)</f>
        <v>0</v>
      </c>
      <c r="J93" s="90" t="n">
        <f aca="false">SUM(J89:J92)</f>
        <v>0</v>
      </c>
      <c r="K93" s="90" t="n">
        <f aca="false">SUM(K89:K92)</f>
        <v>0</v>
      </c>
      <c r="L93" s="90" t="n">
        <f aca="false">SUM(L89:L92)</f>
        <v>182.346</v>
      </c>
      <c r="M93" s="90" t="n">
        <f aca="false">SUM(M89:M92)</f>
        <v>0</v>
      </c>
      <c r="N93" s="90" t="n">
        <f aca="false">SUM(N89:N92)</f>
        <v>0</v>
      </c>
      <c r="O93" s="90" t="n">
        <f aca="false">SUM(O89:O92)</f>
        <v>0</v>
      </c>
      <c r="P93" s="90" t="n">
        <f aca="false">SUM(P89:P92)</f>
        <v>6100</v>
      </c>
      <c r="Q93" s="90" t="n">
        <f aca="false">SUM(Q89:Q92)</f>
        <v>0</v>
      </c>
      <c r="R93" s="103"/>
      <c r="S93" s="9"/>
    </row>
    <row r="94" customFormat="false" ht="35.2" hidden="false" customHeight="false" outlineLevel="0" collapsed="false">
      <c r="A94" s="82"/>
      <c r="B94" s="85" t="n">
        <v>6</v>
      </c>
      <c r="C94" s="92" t="s">
        <v>191</v>
      </c>
      <c r="D94" s="85"/>
      <c r="E94" s="85"/>
      <c r="F94" s="90"/>
      <c r="G94" s="90"/>
      <c r="H94" s="90"/>
      <c r="I94" s="90"/>
      <c r="J94" s="90"/>
      <c r="K94" s="90"/>
      <c r="L94" s="90"/>
      <c r="M94" s="90"/>
      <c r="N94" s="90"/>
      <c r="O94" s="90"/>
      <c r="P94" s="90"/>
      <c r="Q94" s="90"/>
      <c r="R94" s="85"/>
      <c r="S94" s="9"/>
    </row>
    <row r="95" customFormat="false" ht="23.95" hidden="false" customHeight="false" outlineLevel="0" collapsed="false">
      <c r="A95" s="82"/>
      <c r="B95" s="108" t="s">
        <v>192</v>
      </c>
      <c r="C95" s="84" t="s">
        <v>193</v>
      </c>
      <c r="D95" s="109"/>
      <c r="E95" s="109"/>
      <c r="F95" s="90"/>
      <c r="G95" s="90"/>
      <c r="H95" s="90"/>
      <c r="I95" s="90"/>
      <c r="J95" s="90"/>
      <c r="K95" s="90"/>
      <c r="L95" s="90"/>
      <c r="M95" s="90"/>
      <c r="N95" s="90"/>
      <c r="O95" s="90"/>
      <c r="P95" s="90"/>
      <c r="Q95" s="90"/>
      <c r="R95" s="109"/>
      <c r="S95" s="9"/>
    </row>
    <row r="96" customFormat="false" ht="35.2" hidden="false" customHeight="false" outlineLevel="0" collapsed="false">
      <c r="A96" s="82"/>
      <c r="B96" s="86" t="s">
        <v>133</v>
      </c>
      <c r="C96" s="93" t="s">
        <v>194</v>
      </c>
      <c r="D96" s="9" t="s">
        <v>25</v>
      </c>
      <c r="E96" s="9" t="s">
        <v>195</v>
      </c>
      <c r="F96" s="88" t="n">
        <f aca="false">SUM(H96+J96+L96+N96+P96)</f>
        <v>5823.756</v>
      </c>
      <c r="G96" s="88" t="n">
        <f aca="false">SUM(I96+K96+M96+O96+Q96)</f>
        <v>4676.9278</v>
      </c>
      <c r="H96" s="88"/>
      <c r="I96" s="88"/>
      <c r="J96" s="88"/>
      <c r="K96" s="88"/>
      <c r="L96" s="88" t="n">
        <v>5823.756</v>
      </c>
      <c r="M96" s="88" t="n">
        <v>4676.9278</v>
      </c>
      <c r="N96" s="88"/>
      <c r="O96" s="88"/>
      <c r="P96" s="88"/>
      <c r="Q96" s="88"/>
      <c r="R96" s="9" t="s">
        <v>196</v>
      </c>
      <c r="S96" s="9" t="s">
        <v>197</v>
      </c>
    </row>
    <row r="97" customFormat="false" ht="35.2" hidden="false" customHeight="false" outlineLevel="0" collapsed="false">
      <c r="A97" s="82"/>
      <c r="B97" s="86" t="s">
        <v>137</v>
      </c>
      <c r="C97" s="93" t="s">
        <v>198</v>
      </c>
      <c r="D97" s="9" t="s">
        <v>25</v>
      </c>
      <c r="E97" s="9" t="s">
        <v>195</v>
      </c>
      <c r="F97" s="88" t="n">
        <f aca="false">SUM(H97+J97+L97+N97+P97)</f>
        <v>64.018</v>
      </c>
      <c r="G97" s="88" t="n">
        <f aca="false">SUM(I97+K97+M97+O97+Q97)</f>
        <v>64.01794</v>
      </c>
      <c r="H97" s="88"/>
      <c r="I97" s="88"/>
      <c r="J97" s="88"/>
      <c r="K97" s="88"/>
      <c r="L97" s="88" t="n">
        <v>64.018</v>
      </c>
      <c r="M97" s="88" t="n">
        <v>64.01794</v>
      </c>
      <c r="N97" s="88"/>
      <c r="O97" s="88"/>
      <c r="P97" s="88"/>
      <c r="Q97" s="88"/>
      <c r="R97" s="9" t="s">
        <v>196</v>
      </c>
      <c r="S97" s="9" t="s">
        <v>199</v>
      </c>
    </row>
    <row r="98" customFormat="false" ht="113.95" hidden="false" customHeight="false" outlineLevel="0" collapsed="false">
      <c r="A98" s="82"/>
      <c r="B98" s="86" t="s">
        <v>140</v>
      </c>
      <c r="C98" s="93" t="s">
        <v>200</v>
      </c>
      <c r="D98" s="9" t="s">
        <v>25</v>
      </c>
      <c r="E98" s="9" t="s">
        <v>195</v>
      </c>
      <c r="F98" s="88" t="n">
        <f aca="false">SUM(H98+J98+L98+N98+P98)</f>
        <v>8873.525</v>
      </c>
      <c r="G98" s="88" t="n">
        <f aca="false">SUM(I98+K98+M98+O98+Q98)</f>
        <v>8873.52459</v>
      </c>
      <c r="H98" s="88"/>
      <c r="I98" s="88"/>
      <c r="J98" s="88"/>
      <c r="K98" s="88"/>
      <c r="L98" s="88" t="n">
        <v>8873.525</v>
      </c>
      <c r="M98" s="88" t="n">
        <v>8873.52459</v>
      </c>
      <c r="N98" s="88"/>
      <c r="O98" s="88"/>
      <c r="P98" s="88"/>
      <c r="Q98" s="88"/>
      <c r="R98" s="9" t="s">
        <v>201</v>
      </c>
      <c r="S98" s="9" t="n">
        <v>5625</v>
      </c>
    </row>
    <row r="99" customFormat="false" ht="35.2" hidden="false" customHeight="false" outlineLevel="0" collapsed="false">
      <c r="A99" s="82"/>
      <c r="B99" s="86" t="s">
        <v>142</v>
      </c>
      <c r="C99" s="93" t="s">
        <v>202</v>
      </c>
      <c r="D99" s="9" t="s">
        <v>25</v>
      </c>
      <c r="E99" s="9" t="s">
        <v>195</v>
      </c>
      <c r="F99" s="88" t="n">
        <f aca="false">SUM(H99+J99+L99+N99+P99)</f>
        <v>322.441</v>
      </c>
      <c r="G99" s="88" t="n">
        <f aca="false">SUM(I99+K99+M99+O99+Q99)</f>
        <v>269.7271</v>
      </c>
      <c r="H99" s="88"/>
      <c r="I99" s="88"/>
      <c r="J99" s="88"/>
      <c r="K99" s="88"/>
      <c r="L99" s="88" t="n">
        <v>322.441</v>
      </c>
      <c r="M99" s="88" t="n">
        <v>269.7271</v>
      </c>
      <c r="N99" s="88"/>
      <c r="O99" s="88"/>
      <c r="P99" s="88"/>
      <c r="Q99" s="88"/>
      <c r="R99" s="9" t="s">
        <v>203</v>
      </c>
      <c r="S99" s="9" t="s">
        <v>204</v>
      </c>
    </row>
    <row r="100" customFormat="false" ht="35.2" hidden="false" customHeight="false" outlineLevel="0" collapsed="false">
      <c r="A100" s="82"/>
      <c r="B100" s="86" t="s">
        <v>145</v>
      </c>
      <c r="C100" s="87" t="s">
        <v>205</v>
      </c>
      <c r="D100" s="9" t="s">
        <v>25</v>
      </c>
      <c r="E100" s="9" t="s">
        <v>195</v>
      </c>
      <c r="F100" s="88" t="n">
        <f aca="false">SUM(H100+J100+L100+N100+P100)</f>
        <v>71.01</v>
      </c>
      <c r="G100" s="88" t="n">
        <f aca="false">SUM(I100+K100+M100+O100+Q100)</f>
        <v>71.01</v>
      </c>
      <c r="H100" s="88"/>
      <c r="I100" s="88"/>
      <c r="J100" s="88"/>
      <c r="K100" s="88"/>
      <c r="L100" s="88" t="n">
        <v>71.01</v>
      </c>
      <c r="M100" s="88" t="n">
        <v>71.01</v>
      </c>
      <c r="N100" s="88"/>
      <c r="O100" s="88"/>
      <c r="P100" s="88"/>
      <c r="Q100" s="88"/>
      <c r="R100" s="9" t="s">
        <v>174</v>
      </c>
      <c r="S100" s="9" t="n">
        <v>130</v>
      </c>
    </row>
    <row r="101" customFormat="false" ht="113.95" hidden="false" customHeight="false" outlineLevel="0" collapsed="false">
      <c r="A101" s="82"/>
      <c r="B101" s="86" t="s">
        <v>162</v>
      </c>
      <c r="C101" s="87" t="s">
        <v>206</v>
      </c>
      <c r="D101" s="9" t="s">
        <v>25</v>
      </c>
      <c r="E101" s="9" t="s">
        <v>195</v>
      </c>
      <c r="F101" s="88" t="n">
        <f aca="false">SUM(H101+J101+L101+N101+P101)</f>
        <v>158.522</v>
      </c>
      <c r="G101" s="88" t="n">
        <f aca="false">SUM(I101+K101+M101+O101+Q101)</f>
        <v>158.5</v>
      </c>
      <c r="H101" s="88"/>
      <c r="I101" s="88"/>
      <c r="J101" s="88"/>
      <c r="K101" s="88"/>
      <c r="L101" s="88" t="n">
        <v>158.522</v>
      </c>
      <c r="M101" s="88" t="n">
        <v>158.5</v>
      </c>
      <c r="N101" s="88"/>
      <c r="O101" s="88"/>
      <c r="P101" s="88"/>
      <c r="Q101" s="88"/>
      <c r="R101" s="9" t="s">
        <v>174</v>
      </c>
      <c r="S101" s="9" t="s">
        <v>207</v>
      </c>
    </row>
    <row r="102" customFormat="false" ht="68.95" hidden="false" customHeight="false" outlineLevel="0" collapsed="false">
      <c r="A102" s="82"/>
      <c r="B102" s="86" t="s">
        <v>165</v>
      </c>
      <c r="C102" s="87" t="s">
        <v>208</v>
      </c>
      <c r="D102" s="9" t="s">
        <v>25</v>
      </c>
      <c r="E102" s="9" t="s">
        <v>195</v>
      </c>
      <c r="F102" s="88" t="n">
        <f aca="false">SUM(H102+J102+L102+N102+P102)</f>
        <v>221.4</v>
      </c>
      <c r="G102" s="88" t="n">
        <f aca="false">SUM(I102+K102+M102+O102+Q102)</f>
        <v>212.68069</v>
      </c>
      <c r="H102" s="88"/>
      <c r="I102" s="88"/>
      <c r="J102" s="88"/>
      <c r="K102" s="88"/>
      <c r="L102" s="88" t="n">
        <v>221.4</v>
      </c>
      <c r="M102" s="88" t="n">
        <v>212.68069</v>
      </c>
      <c r="N102" s="88"/>
      <c r="O102" s="88"/>
      <c r="P102" s="88"/>
      <c r="Q102" s="88"/>
      <c r="R102" s="9" t="s">
        <v>209</v>
      </c>
      <c r="S102" s="9" t="n">
        <v>5141</v>
      </c>
    </row>
    <row r="103" customFormat="false" ht="57.7" hidden="false" customHeight="false" outlineLevel="0" collapsed="false">
      <c r="A103" s="82"/>
      <c r="B103" s="86" t="s">
        <v>167</v>
      </c>
      <c r="C103" s="87" t="s">
        <v>210</v>
      </c>
      <c r="D103" s="9" t="s">
        <v>25</v>
      </c>
      <c r="E103" s="9" t="s">
        <v>195</v>
      </c>
      <c r="F103" s="88" t="n">
        <f aca="false">SUM(H103+J103+L103+N103+P103)</f>
        <v>1087.404</v>
      </c>
      <c r="G103" s="88" t="n">
        <f aca="false">SUM(I103+K103+M103+O103+Q103)</f>
        <v>1087.40375</v>
      </c>
      <c r="H103" s="88"/>
      <c r="I103" s="88"/>
      <c r="J103" s="88"/>
      <c r="K103" s="88"/>
      <c r="L103" s="88" t="n">
        <v>1087.404</v>
      </c>
      <c r="M103" s="88" t="n">
        <v>1087.40375</v>
      </c>
      <c r="N103" s="88"/>
      <c r="O103" s="88"/>
      <c r="P103" s="88"/>
      <c r="Q103" s="88"/>
      <c r="R103" s="9" t="s">
        <v>201</v>
      </c>
      <c r="S103" s="9" t="n">
        <v>1002</v>
      </c>
    </row>
    <row r="104" customFormat="false" ht="57.7" hidden="false" customHeight="false" outlineLevel="0" collapsed="false">
      <c r="A104" s="82"/>
      <c r="B104" s="86" t="s">
        <v>170</v>
      </c>
      <c r="C104" s="87" t="s">
        <v>211</v>
      </c>
      <c r="D104" s="9" t="s">
        <v>25</v>
      </c>
      <c r="E104" s="9" t="s">
        <v>195</v>
      </c>
      <c r="F104" s="88" t="n">
        <f aca="false">SUM(H104+J104+L104+N104+P104)</f>
        <v>1076.59</v>
      </c>
      <c r="G104" s="88" t="n">
        <f aca="false">SUM(I104+K104+M104+O104+Q104)</f>
        <v>1076.58965</v>
      </c>
      <c r="H104" s="88"/>
      <c r="I104" s="88"/>
      <c r="J104" s="88"/>
      <c r="K104" s="88"/>
      <c r="L104" s="88" t="n">
        <v>1076.59</v>
      </c>
      <c r="M104" s="88" t="n">
        <v>1076.58965</v>
      </c>
      <c r="N104" s="88"/>
      <c r="O104" s="88"/>
      <c r="P104" s="88"/>
      <c r="Q104" s="88"/>
      <c r="R104" s="9" t="s">
        <v>201</v>
      </c>
      <c r="S104" s="9" t="n">
        <v>750.5</v>
      </c>
    </row>
    <row r="105" customFormat="false" ht="68.95" hidden="false" customHeight="false" outlineLevel="0" collapsed="false">
      <c r="A105" s="82"/>
      <c r="B105" s="86" t="s">
        <v>212</v>
      </c>
      <c r="C105" s="93" t="s">
        <v>213</v>
      </c>
      <c r="D105" s="9" t="s">
        <v>25</v>
      </c>
      <c r="E105" s="9" t="s">
        <v>195</v>
      </c>
      <c r="F105" s="88" t="n">
        <f aca="false">SUM(H105+J105+L105+N105+P105)</f>
        <v>150</v>
      </c>
      <c r="G105" s="88" t="n">
        <f aca="false">SUM(I105+K105+M105+O105+Q105)</f>
        <v>0</v>
      </c>
      <c r="H105" s="88"/>
      <c r="I105" s="88"/>
      <c r="J105" s="88"/>
      <c r="K105" s="88"/>
      <c r="L105" s="88" t="n">
        <v>150</v>
      </c>
      <c r="M105" s="88"/>
      <c r="N105" s="88"/>
      <c r="O105" s="88"/>
      <c r="P105" s="88"/>
      <c r="Q105" s="88"/>
      <c r="R105" s="9" t="s">
        <v>214</v>
      </c>
      <c r="S105" s="9" t="n">
        <v>0</v>
      </c>
    </row>
    <row r="106" customFormat="false" ht="13.8" hidden="false" customHeight="false" outlineLevel="0" collapsed="false">
      <c r="A106" s="82"/>
      <c r="B106" s="85"/>
      <c r="C106" s="100" t="s">
        <v>9</v>
      </c>
      <c r="D106" s="85"/>
      <c r="E106" s="85"/>
      <c r="F106" s="90" t="n">
        <f aca="false">SUM(F96:F105)</f>
        <v>17848.666</v>
      </c>
      <c r="G106" s="90" t="n">
        <f aca="false">SUM(G96:G105)</f>
        <v>16490.38152</v>
      </c>
      <c r="H106" s="90" t="n">
        <f aca="false">SUM(H96:H105)</f>
        <v>0</v>
      </c>
      <c r="I106" s="90" t="n">
        <f aca="false">SUM(I96:I105)</f>
        <v>0</v>
      </c>
      <c r="J106" s="90" t="n">
        <f aca="false">SUM(J96:J105)</f>
        <v>0</v>
      </c>
      <c r="K106" s="90" t="n">
        <f aca="false">SUM(K96:K105)</f>
        <v>0</v>
      </c>
      <c r="L106" s="90" t="n">
        <f aca="false">SUM(L96:L105)</f>
        <v>17848.666</v>
      </c>
      <c r="M106" s="90" t="n">
        <f aca="false">SUM(M96:M105)</f>
        <v>16490.38152</v>
      </c>
      <c r="N106" s="90" t="n">
        <f aca="false">SUM(N96:N105)</f>
        <v>0</v>
      </c>
      <c r="O106" s="90" t="n">
        <f aca="false">SUM(O96:O105)</f>
        <v>0</v>
      </c>
      <c r="P106" s="90" t="n">
        <f aca="false">SUM(P96:P105)</f>
        <v>0</v>
      </c>
      <c r="Q106" s="90" t="n">
        <f aca="false">SUM(Q96:Q105)</f>
        <v>0</v>
      </c>
      <c r="R106" s="85"/>
      <c r="S106" s="9"/>
    </row>
    <row r="107" customFormat="false" ht="35.2" hidden="false" customHeight="false" outlineLevel="0" collapsed="false">
      <c r="A107" s="82"/>
      <c r="B107" s="83" t="s">
        <v>215</v>
      </c>
      <c r="C107" s="84" t="s">
        <v>216</v>
      </c>
      <c r="D107" s="85"/>
      <c r="E107" s="85"/>
      <c r="F107" s="90"/>
      <c r="G107" s="90"/>
      <c r="H107" s="90"/>
      <c r="I107" s="90"/>
      <c r="J107" s="90"/>
      <c r="K107" s="90"/>
      <c r="L107" s="90"/>
      <c r="M107" s="90"/>
      <c r="N107" s="90"/>
      <c r="O107" s="90"/>
      <c r="P107" s="90"/>
      <c r="Q107" s="90"/>
      <c r="R107" s="85"/>
      <c r="S107" s="9"/>
    </row>
    <row r="108" customFormat="false" ht="80.2" hidden="false" customHeight="false" outlineLevel="0" collapsed="false">
      <c r="A108" s="82"/>
      <c r="B108" s="86" t="s">
        <v>133</v>
      </c>
      <c r="C108" s="93" t="s">
        <v>217</v>
      </c>
      <c r="D108" s="9" t="s">
        <v>25</v>
      </c>
      <c r="E108" s="9" t="s">
        <v>82</v>
      </c>
      <c r="F108" s="88" t="n">
        <f aca="false">SUM(H108+J108+L108+N108+P108)</f>
        <v>130</v>
      </c>
      <c r="G108" s="88" t="n">
        <f aca="false">SUM(I108+K108+M108+O108+Q108)</f>
        <v>66.80223</v>
      </c>
      <c r="H108" s="88"/>
      <c r="I108" s="88"/>
      <c r="J108" s="88"/>
      <c r="K108" s="88"/>
      <c r="L108" s="88" t="n">
        <v>130</v>
      </c>
      <c r="M108" s="88" t="n">
        <v>66.80223</v>
      </c>
      <c r="N108" s="88"/>
      <c r="O108" s="88"/>
      <c r="P108" s="88"/>
      <c r="Q108" s="88"/>
      <c r="R108" s="9" t="s">
        <v>218</v>
      </c>
      <c r="S108" s="9" t="n">
        <v>29764</v>
      </c>
    </row>
    <row r="109" customFormat="false" ht="68.95" hidden="false" customHeight="false" outlineLevel="0" collapsed="false">
      <c r="A109" s="82"/>
      <c r="B109" s="86" t="s">
        <v>137</v>
      </c>
      <c r="C109" s="93" t="s">
        <v>219</v>
      </c>
      <c r="D109" s="9" t="s">
        <v>25</v>
      </c>
      <c r="E109" s="9" t="s">
        <v>82</v>
      </c>
      <c r="F109" s="88" t="n">
        <f aca="false">SUM(H109+J109+L109+N109+P109)</f>
        <v>210.93</v>
      </c>
      <c r="G109" s="88" t="n">
        <f aca="false">SUM(I109+K109+M109+O109+Q109)</f>
        <v>5.214</v>
      </c>
      <c r="H109" s="88"/>
      <c r="I109" s="88"/>
      <c r="J109" s="88"/>
      <c r="K109" s="88"/>
      <c r="L109" s="88" t="n">
        <v>210.93</v>
      </c>
      <c r="M109" s="88" t="n">
        <v>5.214</v>
      </c>
      <c r="N109" s="88"/>
      <c r="O109" s="88"/>
      <c r="P109" s="88"/>
      <c r="Q109" s="88"/>
      <c r="R109" s="97" t="s">
        <v>220</v>
      </c>
      <c r="S109" s="97" t="n">
        <v>0.84</v>
      </c>
    </row>
    <row r="110" customFormat="false" ht="35.2" hidden="false" customHeight="false" outlineLevel="0" collapsed="false">
      <c r="A110" s="82"/>
      <c r="B110" s="86" t="s">
        <v>140</v>
      </c>
      <c r="C110" s="93" t="s">
        <v>221</v>
      </c>
      <c r="D110" s="9" t="s">
        <v>25</v>
      </c>
      <c r="E110" s="9" t="s">
        <v>82</v>
      </c>
      <c r="F110" s="88" t="n">
        <f aca="false">SUM(H110+J110+L110+N110+P110)</f>
        <v>38.69</v>
      </c>
      <c r="G110" s="88" t="n">
        <f aca="false">SUM(I110+K110+M110+O110+Q110)</f>
        <v>38.69</v>
      </c>
      <c r="H110" s="88"/>
      <c r="I110" s="88"/>
      <c r="J110" s="88"/>
      <c r="K110" s="88"/>
      <c r="L110" s="88" t="n">
        <v>38.69</v>
      </c>
      <c r="M110" s="88" t="n">
        <v>38.69</v>
      </c>
      <c r="N110" s="88"/>
      <c r="O110" s="88"/>
      <c r="P110" s="88"/>
      <c r="Q110" s="88"/>
      <c r="R110" s="9" t="s">
        <v>174</v>
      </c>
      <c r="S110" s="9" t="n">
        <v>6</v>
      </c>
    </row>
    <row r="111" customFormat="false" ht="102.7" hidden="false" customHeight="false" outlineLevel="0" collapsed="false">
      <c r="A111" s="82"/>
      <c r="B111" s="86" t="s">
        <v>142</v>
      </c>
      <c r="C111" s="93" t="s">
        <v>222</v>
      </c>
      <c r="D111" s="9" t="s">
        <v>25</v>
      </c>
      <c r="E111" s="9" t="s">
        <v>82</v>
      </c>
      <c r="F111" s="88" t="n">
        <f aca="false">SUM(H111+J111+L111+N111+P111)</f>
        <v>37</v>
      </c>
      <c r="G111" s="88" t="n">
        <f aca="false">SUM(I111+K111+M111+O111+Q111)</f>
        <v>37</v>
      </c>
      <c r="H111" s="88"/>
      <c r="I111" s="88"/>
      <c r="J111" s="88"/>
      <c r="K111" s="88"/>
      <c r="L111" s="88" t="n">
        <v>37</v>
      </c>
      <c r="M111" s="88" t="n">
        <v>37</v>
      </c>
      <c r="N111" s="88"/>
      <c r="O111" s="88"/>
      <c r="P111" s="88"/>
      <c r="Q111" s="88"/>
      <c r="R111" s="9" t="s">
        <v>223</v>
      </c>
      <c r="S111" s="9" t="n">
        <v>1</v>
      </c>
    </row>
    <row r="112" customFormat="false" ht="80.2" hidden="false" customHeight="false" outlineLevel="0" collapsed="false">
      <c r="A112" s="82"/>
      <c r="B112" s="86" t="s">
        <v>145</v>
      </c>
      <c r="C112" s="93" t="s">
        <v>224</v>
      </c>
      <c r="D112" s="9" t="s">
        <v>25</v>
      </c>
      <c r="E112" s="9" t="s">
        <v>82</v>
      </c>
      <c r="F112" s="88" t="n">
        <f aca="false">SUM(H112+J112+L112+N112+P112)</f>
        <v>3.71</v>
      </c>
      <c r="G112" s="88" t="n">
        <f aca="false">SUM(I112+K112+M112+O112+Q112)</f>
        <v>3.70922</v>
      </c>
      <c r="H112" s="88"/>
      <c r="I112" s="88"/>
      <c r="J112" s="88"/>
      <c r="K112" s="88"/>
      <c r="L112" s="88" t="n">
        <v>3.71</v>
      </c>
      <c r="M112" s="88" t="n">
        <v>3.70922</v>
      </c>
      <c r="N112" s="88"/>
      <c r="O112" s="88"/>
      <c r="P112" s="88"/>
      <c r="Q112" s="88"/>
      <c r="R112" s="97" t="s">
        <v>225</v>
      </c>
      <c r="S112" s="9" t="n">
        <v>2</v>
      </c>
    </row>
    <row r="113" customFormat="false" ht="46.45" hidden="false" customHeight="false" outlineLevel="0" collapsed="false">
      <c r="A113" s="82"/>
      <c r="B113" s="86" t="s">
        <v>162</v>
      </c>
      <c r="C113" s="93" t="s">
        <v>226</v>
      </c>
      <c r="D113" s="9" t="s">
        <v>25</v>
      </c>
      <c r="E113" s="9" t="s">
        <v>82</v>
      </c>
      <c r="F113" s="88" t="n">
        <f aca="false">SUM(H113+J113+L113+N113+P113)</f>
        <v>19.768</v>
      </c>
      <c r="G113" s="88" t="n">
        <f aca="false">SUM(I113+K113+M113+O113+Q113)</f>
        <v>19.76784</v>
      </c>
      <c r="H113" s="88"/>
      <c r="I113" s="88"/>
      <c r="J113" s="88"/>
      <c r="K113" s="88"/>
      <c r="L113" s="88" t="n">
        <v>19.768</v>
      </c>
      <c r="M113" s="88" t="n">
        <v>19.76784</v>
      </c>
      <c r="N113" s="88"/>
      <c r="O113" s="88"/>
      <c r="P113" s="88"/>
      <c r="Q113" s="88"/>
      <c r="R113" s="97" t="s">
        <v>227</v>
      </c>
      <c r="S113" s="9" t="n">
        <v>48</v>
      </c>
    </row>
    <row r="114" customFormat="false" ht="91.45" hidden="false" customHeight="false" outlineLevel="0" collapsed="false">
      <c r="A114" s="82"/>
      <c r="B114" s="86" t="s">
        <v>165</v>
      </c>
      <c r="C114" s="93" t="s">
        <v>228</v>
      </c>
      <c r="D114" s="9" t="s">
        <v>25</v>
      </c>
      <c r="E114" s="9" t="s">
        <v>229</v>
      </c>
      <c r="F114" s="88" t="n">
        <f aca="false">SUM(H114+J114+L114+N114+P114)</f>
        <v>20.842</v>
      </c>
      <c r="G114" s="88" t="n">
        <f aca="false">SUM(I114+K114+M114+O114+Q114)</f>
        <v>20.8416</v>
      </c>
      <c r="H114" s="88"/>
      <c r="I114" s="88"/>
      <c r="J114" s="88"/>
      <c r="K114" s="88"/>
      <c r="L114" s="88" t="n">
        <v>20.842</v>
      </c>
      <c r="M114" s="88" t="n">
        <v>20.8416</v>
      </c>
      <c r="N114" s="88"/>
      <c r="O114" s="88"/>
      <c r="P114" s="88"/>
      <c r="Q114" s="88"/>
      <c r="R114" s="97" t="s">
        <v>230</v>
      </c>
      <c r="S114" s="9" t="n">
        <v>50</v>
      </c>
    </row>
    <row r="115" customFormat="false" ht="80.2" hidden="false" customHeight="false" outlineLevel="0" collapsed="false">
      <c r="A115" s="82"/>
      <c r="B115" s="86" t="s">
        <v>167</v>
      </c>
      <c r="C115" s="93" t="s">
        <v>231</v>
      </c>
      <c r="D115" s="9" t="s">
        <v>25</v>
      </c>
      <c r="E115" s="9" t="s">
        <v>229</v>
      </c>
      <c r="F115" s="88" t="n">
        <f aca="false">SUM(H115+J115+L115+N115+P115)</f>
        <v>49.25</v>
      </c>
      <c r="G115" s="88" t="n">
        <f aca="false">SUM(I115+K115+M115+O115+Q115)</f>
        <v>49.24997</v>
      </c>
      <c r="H115" s="88"/>
      <c r="I115" s="88"/>
      <c r="J115" s="88"/>
      <c r="K115" s="88"/>
      <c r="L115" s="88" t="n">
        <v>49.25</v>
      </c>
      <c r="M115" s="88" t="n">
        <v>49.24997</v>
      </c>
      <c r="N115" s="88"/>
      <c r="O115" s="88"/>
      <c r="P115" s="88"/>
      <c r="Q115" s="88"/>
      <c r="R115" s="9" t="s">
        <v>232</v>
      </c>
      <c r="S115" s="9" t="n">
        <v>71</v>
      </c>
    </row>
    <row r="116" customFormat="false" ht="13.8" hidden="false" customHeight="false" outlineLevel="0" collapsed="false">
      <c r="A116" s="82"/>
      <c r="B116" s="83"/>
      <c r="C116" s="84" t="s">
        <v>9</v>
      </c>
      <c r="D116" s="85"/>
      <c r="E116" s="85"/>
      <c r="F116" s="90" t="n">
        <f aca="false">SUM(F108:F115)</f>
        <v>510.19</v>
      </c>
      <c r="G116" s="90" t="n">
        <f aca="false">SUM(G108:G115)</f>
        <v>241.27486</v>
      </c>
      <c r="H116" s="90" t="n">
        <f aca="false">SUM(H108:H115)</f>
        <v>0</v>
      </c>
      <c r="I116" s="90" t="n">
        <f aca="false">SUM(I108:I115)</f>
        <v>0</v>
      </c>
      <c r="J116" s="90" t="n">
        <f aca="false">SUM(J108:J115)</f>
        <v>0</v>
      </c>
      <c r="K116" s="90" t="n">
        <f aca="false">SUM(K108:K115)</f>
        <v>0</v>
      </c>
      <c r="L116" s="90" t="n">
        <f aca="false">SUM(L108:L115)</f>
        <v>510.19</v>
      </c>
      <c r="M116" s="90" t="n">
        <f aca="false">SUM(M108:M115)</f>
        <v>241.27486</v>
      </c>
      <c r="N116" s="90" t="n">
        <f aca="false">SUM(N108:N115)</f>
        <v>0</v>
      </c>
      <c r="O116" s="90" t="n">
        <f aca="false">SUM(O108:O115)</f>
        <v>0</v>
      </c>
      <c r="P116" s="90" t="n">
        <f aca="false">SUM(P108:P115)</f>
        <v>0</v>
      </c>
      <c r="Q116" s="90" t="n">
        <f aca="false">SUM(Q108:Q115)</f>
        <v>0</v>
      </c>
      <c r="R116" s="103"/>
      <c r="S116" s="9"/>
    </row>
    <row r="117" customFormat="false" ht="68.95" hidden="false" customHeight="false" outlineLevel="0" collapsed="false">
      <c r="A117" s="82"/>
      <c r="B117" s="83" t="s">
        <v>233</v>
      </c>
      <c r="C117" s="100" t="s">
        <v>234</v>
      </c>
      <c r="D117" s="103"/>
      <c r="E117" s="103"/>
      <c r="F117" s="90"/>
      <c r="G117" s="90"/>
      <c r="H117" s="90"/>
      <c r="I117" s="90"/>
      <c r="J117" s="90"/>
      <c r="K117" s="90"/>
      <c r="L117" s="90"/>
      <c r="M117" s="90"/>
      <c r="N117" s="90"/>
      <c r="O117" s="90"/>
      <c r="P117" s="90"/>
      <c r="Q117" s="90"/>
      <c r="R117" s="103"/>
      <c r="S117" s="9"/>
    </row>
    <row r="118" customFormat="false" ht="35.2" hidden="false" customHeight="false" outlineLevel="0" collapsed="false">
      <c r="A118" s="82"/>
      <c r="B118" s="86" t="s">
        <v>133</v>
      </c>
      <c r="C118" s="93" t="s">
        <v>235</v>
      </c>
      <c r="D118" s="9" t="s">
        <v>25</v>
      </c>
      <c r="E118" s="9" t="s">
        <v>82</v>
      </c>
      <c r="F118" s="88" t="n">
        <f aca="false">SUM(F119:F120)</f>
        <v>3423.492</v>
      </c>
      <c r="G118" s="88" t="n">
        <f aca="false">SUM(G119:G120)</f>
        <v>1634.18171</v>
      </c>
      <c r="H118" s="88" t="n">
        <f aca="false">SUM(H119:H120)</f>
        <v>0</v>
      </c>
      <c r="I118" s="88" t="n">
        <f aca="false">SUM(I119:I120)</f>
        <v>0</v>
      </c>
      <c r="J118" s="88" t="n">
        <f aca="false">SUM(J119:J120)</f>
        <v>0</v>
      </c>
      <c r="K118" s="88" t="n">
        <f aca="false">SUM(K119:K120)</f>
        <v>0</v>
      </c>
      <c r="L118" s="88" t="n">
        <f aca="false">SUM(L119:L120)</f>
        <v>3423.492</v>
      </c>
      <c r="M118" s="88" t="n">
        <f aca="false">SUM(M119:M120)</f>
        <v>1634.18171</v>
      </c>
      <c r="N118" s="88" t="n">
        <f aca="false">SUM(N119:N120)</f>
        <v>0</v>
      </c>
      <c r="O118" s="88" t="n">
        <f aca="false">SUM(O119:O120)</f>
        <v>0</v>
      </c>
      <c r="P118" s="88" t="n">
        <f aca="false">SUM(P119:P120)</f>
        <v>0</v>
      </c>
      <c r="Q118" s="88" t="n">
        <f aca="false">SUM(Q119:Q120)</f>
        <v>0</v>
      </c>
      <c r="R118" s="9" t="s">
        <v>218</v>
      </c>
      <c r="S118" s="9" t="n">
        <f aca="false">SUM(S119:S120)</f>
        <v>607063</v>
      </c>
    </row>
    <row r="119" customFormat="false" ht="35.2" hidden="false" customHeight="false" outlineLevel="0" collapsed="false">
      <c r="A119" s="82"/>
      <c r="B119" s="86" t="s">
        <v>236</v>
      </c>
      <c r="C119" s="93" t="s">
        <v>237</v>
      </c>
      <c r="D119" s="9" t="s">
        <v>25</v>
      </c>
      <c r="E119" s="9" t="s">
        <v>82</v>
      </c>
      <c r="F119" s="88" t="n">
        <f aca="false">SUM(H119+J119+L119+N119+P119)</f>
        <v>1772.012</v>
      </c>
      <c r="G119" s="88" t="n">
        <f aca="false">SUM(I119+K119+M119+O119+Q119)</f>
        <v>789.1677</v>
      </c>
      <c r="H119" s="88"/>
      <c r="I119" s="88"/>
      <c r="J119" s="88"/>
      <c r="K119" s="88"/>
      <c r="L119" s="88" t="n">
        <v>1772.012</v>
      </c>
      <c r="M119" s="88" t="n">
        <v>789.1677</v>
      </c>
      <c r="N119" s="88"/>
      <c r="O119" s="88"/>
      <c r="P119" s="88"/>
      <c r="Q119" s="88"/>
      <c r="R119" s="9" t="s">
        <v>218</v>
      </c>
      <c r="S119" s="9" t="n">
        <v>296011</v>
      </c>
    </row>
    <row r="120" customFormat="false" ht="46.45" hidden="false" customHeight="false" outlineLevel="0" collapsed="false">
      <c r="A120" s="82"/>
      <c r="B120" s="86" t="s">
        <v>238</v>
      </c>
      <c r="C120" s="93" t="s">
        <v>239</v>
      </c>
      <c r="D120" s="9" t="s">
        <v>25</v>
      </c>
      <c r="E120" s="9" t="s">
        <v>82</v>
      </c>
      <c r="F120" s="88" t="n">
        <f aca="false">SUM(H120+J120+L120+N120+P120)</f>
        <v>1651.48</v>
      </c>
      <c r="G120" s="88" t="n">
        <f aca="false">SUM(I120+K120+M120+O120+Q120)</f>
        <v>845.01401</v>
      </c>
      <c r="H120" s="88"/>
      <c r="I120" s="88"/>
      <c r="J120" s="88"/>
      <c r="K120" s="88"/>
      <c r="L120" s="88" t="n">
        <v>1651.48</v>
      </c>
      <c r="M120" s="88" t="n">
        <v>845.01401</v>
      </c>
      <c r="N120" s="88"/>
      <c r="O120" s="88"/>
      <c r="P120" s="88"/>
      <c r="Q120" s="88"/>
      <c r="R120" s="9" t="s">
        <v>218</v>
      </c>
      <c r="S120" s="9" t="n">
        <v>311052</v>
      </c>
    </row>
    <row r="121" customFormat="false" ht="46.45" hidden="false" customHeight="false" outlineLevel="0" collapsed="false">
      <c r="A121" s="82"/>
      <c r="B121" s="86" t="s">
        <v>137</v>
      </c>
      <c r="C121" s="93" t="s">
        <v>240</v>
      </c>
      <c r="D121" s="9" t="s">
        <v>25</v>
      </c>
      <c r="E121" s="9" t="s">
        <v>82</v>
      </c>
      <c r="F121" s="88" t="n">
        <f aca="false">SUM(H121+J121+L121+N121+P121)</f>
        <v>580.521</v>
      </c>
      <c r="G121" s="88" t="n">
        <f aca="false">SUM(I121+K121+M121+O121+Q121)</f>
        <v>189.144</v>
      </c>
      <c r="H121" s="88"/>
      <c r="I121" s="88"/>
      <c r="J121" s="88"/>
      <c r="K121" s="88"/>
      <c r="L121" s="88" t="n">
        <v>580.521</v>
      </c>
      <c r="M121" s="88" t="n">
        <v>189.144</v>
      </c>
      <c r="N121" s="88"/>
      <c r="O121" s="88"/>
      <c r="P121" s="88"/>
      <c r="Q121" s="88"/>
      <c r="R121" s="97" t="s">
        <v>209</v>
      </c>
      <c r="S121" s="9" t="n">
        <v>251.618</v>
      </c>
    </row>
    <row r="122" customFormat="false" ht="57.7" hidden="false" customHeight="false" outlineLevel="0" collapsed="false">
      <c r="A122" s="82"/>
      <c r="B122" s="86" t="s">
        <v>140</v>
      </c>
      <c r="C122" s="93" t="s">
        <v>241</v>
      </c>
      <c r="D122" s="9" t="s">
        <v>25</v>
      </c>
      <c r="E122" s="9" t="s">
        <v>82</v>
      </c>
      <c r="F122" s="88" t="n">
        <f aca="false">SUM(H122+J122+L122+N122+P122)</f>
        <v>592.526</v>
      </c>
      <c r="G122" s="88" t="n">
        <f aca="false">SUM(I122+K122+M122+O122+Q122)</f>
        <v>272.507</v>
      </c>
      <c r="H122" s="88"/>
      <c r="I122" s="88"/>
      <c r="J122" s="88"/>
      <c r="K122" s="88"/>
      <c r="L122" s="88" t="n">
        <v>592.526</v>
      </c>
      <c r="M122" s="88" t="n">
        <v>272.507</v>
      </c>
      <c r="N122" s="88"/>
      <c r="O122" s="88"/>
      <c r="P122" s="88"/>
      <c r="Q122" s="88"/>
      <c r="R122" s="97" t="s">
        <v>209</v>
      </c>
      <c r="S122" s="9" t="n">
        <v>0.72</v>
      </c>
    </row>
    <row r="123" customFormat="false" ht="113.95" hidden="false" customHeight="false" outlineLevel="0" collapsed="false">
      <c r="A123" s="82"/>
      <c r="B123" s="86" t="s">
        <v>142</v>
      </c>
      <c r="C123" s="93" t="s">
        <v>242</v>
      </c>
      <c r="D123" s="9" t="s">
        <v>25</v>
      </c>
      <c r="E123" s="9" t="s">
        <v>82</v>
      </c>
      <c r="F123" s="88" t="n">
        <f aca="false">SUM(H123+J123+L123+N123+P123)</f>
        <v>158.802</v>
      </c>
      <c r="G123" s="88" t="n">
        <f aca="false">SUM(I123+K123+M123+O123+Q123)</f>
        <v>158.79994</v>
      </c>
      <c r="H123" s="88"/>
      <c r="I123" s="88"/>
      <c r="J123" s="88"/>
      <c r="K123" s="88"/>
      <c r="L123" s="88" t="n">
        <v>158.802</v>
      </c>
      <c r="M123" s="88" t="n">
        <v>158.79994</v>
      </c>
      <c r="N123" s="88"/>
      <c r="O123" s="88"/>
      <c r="P123" s="88"/>
      <c r="Q123" s="88"/>
      <c r="R123" s="97" t="s">
        <v>243</v>
      </c>
      <c r="S123" s="9" t="n">
        <v>1570</v>
      </c>
    </row>
    <row r="124" customFormat="false" ht="147.7" hidden="false" customHeight="false" outlineLevel="0" collapsed="false">
      <c r="A124" s="82"/>
      <c r="B124" s="86" t="s">
        <v>145</v>
      </c>
      <c r="C124" s="93" t="s">
        <v>244</v>
      </c>
      <c r="D124" s="9" t="s">
        <v>25</v>
      </c>
      <c r="E124" s="9" t="s">
        <v>82</v>
      </c>
      <c r="F124" s="88" t="n">
        <f aca="false">SUM(H124+J124+L124+N124+P124)</f>
        <v>90.94</v>
      </c>
      <c r="G124" s="88" t="n">
        <f aca="false">SUM(I124+K124+M124+O124+Q124)</f>
        <v>90.93985</v>
      </c>
      <c r="H124" s="88"/>
      <c r="I124" s="88"/>
      <c r="J124" s="88"/>
      <c r="K124" s="88"/>
      <c r="L124" s="88" t="n">
        <v>90.94</v>
      </c>
      <c r="M124" s="88" t="n">
        <v>90.93985</v>
      </c>
      <c r="N124" s="88"/>
      <c r="O124" s="88"/>
      <c r="P124" s="88"/>
      <c r="Q124" s="88"/>
      <c r="R124" s="97" t="s">
        <v>245</v>
      </c>
      <c r="S124" s="9" t="s">
        <v>246</v>
      </c>
    </row>
    <row r="125" customFormat="false" ht="125.2" hidden="false" customHeight="false" outlineLevel="0" collapsed="false">
      <c r="A125" s="82"/>
      <c r="B125" s="86" t="s">
        <v>162</v>
      </c>
      <c r="C125" s="110" t="s">
        <v>247</v>
      </c>
      <c r="D125" s="9" t="s">
        <v>25</v>
      </c>
      <c r="E125" s="9" t="s">
        <v>82</v>
      </c>
      <c r="F125" s="88" t="n">
        <f aca="false">SUM(H125+J125+L125+N125+P125)</f>
        <v>226.593</v>
      </c>
      <c r="G125" s="88" t="n">
        <f aca="false">SUM(I125+K125+M125+O125+Q125)</f>
        <v>49.614</v>
      </c>
      <c r="H125" s="88"/>
      <c r="I125" s="88"/>
      <c r="J125" s="88"/>
      <c r="K125" s="88"/>
      <c r="L125" s="88" t="n">
        <v>226.593</v>
      </c>
      <c r="M125" s="88" t="n">
        <v>49.614</v>
      </c>
      <c r="N125" s="88"/>
      <c r="O125" s="88"/>
      <c r="P125" s="88"/>
      <c r="Q125" s="88"/>
      <c r="R125" s="97" t="s">
        <v>248</v>
      </c>
      <c r="S125" s="9" t="s">
        <v>249</v>
      </c>
    </row>
    <row r="126" customFormat="false" ht="68.95" hidden="false" customHeight="false" outlineLevel="0" collapsed="false">
      <c r="A126" s="82"/>
      <c r="B126" s="86" t="s">
        <v>165</v>
      </c>
      <c r="C126" s="93" t="s">
        <v>250</v>
      </c>
      <c r="D126" s="9" t="s">
        <v>25</v>
      </c>
      <c r="E126" s="9" t="s">
        <v>82</v>
      </c>
      <c r="F126" s="88" t="n">
        <f aca="false">SUM(H126+J126+L126+N126+P126)</f>
        <v>25.756</v>
      </c>
      <c r="G126" s="88" t="n">
        <f aca="false">SUM(I126+K126+M126+O126+Q126)</f>
        <v>25.756</v>
      </c>
      <c r="H126" s="88"/>
      <c r="I126" s="88"/>
      <c r="J126" s="88"/>
      <c r="K126" s="88"/>
      <c r="L126" s="88" t="n">
        <v>25.756</v>
      </c>
      <c r="M126" s="88" t="n">
        <v>25.756</v>
      </c>
      <c r="N126" s="88"/>
      <c r="O126" s="88"/>
      <c r="P126" s="88"/>
      <c r="Q126" s="88"/>
      <c r="R126" s="97" t="s">
        <v>174</v>
      </c>
      <c r="S126" s="9" t="s">
        <v>251</v>
      </c>
    </row>
    <row r="127" customFormat="false" ht="113.95" hidden="false" customHeight="false" outlineLevel="0" collapsed="false">
      <c r="A127" s="82"/>
      <c r="B127" s="86" t="s">
        <v>167</v>
      </c>
      <c r="C127" s="93" t="s">
        <v>252</v>
      </c>
      <c r="D127" s="9" t="s">
        <v>25</v>
      </c>
      <c r="E127" s="9" t="s">
        <v>82</v>
      </c>
      <c r="F127" s="88" t="n">
        <f aca="false">SUM(H127+J127+L127+N127+P127)</f>
        <v>138.194</v>
      </c>
      <c r="G127" s="88" t="n">
        <f aca="false">SUM(I127+K127+M127+O127+Q127)</f>
        <v>0</v>
      </c>
      <c r="H127" s="88"/>
      <c r="I127" s="88"/>
      <c r="J127" s="88"/>
      <c r="K127" s="88"/>
      <c r="L127" s="88" t="n">
        <v>138.194</v>
      </c>
      <c r="M127" s="88"/>
      <c r="N127" s="88"/>
      <c r="O127" s="88"/>
      <c r="P127" s="88"/>
      <c r="Q127" s="88"/>
      <c r="R127" s="97" t="s">
        <v>243</v>
      </c>
      <c r="S127" s="9" t="n">
        <v>0</v>
      </c>
    </row>
    <row r="128" customFormat="false" ht="136.45" hidden="false" customHeight="false" outlineLevel="0" collapsed="false">
      <c r="A128" s="82"/>
      <c r="B128" s="86" t="s">
        <v>170</v>
      </c>
      <c r="C128" s="93" t="s">
        <v>253</v>
      </c>
      <c r="D128" s="9" t="s">
        <v>25</v>
      </c>
      <c r="E128" s="9" t="s">
        <v>82</v>
      </c>
      <c r="F128" s="88" t="n">
        <f aca="false">SUM(H128+J128+L128+N128+P128)</f>
        <v>149.203</v>
      </c>
      <c r="G128" s="88" t="n">
        <f aca="false">SUM(I128+K128+M128+O128+Q128)</f>
        <v>0</v>
      </c>
      <c r="H128" s="88"/>
      <c r="I128" s="88"/>
      <c r="J128" s="88"/>
      <c r="K128" s="88"/>
      <c r="L128" s="88" t="n">
        <v>149.203</v>
      </c>
      <c r="M128" s="88"/>
      <c r="N128" s="88"/>
      <c r="O128" s="88"/>
      <c r="P128" s="88"/>
      <c r="Q128" s="88"/>
      <c r="R128" s="97" t="s">
        <v>174</v>
      </c>
      <c r="S128" s="9" t="n">
        <v>0</v>
      </c>
    </row>
    <row r="129" customFormat="false" ht="102.7" hidden="false" customHeight="false" outlineLevel="0" collapsed="false">
      <c r="A129" s="82"/>
      <c r="B129" s="86" t="s">
        <v>212</v>
      </c>
      <c r="C129" s="93" t="s">
        <v>254</v>
      </c>
      <c r="D129" s="9" t="s">
        <v>25</v>
      </c>
      <c r="E129" s="9" t="s">
        <v>82</v>
      </c>
      <c r="F129" s="88" t="n">
        <f aca="false">SUM(H129+J129+L129+N129+P129)</f>
        <v>2</v>
      </c>
      <c r="G129" s="88" t="n">
        <f aca="false">SUM(I129+K129+M129+O129+Q129)</f>
        <v>0</v>
      </c>
      <c r="H129" s="88"/>
      <c r="I129" s="88"/>
      <c r="J129" s="88"/>
      <c r="K129" s="88"/>
      <c r="L129" s="88" t="n">
        <v>2</v>
      </c>
      <c r="M129" s="88"/>
      <c r="N129" s="88"/>
      <c r="O129" s="88"/>
      <c r="P129" s="88"/>
      <c r="Q129" s="88"/>
      <c r="R129" s="97" t="s">
        <v>174</v>
      </c>
      <c r="S129" s="9" t="n">
        <v>0</v>
      </c>
    </row>
    <row r="130" customFormat="false" ht="13.8" hidden="false" customHeight="false" outlineLevel="0" collapsed="false">
      <c r="A130" s="82"/>
      <c r="B130" s="83"/>
      <c r="C130" s="84" t="s">
        <v>9</v>
      </c>
      <c r="D130" s="85"/>
      <c r="E130" s="85"/>
      <c r="F130" s="90" t="n">
        <f aca="false">SUM(F119:F129)</f>
        <v>5388.027</v>
      </c>
      <c r="G130" s="90" t="n">
        <f aca="false">SUM(G119:G129)</f>
        <v>2420.9425</v>
      </c>
      <c r="H130" s="90" t="n">
        <f aca="false">SUM(H119:H129)</f>
        <v>0</v>
      </c>
      <c r="I130" s="90" t="n">
        <f aca="false">SUM(I119:I129)</f>
        <v>0</v>
      </c>
      <c r="J130" s="90" t="n">
        <f aca="false">SUM(J119:J129)</f>
        <v>0</v>
      </c>
      <c r="K130" s="90" t="n">
        <f aca="false">SUM(K119:K129)</f>
        <v>0</v>
      </c>
      <c r="L130" s="90" t="n">
        <f aca="false">SUM(L119:L129)</f>
        <v>5388.027</v>
      </c>
      <c r="M130" s="90" t="n">
        <f aca="false">SUM(M119:M129)</f>
        <v>2420.9425</v>
      </c>
      <c r="N130" s="90" t="n">
        <f aca="false">SUM(N119:N129)</f>
        <v>0</v>
      </c>
      <c r="O130" s="90" t="n">
        <f aca="false">SUM(O119:O129)</f>
        <v>0</v>
      </c>
      <c r="P130" s="90" t="n">
        <f aca="false">SUM(P119:P129)</f>
        <v>0</v>
      </c>
      <c r="Q130" s="90" t="n">
        <f aca="false">SUM(Q119:Q129)</f>
        <v>0</v>
      </c>
      <c r="R130" s="103"/>
      <c r="S130" s="9"/>
    </row>
    <row r="131" customFormat="false" ht="46.45" hidden="false" customHeight="false" outlineLevel="0" collapsed="false">
      <c r="A131" s="82"/>
      <c r="B131" s="83" t="s">
        <v>255</v>
      </c>
      <c r="C131" s="100" t="s">
        <v>256</v>
      </c>
      <c r="D131" s="103"/>
      <c r="E131" s="103"/>
      <c r="F131" s="90"/>
      <c r="G131" s="90"/>
      <c r="H131" s="90"/>
      <c r="I131" s="90"/>
      <c r="J131" s="90"/>
      <c r="K131" s="90"/>
      <c r="L131" s="90"/>
      <c r="M131" s="90"/>
      <c r="N131" s="90"/>
      <c r="O131" s="90"/>
      <c r="P131" s="90"/>
      <c r="Q131" s="90"/>
      <c r="R131" s="103"/>
      <c r="S131" s="9"/>
    </row>
    <row r="132" customFormat="false" ht="46.45" hidden="false" customHeight="false" outlineLevel="0" collapsed="false">
      <c r="A132" s="82"/>
      <c r="B132" s="86" t="s">
        <v>133</v>
      </c>
      <c r="C132" s="87" t="s">
        <v>257</v>
      </c>
      <c r="D132" s="9" t="s">
        <v>25</v>
      </c>
      <c r="E132" s="9" t="s">
        <v>195</v>
      </c>
      <c r="F132" s="88" t="n">
        <f aca="false">SUM(H132+J132+L132+N132+P132)</f>
        <v>74</v>
      </c>
      <c r="G132" s="88" t="n">
        <f aca="false">SUM(I132+K132+M132+O132+Q132)</f>
        <v>74</v>
      </c>
      <c r="H132" s="88"/>
      <c r="I132" s="88"/>
      <c r="J132" s="88"/>
      <c r="K132" s="88"/>
      <c r="L132" s="88" t="n">
        <v>74</v>
      </c>
      <c r="M132" s="88" t="n">
        <v>74</v>
      </c>
      <c r="N132" s="88"/>
      <c r="O132" s="88"/>
      <c r="P132" s="88"/>
      <c r="Q132" s="88"/>
      <c r="R132" s="9" t="s">
        <v>174</v>
      </c>
      <c r="S132" s="9" t="n">
        <v>370</v>
      </c>
    </row>
    <row r="133" customFormat="false" ht="68.95" hidden="false" customHeight="false" outlineLevel="0" collapsed="false">
      <c r="A133" s="82"/>
      <c r="B133" s="86" t="s">
        <v>137</v>
      </c>
      <c r="C133" s="87" t="s">
        <v>258</v>
      </c>
      <c r="D133" s="9" t="s">
        <v>25</v>
      </c>
      <c r="E133" s="9" t="s">
        <v>195</v>
      </c>
      <c r="F133" s="88" t="n">
        <f aca="false">SUM(H133+J133+L133+N133+P133)</f>
        <v>45</v>
      </c>
      <c r="G133" s="88" t="n">
        <f aca="false">SUM(I133+K133+M133+O133+Q133)</f>
        <v>45</v>
      </c>
      <c r="H133" s="88"/>
      <c r="I133" s="88"/>
      <c r="J133" s="88"/>
      <c r="K133" s="88"/>
      <c r="L133" s="88" t="n">
        <v>45</v>
      </c>
      <c r="M133" s="88" t="n">
        <v>45</v>
      </c>
      <c r="N133" s="88"/>
      <c r="O133" s="88"/>
      <c r="P133" s="88"/>
      <c r="Q133" s="88"/>
      <c r="R133" s="9" t="s">
        <v>174</v>
      </c>
      <c r="S133" s="9" t="n">
        <v>4370</v>
      </c>
    </row>
    <row r="134" customFormat="false" ht="68.95" hidden="false" customHeight="false" outlineLevel="0" collapsed="false">
      <c r="A134" s="82"/>
      <c r="B134" s="86" t="s">
        <v>140</v>
      </c>
      <c r="C134" s="93" t="s">
        <v>259</v>
      </c>
      <c r="D134" s="9" t="s">
        <v>25</v>
      </c>
      <c r="E134" s="9" t="s">
        <v>195</v>
      </c>
      <c r="F134" s="88" t="n">
        <f aca="false">SUM(H134+J134+L134+N134+P134)</f>
        <v>40</v>
      </c>
      <c r="G134" s="88" t="n">
        <f aca="false">SUM(I134+K134+M134+O134+Q134)</f>
        <v>40</v>
      </c>
      <c r="H134" s="88"/>
      <c r="I134" s="88"/>
      <c r="J134" s="88"/>
      <c r="K134" s="88"/>
      <c r="L134" s="88" t="n">
        <v>40</v>
      </c>
      <c r="M134" s="88" t="n">
        <v>40</v>
      </c>
      <c r="N134" s="88"/>
      <c r="O134" s="88"/>
      <c r="P134" s="88"/>
      <c r="Q134" s="88"/>
      <c r="R134" s="9" t="s">
        <v>260</v>
      </c>
      <c r="S134" s="9" t="n">
        <v>16</v>
      </c>
    </row>
    <row r="135" customFormat="false" ht="147.7" hidden="false" customHeight="false" outlineLevel="0" collapsed="false">
      <c r="A135" s="82"/>
      <c r="B135" s="86" t="s">
        <v>142</v>
      </c>
      <c r="C135" s="93" t="s">
        <v>261</v>
      </c>
      <c r="D135" s="9" t="s">
        <v>25</v>
      </c>
      <c r="E135" s="9" t="s">
        <v>195</v>
      </c>
      <c r="F135" s="88" t="n">
        <f aca="false">SUM(H135+J135+L135+N135+P135)</f>
        <v>1140</v>
      </c>
      <c r="G135" s="88" t="n">
        <f aca="false">SUM(I135+K135+M135+O135+Q135)</f>
        <v>372.4358</v>
      </c>
      <c r="H135" s="88"/>
      <c r="I135" s="88"/>
      <c r="J135" s="88"/>
      <c r="K135" s="88"/>
      <c r="L135" s="88" t="n">
        <v>1140</v>
      </c>
      <c r="M135" s="88" t="n">
        <v>372.4358</v>
      </c>
      <c r="N135" s="88"/>
      <c r="O135" s="88"/>
      <c r="P135" s="88"/>
      <c r="Q135" s="88"/>
      <c r="R135" s="97" t="s">
        <v>262</v>
      </c>
      <c r="S135" s="9" t="s">
        <v>263</v>
      </c>
    </row>
    <row r="136" customFormat="false" ht="13.8" hidden="false" customHeight="false" outlineLevel="0" collapsed="false">
      <c r="A136" s="82"/>
      <c r="B136" s="83"/>
      <c r="C136" s="84" t="s">
        <v>9</v>
      </c>
      <c r="D136" s="85"/>
      <c r="E136" s="85"/>
      <c r="F136" s="90" t="n">
        <f aca="false">SUM(F132:F135)</f>
        <v>1299</v>
      </c>
      <c r="G136" s="90" t="n">
        <f aca="false">SUM(G132:G135)</f>
        <v>531.4358</v>
      </c>
      <c r="H136" s="90" t="n">
        <f aca="false">SUM(H132:H135)</f>
        <v>0</v>
      </c>
      <c r="I136" s="90" t="n">
        <f aca="false">SUM(I132:I135)</f>
        <v>0</v>
      </c>
      <c r="J136" s="90" t="n">
        <f aca="false">SUM(J132:J135)</f>
        <v>0</v>
      </c>
      <c r="K136" s="90" t="n">
        <f aca="false">SUM(K132:K135)</f>
        <v>0</v>
      </c>
      <c r="L136" s="90" t="n">
        <f aca="false">SUM(L132:L135)</f>
        <v>1299</v>
      </c>
      <c r="M136" s="90" t="n">
        <f aca="false">SUM(M132:M135)</f>
        <v>531.4358</v>
      </c>
      <c r="N136" s="90" t="n">
        <f aca="false">SUM(N132:N135)</f>
        <v>0</v>
      </c>
      <c r="O136" s="90" t="n">
        <f aca="false">SUM(O132:O135)</f>
        <v>0</v>
      </c>
      <c r="P136" s="90" t="n">
        <f aca="false">SUM(P132:P135)</f>
        <v>0</v>
      </c>
      <c r="Q136" s="90" t="n">
        <f aca="false">SUM(Q132:Q135)</f>
        <v>0</v>
      </c>
      <c r="R136" s="85"/>
      <c r="S136" s="9"/>
    </row>
    <row r="137" customFormat="false" ht="102.7" hidden="false" customHeight="false" outlineLevel="0" collapsed="false">
      <c r="A137" s="82"/>
      <c r="B137" s="83" t="s">
        <v>264</v>
      </c>
      <c r="C137" s="100" t="s">
        <v>265</v>
      </c>
      <c r="D137" s="85"/>
      <c r="E137" s="85"/>
      <c r="F137" s="90"/>
      <c r="G137" s="90"/>
      <c r="H137" s="90"/>
      <c r="I137" s="90"/>
      <c r="J137" s="90"/>
      <c r="K137" s="90"/>
      <c r="L137" s="90"/>
      <c r="M137" s="90"/>
      <c r="N137" s="90"/>
      <c r="O137" s="90"/>
      <c r="P137" s="90"/>
      <c r="Q137" s="90"/>
      <c r="R137" s="85"/>
      <c r="S137" s="9"/>
    </row>
    <row r="138" customFormat="false" ht="57.7" hidden="false" customHeight="false" outlineLevel="0" collapsed="false">
      <c r="A138" s="82"/>
      <c r="B138" s="86" t="s">
        <v>133</v>
      </c>
      <c r="C138" s="87" t="s">
        <v>266</v>
      </c>
      <c r="D138" s="9" t="s">
        <v>25</v>
      </c>
      <c r="E138" s="9" t="s">
        <v>195</v>
      </c>
      <c r="F138" s="88" t="n">
        <f aca="false">SUM(H138+J138+L138+N138+P138)</f>
        <v>199</v>
      </c>
      <c r="G138" s="88" t="n">
        <f aca="false">SUM(I138+K138+M138+O138+Q138)</f>
        <v>198.9546</v>
      </c>
      <c r="H138" s="88"/>
      <c r="I138" s="88"/>
      <c r="J138" s="88"/>
      <c r="K138" s="88"/>
      <c r="L138" s="88" t="n">
        <v>199</v>
      </c>
      <c r="M138" s="88" t="n">
        <v>198.9546</v>
      </c>
      <c r="N138" s="88"/>
      <c r="O138" s="88"/>
      <c r="P138" s="88"/>
      <c r="Q138" s="88"/>
      <c r="R138" s="9" t="s">
        <v>267</v>
      </c>
      <c r="S138" s="9" t="n">
        <v>1109</v>
      </c>
    </row>
    <row r="139" customFormat="false" ht="46.45" hidden="false" customHeight="false" outlineLevel="0" collapsed="false">
      <c r="A139" s="82"/>
      <c r="B139" s="86" t="s">
        <v>137</v>
      </c>
      <c r="C139" s="93" t="s">
        <v>268</v>
      </c>
      <c r="D139" s="9" t="s">
        <v>25</v>
      </c>
      <c r="E139" s="9" t="s">
        <v>195</v>
      </c>
      <c r="F139" s="88" t="n">
        <f aca="false">SUM(H139+J139+L139+N139+P139)</f>
        <v>29.1</v>
      </c>
      <c r="G139" s="88" t="n">
        <f aca="false">SUM(I139+K139+M139+O139+Q139)</f>
        <v>17.50771</v>
      </c>
      <c r="H139" s="88"/>
      <c r="I139" s="88"/>
      <c r="J139" s="88"/>
      <c r="K139" s="88"/>
      <c r="L139" s="88" t="n">
        <v>29.1</v>
      </c>
      <c r="M139" s="88" t="n">
        <v>17.50771</v>
      </c>
      <c r="N139" s="88"/>
      <c r="O139" s="88"/>
      <c r="P139" s="88"/>
      <c r="Q139" s="88"/>
      <c r="R139" s="9" t="s">
        <v>269</v>
      </c>
      <c r="S139" s="9" t="n">
        <v>11</v>
      </c>
    </row>
    <row r="140" customFormat="false" ht="35.2" hidden="false" customHeight="false" outlineLevel="0" collapsed="false">
      <c r="A140" s="82"/>
      <c r="B140" s="86" t="s">
        <v>140</v>
      </c>
      <c r="C140" s="93" t="s">
        <v>270</v>
      </c>
      <c r="D140" s="9" t="s">
        <v>25</v>
      </c>
      <c r="E140" s="9" t="s">
        <v>195</v>
      </c>
      <c r="F140" s="88" t="n">
        <f aca="false">SUM(H140+J140+L140+N140+P140)</f>
        <v>16.25</v>
      </c>
      <c r="G140" s="88" t="n">
        <f aca="false">SUM(I140+K140+M140+O140+Q140)</f>
        <v>16.215</v>
      </c>
      <c r="H140" s="88"/>
      <c r="I140" s="88"/>
      <c r="J140" s="88"/>
      <c r="K140" s="88"/>
      <c r="L140" s="88" t="n">
        <v>16.25</v>
      </c>
      <c r="M140" s="88" t="n">
        <v>16.215</v>
      </c>
      <c r="N140" s="88"/>
      <c r="O140" s="88"/>
      <c r="P140" s="88"/>
      <c r="Q140" s="88"/>
      <c r="R140" s="9" t="s">
        <v>174</v>
      </c>
      <c r="S140" s="9" t="n">
        <v>67</v>
      </c>
    </row>
    <row r="141" customFormat="false" ht="46.45" hidden="false" customHeight="false" outlineLevel="0" collapsed="false">
      <c r="A141" s="82"/>
      <c r="B141" s="86" t="s">
        <v>142</v>
      </c>
      <c r="C141" s="93" t="s">
        <v>271</v>
      </c>
      <c r="D141" s="9" t="s">
        <v>25</v>
      </c>
      <c r="E141" s="9" t="s">
        <v>195</v>
      </c>
      <c r="F141" s="88" t="n">
        <f aca="false">SUM(H141+J141+L141+N141+P141)</f>
        <v>1553.979</v>
      </c>
      <c r="G141" s="88" t="n">
        <f aca="false">SUM(I141+K141+M141+O141+Q141)</f>
        <v>849.999</v>
      </c>
      <c r="H141" s="88"/>
      <c r="I141" s="88"/>
      <c r="J141" s="88"/>
      <c r="K141" s="88"/>
      <c r="L141" s="88" t="n">
        <v>1553.979</v>
      </c>
      <c r="M141" s="88" t="n">
        <v>849.999</v>
      </c>
      <c r="N141" s="88"/>
      <c r="O141" s="88"/>
      <c r="P141" s="88"/>
      <c r="Q141" s="88"/>
      <c r="R141" s="97" t="s">
        <v>174</v>
      </c>
      <c r="S141" s="9" t="n">
        <v>18</v>
      </c>
    </row>
    <row r="142" customFormat="false" ht="57.7" hidden="false" customHeight="false" outlineLevel="0" collapsed="false">
      <c r="A142" s="82"/>
      <c r="B142" s="86" t="s">
        <v>145</v>
      </c>
      <c r="C142" s="110" t="s">
        <v>272</v>
      </c>
      <c r="D142" s="9" t="s">
        <v>25</v>
      </c>
      <c r="E142" s="9" t="s">
        <v>195</v>
      </c>
      <c r="F142" s="88" t="n">
        <f aca="false">SUM(H142+J142+L142+N142+P142)</f>
        <v>142.241</v>
      </c>
      <c r="G142" s="88" t="n">
        <f aca="false">SUM(I142+K142+M142+O142+Q142)</f>
        <v>0</v>
      </c>
      <c r="H142" s="88"/>
      <c r="I142" s="88"/>
      <c r="J142" s="88"/>
      <c r="K142" s="88"/>
      <c r="L142" s="88" t="n">
        <v>142.241</v>
      </c>
      <c r="M142" s="88"/>
      <c r="N142" s="88"/>
      <c r="O142" s="88"/>
      <c r="P142" s="88"/>
      <c r="Q142" s="88"/>
      <c r="R142" s="97" t="s">
        <v>243</v>
      </c>
      <c r="S142" s="9" t="n">
        <v>0</v>
      </c>
    </row>
    <row r="143" customFormat="false" ht="13.8" hidden="false" customHeight="false" outlineLevel="0" collapsed="false">
      <c r="A143" s="82"/>
      <c r="B143" s="83"/>
      <c r="C143" s="84" t="s">
        <v>9</v>
      </c>
      <c r="D143" s="85"/>
      <c r="E143" s="85"/>
      <c r="F143" s="90" t="n">
        <f aca="false">SUM(F138:F142)</f>
        <v>1940.57</v>
      </c>
      <c r="G143" s="90" t="n">
        <f aca="false">SUM(G138:G142)</f>
        <v>1082.67631</v>
      </c>
      <c r="H143" s="90" t="n">
        <f aca="false">SUM(H138:H142)</f>
        <v>0</v>
      </c>
      <c r="I143" s="90" t="n">
        <f aca="false">SUM(I138:I142)</f>
        <v>0</v>
      </c>
      <c r="J143" s="90" t="n">
        <f aca="false">SUM(J138:J142)</f>
        <v>0</v>
      </c>
      <c r="K143" s="90" t="n">
        <f aca="false">SUM(K138:K142)</f>
        <v>0</v>
      </c>
      <c r="L143" s="90" t="n">
        <f aca="false">SUM(L138:L142)</f>
        <v>1940.57</v>
      </c>
      <c r="M143" s="90" t="n">
        <f aca="false">SUM(M138:M142)</f>
        <v>1082.67631</v>
      </c>
      <c r="N143" s="90" t="n">
        <f aca="false">SUM(N138:N142)</f>
        <v>0</v>
      </c>
      <c r="O143" s="90" t="n">
        <f aca="false">SUM(O138:O142)</f>
        <v>0</v>
      </c>
      <c r="P143" s="90" t="n">
        <f aca="false">SUM(P138:P142)</f>
        <v>0</v>
      </c>
      <c r="Q143" s="90" t="n">
        <f aca="false">SUM(Q138:Q142)</f>
        <v>0</v>
      </c>
      <c r="R143" s="103"/>
      <c r="S143" s="9"/>
    </row>
    <row r="144" customFormat="false" ht="68.95" hidden="false" customHeight="false" outlineLevel="0" collapsed="false">
      <c r="A144" s="82"/>
      <c r="B144" s="83" t="s">
        <v>273</v>
      </c>
      <c r="C144" s="100" t="s">
        <v>274</v>
      </c>
      <c r="D144" s="109"/>
      <c r="E144" s="109"/>
      <c r="F144" s="90"/>
      <c r="G144" s="90"/>
      <c r="H144" s="90"/>
      <c r="I144" s="90"/>
      <c r="J144" s="90"/>
      <c r="K144" s="90"/>
      <c r="L144" s="90"/>
      <c r="M144" s="90"/>
      <c r="N144" s="90"/>
      <c r="O144" s="90"/>
      <c r="P144" s="90"/>
      <c r="Q144" s="90"/>
      <c r="R144" s="85"/>
      <c r="S144" s="9"/>
    </row>
    <row r="145" customFormat="false" ht="35.2" hidden="false" customHeight="false" outlineLevel="0" collapsed="false">
      <c r="A145" s="82"/>
      <c r="B145" s="86" t="s">
        <v>133</v>
      </c>
      <c r="C145" s="93" t="s">
        <v>275</v>
      </c>
      <c r="D145" s="9" t="s">
        <v>25</v>
      </c>
      <c r="E145" s="9" t="s">
        <v>195</v>
      </c>
      <c r="F145" s="88" t="n">
        <f aca="false">SUM(H145+J145+L145+N145+P145)</f>
        <v>100</v>
      </c>
      <c r="G145" s="88" t="n">
        <f aca="false">SUM(I145+K145+M145+O145+Q145)</f>
        <v>0</v>
      </c>
      <c r="H145" s="88"/>
      <c r="I145" s="88"/>
      <c r="J145" s="88"/>
      <c r="K145" s="88"/>
      <c r="L145" s="88" t="n">
        <v>100</v>
      </c>
      <c r="M145" s="88"/>
      <c r="N145" s="88"/>
      <c r="O145" s="88"/>
      <c r="P145" s="88"/>
      <c r="Q145" s="88"/>
      <c r="R145" s="9" t="s">
        <v>174</v>
      </c>
      <c r="S145" s="9" t="n">
        <v>0</v>
      </c>
    </row>
    <row r="146" customFormat="false" ht="91.45" hidden="false" customHeight="false" outlineLevel="0" collapsed="false">
      <c r="A146" s="82"/>
      <c r="B146" s="86" t="s">
        <v>137</v>
      </c>
      <c r="C146" s="93" t="s">
        <v>276</v>
      </c>
      <c r="D146" s="9" t="s">
        <v>25</v>
      </c>
      <c r="E146" s="9" t="s">
        <v>195</v>
      </c>
      <c r="F146" s="88" t="n">
        <f aca="false">SUM(H146+J146+L146+N146+P146)</f>
        <v>1701.293</v>
      </c>
      <c r="G146" s="88" t="n">
        <f aca="false">SUM(I146+K146+M146+O146+Q146)</f>
        <v>863</v>
      </c>
      <c r="H146" s="88"/>
      <c r="I146" s="88"/>
      <c r="J146" s="88"/>
      <c r="K146" s="88"/>
      <c r="L146" s="88" t="n">
        <v>1701.293</v>
      </c>
      <c r="M146" s="88" t="n">
        <v>863</v>
      </c>
      <c r="N146" s="88"/>
      <c r="O146" s="88"/>
      <c r="P146" s="88"/>
      <c r="Q146" s="88"/>
      <c r="R146" s="9" t="s">
        <v>277</v>
      </c>
      <c r="S146" s="9" t="s">
        <v>278</v>
      </c>
    </row>
    <row r="147" customFormat="false" ht="80.2" hidden="false" customHeight="false" outlineLevel="0" collapsed="false">
      <c r="A147" s="82"/>
      <c r="B147" s="86" t="s">
        <v>140</v>
      </c>
      <c r="C147" s="87" t="s">
        <v>279</v>
      </c>
      <c r="D147" s="9" t="s">
        <v>25</v>
      </c>
      <c r="E147" s="9" t="s">
        <v>195</v>
      </c>
      <c r="F147" s="88" t="n">
        <f aca="false">SUM(H147+J147+L147+N147+P147)</f>
        <v>69.866</v>
      </c>
      <c r="G147" s="88" t="n">
        <f aca="false">SUM(I147+K147+M147+O147+Q147)</f>
        <v>69.866</v>
      </c>
      <c r="H147" s="88"/>
      <c r="I147" s="88"/>
      <c r="J147" s="88"/>
      <c r="K147" s="88"/>
      <c r="L147" s="88" t="n">
        <v>69.866</v>
      </c>
      <c r="M147" s="88" t="n">
        <v>69.866</v>
      </c>
      <c r="N147" s="88"/>
      <c r="O147" s="88"/>
      <c r="P147" s="88"/>
      <c r="Q147" s="88"/>
      <c r="R147" s="9" t="s">
        <v>174</v>
      </c>
      <c r="S147" s="9" t="n">
        <v>51</v>
      </c>
    </row>
    <row r="148" customFormat="false" ht="13.8" hidden="false" customHeight="false" outlineLevel="0" collapsed="false">
      <c r="A148" s="82"/>
      <c r="B148" s="83"/>
      <c r="C148" s="84" t="s">
        <v>9</v>
      </c>
      <c r="D148" s="85"/>
      <c r="E148" s="85"/>
      <c r="F148" s="90" t="n">
        <f aca="false">SUM(F145:F147)</f>
        <v>1871.159</v>
      </c>
      <c r="G148" s="90" t="n">
        <f aca="false">SUM(G145:G147)</f>
        <v>932.866</v>
      </c>
      <c r="H148" s="90" t="n">
        <f aca="false">SUM(H145:H147)</f>
        <v>0</v>
      </c>
      <c r="I148" s="90" t="n">
        <f aca="false">SUM(I145:I147)</f>
        <v>0</v>
      </c>
      <c r="J148" s="90" t="n">
        <f aca="false">SUM(J145:J147)</f>
        <v>0</v>
      </c>
      <c r="K148" s="90" t="n">
        <f aca="false">SUM(K145:K147)</f>
        <v>0</v>
      </c>
      <c r="L148" s="90" t="n">
        <f aca="false">SUM(L145:L147)</f>
        <v>1871.159</v>
      </c>
      <c r="M148" s="90" t="n">
        <f aca="false">SUM(M145:M147)</f>
        <v>932.866</v>
      </c>
      <c r="N148" s="90" t="n">
        <f aca="false">SUM(N145:N147)</f>
        <v>0</v>
      </c>
      <c r="O148" s="90" t="n">
        <f aca="false">SUM(O145:O147)</f>
        <v>0</v>
      </c>
      <c r="P148" s="90" t="n">
        <f aca="false">SUM(P145:P147)</f>
        <v>0</v>
      </c>
      <c r="Q148" s="90" t="n">
        <f aca="false">SUM(Q145:Q147)</f>
        <v>0</v>
      </c>
      <c r="R148" s="85"/>
      <c r="S148" s="9"/>
    </row>
    <row r="149" customFormat="false" ht="57.7" hidden="false" customHeight="false" outlineLevel="0" collapsed="false">
      <c r="A149" s="82"/>
      <c r="B149" s="83" t="s">
        <v>280</v>
      </c>
      <c r="C149" s="100" t="s">
        <v>281</v>
      </c>
      <c r="D149" s="85"/>
      <c r="E149" s="85"/>
      <c r="F149" s="90"/>
      <c r="G149" s="90"/>
      <c r="H149" s="90"/>
      <c r="I149" s="90"/>
      <c r="J149" s="90"/>
      <c r="K149" s="90"/>
      <c r="L149" s="90"/>
      <c r="M149" s="90"/>
      <c r="N149" s="90"/>
      <c r="O149" s="90"/>
      <c r="P149" s="90"/>
      <c r="Q149" s="90"/>
      <c r="R149" s="85"/>
      <c r="S149" s="9"/>
    </row>
    <row r="150" customFormat="false" ht="57.7" hidden="false" customHeight="false" outlineLevel="0" collapsed="false">
      <c r="A150" s="82"/>
      <c r="B150" s="86" t="s">
        <v>133</v>
      </c>
      <c r="C150" s="93" t="s">
        <v>282</v>
      </c>
      <c r="D150" s="9" t="s">
        <v>25</v>
      </c>
      <c r="E150" s="9" t="s">
        <v>195</v>
      </c>
      <c r="F150" s="88" t="n">
        <f aca="false">SUM(H150+J150+L150+N150+P150)</f>
        <v>96.9</v>
      </c>
      <c r="G150" s="88" t="n">
        <f aca="false">SUM(I150+K150+M150+O150+Q150)</f>
        <v>54.73328</v>
      </c>
      <c r="H150" s="88"/>
      <c r="I150" s="88"/>
      <c r="J150" s="88"/>
      <c r="K150" s="88"/>
      <c r="L150" s="88" t="n">
        <v>96.9</v>
      </c>
      <c r="M150" s="88" t="n">
        <v>54.73328</v>
      </c>
      <c r="N150" s="88"/>
      <c r="O150" s="88"/>
      <c r="P150" s="88"/>
      <c r="Q150" s="88"/>
      <c r="R150" s="9" t="s">
        <v>174</v>
      </c>
      <c r="S150" s="9" t="n">
        <v>32</v>
      </c>
    </row>
    <row r="151" customFormat="false" ht="35.2" hidden="false" customHeight="false" outlineLevel="0" collapsed="false">
      <c r="A151" s="82"/>
      <c r="B151" s="86" t="s">
        <v>137</v>
      </c>
      <c r="C151" s="93" t="s">
        <v>283</v>
      </c>
      <c r="D151" s="9" t="s">
        <v>25</v>
      </c>
      <c r="E151" s="9" t="s">
        <v>195</v>
      </c>
      <c r="F151" s="88" t="n">
        <f aca="false">SUM(H151+J151+L151+N151+P151)</f>
        <v>51</v>
      </c>
      <c r="G151" s="88" t="n">
        <f aca="false">SUM(I151+K151+M151+O151+Q151)</f>
        <v>49.42146</v>
      </c>
      <c r="H151" s="88"/>
      <c r="I151" s="88"/>
      <c r="J151" s="88"/>
      <c r="K151" s="88"/>
      <c r="L151" s="88" t="n">
        <v>51</v>
      </c>
      <c r="M151" s="88" t="n">
        <v>49.42146</v>
      </c>
      <c r="N151" s="88"/>
      <c r="O151" s="88"/>
      <c r="P151" s="88"/>
      <c r="Q151" s="88"/>
      <c r="R151" s="97" t="s">
        <v>214</v>
      </c>
      <c r="S151" s="9" t="n">
        <v>6</v>
      </c>
    </row>
    <row r="152" customFormat="false" ht="35.2" hidden="false" customHeight="false" outlineLevel="0" collapsed="false">
      <c r="A152" s="82"/>
      <c r="B152" s="86" t="s">
        <v>140</v>
      </c>
      <c r="C152" s="93" t="s">
        <v>284</v>
      </c>
      <c r="D152" s="9" t="s">
        <v>25</v>
      </c>
      <c r="E152" s="9" t="s">
        <v>195</v>
      </c>
      <c r="F152" s="88" t="n">
        <f aca="false">SUM(H152+J152+L152+N152+P152)</f>
        <v>399.392</v>
      </c>
      <c r="G152" s="88" t="n">
        <f aca="false">SUM(I152+K152+M152+O152+Q152)</f>
        <v>197.315</v>
      </c>
      <c r="H152" s="88"/>
      <c r="I152" s="88"/>
      <c r="J152" s="88"/>
      <c r="K152" s="88"/>
      <c r="L152" s="88" t="n">
        <v>399.392</v>
      </c>
      <c r="M152" s="88" t="n">
        <v>197.315</v>
      </c>
      <c r="N152" s="88"/>
      <c r="O152" s="88"/>
      <c r="P152" s="88"/>
      <c r="Q152" s="88"/>
      <c r="R152" s="9" t="s">
        <v>285</v>
      </c>
      <c r="S152" s="9" t="n">
        <v>95</v>
      </c>
    </row>
    <row r="153" customFormat="false" ht="35.2" hidden="false" customHeight="false" outlineLevel="0" collapsed="false">
      <c r="A153" s="82"/>
      <c r="B153" s="111" t="s">
        <v>142</v>
      </c>
      <c r="C153" s="87" t="s">
        <v>286</v>
      </c>
      <c r="D153" s="11" t="s">
        <v>25</v>
      </c>
      <c r="E153" s="9" t="s">
        <v>195</v>
      </c>
      <c r="F153" s="88" t="n">
        <f aca="false">SUM(H153+J153+L153+N153+P153)</f>
        <v>64.5</v>
      </c>
      <c r="G153" s="88" t="n">
        <f aca="false">SUM(I153+K153+M153+O153+Q153)</f>
        <v>23.51</v>
      </c>
      <c r="H153" s="88"/>
      <c r="I153" s="88"/>
      <c r="J153" s="88"/>
      <c r="K153" s="88"/>
      <c r="L153" s="88" t="n">
        <v>64.5</v>
      </c>
      <c r="M153" s="88" t="n">
        <v>23.51</v>
      </c>
      <c r="N153" s="88"/>
      <c r="O153" s="88"/>
      <c r="P153" s="88"/>
      <c r="Q153" s="88"/>
      <c r="R153" s="9" t="s">
        <v>174</v>
      </c>
      <c r="S153" s="9" t="n">
        <v>43</v>
      </c>
    </row>
    <row r="154" customFormat="false" ht="68.95" hidden="false" customHeight="false" outlineLevel="0" collapsed="false">
      <c r="A154" s="82"/>
      <c r="B154" s="111" t="s">
        <v>145</v>
      </c>
      <c r="C154" s="93" t="s">
        <v>287</v>
      </c>
      <c r="D154" s="9" t="s">
        <v>25</v>
      </c>
      <c r="E154" s="9" t="s">
        <v>195</v>
      </c>
      <c r="F154" s="88" t="n">
        <f aca="false">SUM(H154+J154+L154+N154+P154)</f>
        <v>22.044</v>
      </c>
      <c r="G154" s="88" t="n">
        <f aca="false">SUM(I154+K154+M154+O154+Q154)</f>
        <v>22.0437</v>
      </c>
      <c r="H154" s="88"/>
      <c r="I154" s="88"/>
      <c r="J154" s="88"/>
      <c r="K154" s="88"/>
      <c r="L154" s="88" t="n">
        <v>22.044</v>
      </c>
      <c r="M154" s="88" t="n">
        <v>22.0437</v>
      </c>
      <c r="N154" s="88"/>
      <c r="O154" s="88"/>
      <c r="P154" s="88"/>
      <c r="Q154" s="88"/>
      <c r="R154" s="9" t="s">
        <v>136</v>
      </c>
      <c r="S154" s="9" t="n">
        <v>3678</v>
      </c>
    </row>
    <row r="155" customFormat="false" ht="57.7" hidden="false" customHeight="false" outlineLevel="0" collapsed="false">
      <c r="A155" s="82"/>
      <c r="B155" s="111" t="s">
        <v>162</v>
      </c>
      <c r="C155" s="87" t="s">
        <v>288</v>
      </c>
      <c r="D155" s="9" t="s">
        <v>25</v>
      </c>
      <c r="E155" s="9" t="s">
        <v>195</v>
      </c>
      <c r="F155" s="88" t="n">
        <f aca="false">SUM(H155+J155+L155+N155+P155)</f>
        <v>420</v>
      </c>
      <c r="G155" s="88" t="n">
        <f aca="false">SUM(I155+K155+M155+O155+Q155)</f>
        <v>0</v>
      </c>
      <c r="H155" s="88"/>
      <c r="I155" s="88"/>
      <c r="J155" s="88"/>
      <c r="K155" s="88"/>
      <c r="L155" s="88" t="n">
        <v>420</v>
      </c>
      <c r="M155" s="88"/>
      <c r="N155" s="88"/>
      <c r="O155" s="88"/>
      <c r="P155" s="88"/>
      <c r="Q155" s="88"/>
      <c r="R155" s="9" t="s">
        <v>174</v>
      </c>
      <c r="S155" s="9" t="n">
        <v>0</v>
      </c>
    </row>
    <row r="156" customFormat="false" ht="57.7" hidden="false" customHeight="false" outlineLevel="0" collapsed="false">
      <c r="A156" s="82"/>
      <c r="B156" s="111" t="s">
        <v>165</v>
      </c>
      <c r="C156" s="87" t="s">
        <v>289</v>
      </c>
      <c r="D156" s="9" t="s">
        <v>25</v>
      </c>
      <c r="E156" s="9" t="s">
        <v>195</v>
      </c>
      <c r="F156" s="88" t="n">
        <f aca="false">SUM(H156+J156+L156+N156+P156)</f>
        <v>14.142</v>
      </c>
      <c r="G156" s="88" t="n">
        <f aca="false">SUM(I156+K156+M156+O156+Q156)</f>
        <v>14.142</v>
      </c>
      <c r="H156" s="88"/>
      <c r="I156" s="88"/>
      <c r="J156" s="88"/>
      <c r="K156" s="88"/>
      <c r="L156" s="88" t="n">
        <v>14.142</v>
      </c>
      <c r="M156" s="88" t="n">
        <v>14.142</v>
      </c>
      <c r="N156" s="88"/>
      <c r="O156" s="88"/>
      <c r="P156" s="88"/>
      <c r="Q156" s="88"/>
      <c r="R156" s="9" t="s">
        <v>290</v>
      </c>
      <c r="S156" s="9" t="s">
        <v>291</v>
      </c>
    </row>
    <row r="157" customFormat="false" ht="68.95" hidden="false" customHeight="false" outlineLevel="0" collapsed="false">
      <c r="A157" s="82"/>
      <c r="B157" s="111" t="s">
        <v>167</v>
      </c>
      <c r="C157" s="87" t="s">
        <v>292</v>
      </c>
      <c r="D157" s="9" t="s">
        <v>25</v>
      </c>
      <c r="E157" s="9" t="s">
        <v>195</v>
      </c>
      <c r="F157" s="88" t="n">
        <f aca="false">SUM(H157+J157+L157+N157+P157)</f>
        <v>6.521</v>
      </c>
      <c r="G157" s="88" t="n">
        <f aca="false">SUM(I157+K157+M157+O157+Q157)</f>
        <v>6.521</v>
      </c>
      <c r="H157" s="88"/>
      <c r="I157" s="88"/>
      <c r="J157" s="88"/>
      <c r="K157" s="88"/>
      <c r="L157" s="88" t="n">
        <v>6.521</v>
      </c>
      <c r="M157" s="88" t="n">
        <v>6.521</v>
      </c>
      <c r="N157" s="88"/>
      <c r="O157" s="88"/>
      <c r="P157" s="88"/>
      <c r="Q157" s="88"/>
      <c r="R157" s="9" t="s">
        <v>293</v>
      </c>
      <c r="S157" s="9" t="n">
        <v>298</v>
      </c>
    </row>
    <row r="158" customFormat="false" ht="68.95" hidden="false" customHeight="false" outlineLevel="0" collapsed="false">
      <c r="A158" s="82"/>
      <c r="B158" s="111" t="s">
        <v>170</v>
      </c>
      <c r="C158" s="87" t="s">
        <v>294</v>
      </c>
      <c r="D158" s="9" t="s">
        <v>25</v>
      </c>
      <c r="E158" s="9" t="s">
        <v>82</v>
      </c>
      <c r="F158" s="88" t="n">
        <f aca="false">SUM(H158+J158+L158+N158+P158)</f>
        <v>17.5</v>
      </c>
      <c r="G158" s="88" t="n">
        <f aca="false">SUM(I158+K158+M158+O158+Q158)</f>
        <v>17.5</v>
      </c>
      <c r="H158" s="88"/>
      <c r="I158" s="88"/>
      <c r="J158" s="88"/>
      <c r="K158" s="88"/>
      <c r="L158" s="88" t="n">
        <v>17.5</v>
      </c>
      <c r="M158" s="88" t="n">
        <v>17.5</v>
      </c>
      <c r="N158" s="88"/>
      <c r="O158" s="88"/>
      <c r="P158" s="88"/>
      <c r="Q158" s="88"/>
      <c r="R158" s="9" t="s">
        <v>174</v>
      </c>
      <c r="S158" s="9" t="s">
        <v>295</v>
      </c>
    </row>
    <row r="159" customFormat="false" ht="226.45" hidden="false" customHeight="false" outlineLevel="0" collapsed="false">
      <c r="A159" s="82"/>
      <c r="B159" s="86" t="s">
        <v>212</v>
      </c>
      <c r="C159" s="93" t="s">
        <v>296</v>
      </c>
      <c r="D159" s="9" t="s">
        <v>25</v>
      </c>
      <c r="E159" s="9" t="s">
        <v>195</v>
      </c>
      <c r="F159" s="88" t="n">
        <f aca="false">SUM(H159+J159+L159+N159+P159)</f>
        <v>168.822</v>
      </c>
      <c r="G159" s="88" t="n">
        <f aca="false">SUM(I159+K159+M159+O159+Q159)</f>
        <v>168.82109</v>
      </c>
      <c r="H159" s="88"/>
      <c r="I159" s="88"/>
      <c r="J159" s="88"/>
      <c r="K159" s="88"/>
      <c r="L159" s="88" t="n">
        <v>168.822</v>
      </c>
      <c r="M159" s="88" t="n">
        <v>168.82109</v>
      </c>
      <c r="N159" s="88"/>
      <c r="O159" s="88"/>
      <c r="P159" s="88"/>
      <c r="Q159" s="88"/>
      <c r="R159" s="9" t="s">
        <v>297</v>
      </c>
      <c r="S159" s="9" t="n">
        <v>1</v>
      </c>
    </row>
    <row r="160" customFormat="false" ht="226.45" hidden="false" customHeight="false" outlineLevel="0" collapsed="false">
      <c r="A160" s="82"/>
      <c r="B160" s="86" t="s">
        <v>298</v>
      </c>
      <c r="C160" s="93" t="s">
        <v>299</v>
      </c>
      <c r="D160" s="9" t="s">
        <v>25</v>
      </c>
      <c r="E160" s="9" t="s">
        <v>195</v>
      </c>
      <c r="F160" s="88" t="n">
        <f aca="false">SUM(H160+J160+L160+N160+P160)</f>
        <v>126.198</v>
      </c>
      <c r="G160" s="88" t="n">
        <f aca="false">SUM(I160+K160+M160+O160+Q160)</f>
        <v>0</v>
      </c>
      <c r="H160" s="88"/>
      <c r="I160" s="88"/>
      <c r="J160" s="88"/>
      <c r="K160" s="88"/>
      <c r="L160" s="88" t="n">
        <v>126.198</v>
      </c>
      <c r="M160" s="88"/>
      <c r="N160" s="88"/>
      <c r="O160" s="88"/>
      <c r="P160" s="88"/>
      <c r="Q160" s="88"/>
      <c r="R160" s="9" t="s">
        <v>300</v>
      </c>
      <c r="S160" s="9" t="n">
        <v>0</v>
      </c>
    </row>
    <row r="161" customFormat="false" ht="282.7" hidden="false" customHeight="false" outlineLevel="0" collapsed="false">
      <c r="A161" s="82"/>
      <c r="B161" s="112" t="s">
        <v>301</v>
      </c>
      <c r="C161" s="113" t="s">
        <v>302</v>
      </c>
      <c r="D161" s="114" t="s">
        <v>25</v>
      </c>
      <c r="E161" s="9" t="s">
        <v>195</v>
      </c>
      <c r="F161" s="88" t="n">
        <f aca="false">SUM(H161+J161+L161+N161+P161)</f>
        <v>6.197</v>
      </c>
      <c r="G161" s="88" t="n">
        <f aca="false">SUM(I161+K161+M161+O161+Q161)</f>
        <v>0</v>
      </c>
      <c r="H161" s="88"/>
      <c r="I161" s="88"/>
      <c r="J161" s="88"/>
      <c r="K161" s="88"/>
      <c r="L161" s="88" t="n">
        <v>6.197</v>
      </c>
      <c r="M161" s="88"/>
      <c r="N161" s="88"/>
      <c r="O161" s="88"/>
      <c r="P161" s="88"/>
      <c r="Q161" s="88"/>
      <c r="R161" s="114" t="s">
        <v>300</v>
      </c>
      <c r="S161" s="9"/>
    </row>
    <row r="162" customFormat="false" ht="102.7" hidden="false" customHeight="false" outlineLevel="0" collapsed="false">
      <c r="A162" s="82"/>
      <c r="B162" s="111" t="s">
        <v>303</v>
      </c>
      <c r="C162" s="37" t="s">
        <v>304</v>
      </c>
      <c r="D162" s="9" t="s">
        <v>25</v>
      </c>
      <c r="E162" s="9" t="s">
        <v>195</v>
      </c>
      <c r="F162" s="88" t="n">
        <f aca="false">SUM(H162+J162+L162+N162+P162)</f>
        <v>180</v>
      </c>
      <c r="G162" s="88" t="n">
        <f aca="false">SUM(I162+K162+M162+O162+Q162)</f>
        <v>180</v>
      </c>
      <c r="H162" s="88"/>
      <c r="I162" s="88"/>
      <c r="J162" s="88"/>
      <c r="K162" s="88"/>
      <c r="L162" s="88" t="n">
        <v>180</v>
      </c>
      <c r="M162" s="88" t="n">
        <v>180</v>
      </c>
      <c r="N162" s="88"/>
      <c r="O162" s="88"/>
      <c r="P162" s="88"/>
      <c r="Q162" s="88"/>
      <c r="R162" s="114" t="s">
        <v>184</v>
      </c>
      <c r="S162" s="9" t="n">
        <v>1</v>
      </c>
    </row>
    <row r="163" customFormat="false" ht="80.2" hidden="false" customHeight="false" outlineLevel="0" collapsed="false">
      <c r="A163" s="82"/>
      <c r="B163" s="111" t="s">
        <v>305</v>
      </c>
      <c r="C163" s="87" t="s">
        <v>306</v>
      </c>
      <c r="D163" s="9" t="s">
        <v>25</v>
      </c>
      <c r="E163" s="9" t="s">
        <v>195</v>
      </c>
      <c r="F163" s="88" t="n">
        <f aca="false">SUM(H163+J163+L163+N163+P163)</f>
        <v>72.415</v>
      </c>
      <c r="G163" s="88" t="n">
        <f aca="false">SUM(I163+K163+M163+O163+Q163)</f>
        <v>4.5</v>
      </c>
      <c r="H163" s="88"/>
      <c r="I163" s="88"/>
      <c r="J163" s="88"/>
      <c r="K163" s="88"/>
      <c r="L163" s="88" t="n">
        <v>72.415</v>
      </c>
      <c r="M163" s="88" t="n">
        <v>4.5</v>
      </c>
      <c r="N163" s="88"/>
      <c r="O163" s="88"/>
      <c r="P163" s="88"/>
      <c r="Q163" s="88"/>
      <c r="R163" s="9" t="s">
        <v>307</v>
      </c>
      <c r="S163" s="115" t="s">
        <v>308</v>
      </c>
    </row>
    <row r="164" customFormat="false" ht="46.45" hidden="false" customHeight="false" outlineLevel="0" collapsed="false">
      <c r="A164" s="82"/>
      <c r="B164" s="111" t="s">
        <v>309</v>
      </c>
      <c r="C164" s="87" t="s">
        <v>310</v>
      </c>
      <c r="D164" s="9" t="s">
        <v>25</v>
      </c>
      <c r="E164" s="9" t="s">
        <v>195</v>
      </c>
      <c r="F164" s="88" t="n">
        <f aca="false">SUM(H164+J164+L164+N164+P164)</f>
        <v>49.5</v>
      </c>
      <c r="G164" s="88" t="n">
        <f aca="false">SUM(I164+K164+M164+O164+Q164)</f>
        <v>49.5</v>
      </c>
      <c r="H164" s="88"/>
      <c r="I164" s="88"/>
      <c r="J164" s="88"/>
      <c r="K164" s="88"/>
      <c r="L164" s="88" t="n">
        <v>49.5</v>
      </c>
      <c r="M164" s="88" t="n">
        <v>49.5</v>
      </c>
      <c r="N164" s="88"/>
      <c r="O164" s="88"/>
      <c r="P164" s="88"/>
      <c r="Q164" s="88"/>
      <c r="R164" s="116" t="s">
        <v>311</v>
      </c>
      <c r="S164" s="96" t="s">
        <v>312</v>
      </c>
    </row>
    <row r="165" customFormat="false" ht="46.45" hidden="false" customHeight="false" outlineLevel="0" collapsed="false">
      <c r="A165" s="82"/>
      <c r="B165" s="86" t="s">
        <v>313</v>
      </c>
      <c r="C165" s="93" t="s">
        <v>314</v>
      </c>
      <c r="D165" s="9" t="s">
        <v>25</v>
      </c>
      <c r="E165" s="9" t="s">
        <v>195</v>
      </c>
      <c r="F165" s="88" t="n">
        <f aca="false">SUM(H165+J165+L165+N165+P165)</f>
        <v>350</v>
      </c>
      <c r="G165" s="88" t="n">
        <f aca="false">SUM(I165+K165+M165+O165+Q165)</f>
        <v>0</v>
      </c>
      <c r="H165" s="88"/>
      <c r="I165" s="88"/>
      <c r="J165" s="88"/>
      <c r="K165" s="88"/>
      <c r="L165" s="88" t="n">
        <v>350</v>
      </c>
      <c r="M165" s="88"/>
      <c r="N165" s="88"/>
      <c r="O165" s="88"/>
      <c r="P165" s="88"/>
      <c r="Q165" s="88"/>
      <c r="R165" s="97" t="s">
        <v>174</v>
      </c>
      <c r="S165" s="9" t="n">
        <v>0</v>
      </c>
    </row>
    <row r="166" customFormat="false" ht="57.7" hidden="false" customHeight="false" outlineLevel="0" collapsed="false">
      <c r="A166" s="82"/>
      <c r="B166" s="86" t="s">
        <v>315</v>
      </c>
      <c r="C166" s="93" t="s">
        <v>316</v>
      </c>
      <c r="D166" s="9" t="s">
        <v>25</v>
      </c>
      <c r="E166" s="9" t="s">
        <v>195</v>
      </c>
      <c r="F166" s="88" t="n">
        <f aca="false">SUM(H166+J166+L166+N166+P166)</f>
        <v>48</v>
      </c>
      <c r="G166" s="88" t="n">
        <f aca="false">SUM(I166+K166+M166+O166+Q166)</f>
        <v>0</v>
      </c>
      <c r="H166" s="88"/>
      <c r="I166" s="88"/>
      <c r="J166" s="88"/>
      <c r="K166" s="88"/>
      <c r="L166" s="88" t="n">
        <v>48</v>
      </c>
      <c r="M166" s="88"/>
      <c r="N166" s="88"/>
      <c r="O166" s="88"/>
      <c r="P166" s="88"/>
      <c r="Q166" s="88"/>
      <c r="R166" s="97" t="s">
        <v>230</v>
      </c>
      <c r="S166" s="9" t="n">
        <v>0</v>
      </c>
    </row>
    <row r="167" customFormat="false" ht="57.7" hidden="false" customHeight="false" outlineLevel="0" collapsed="false">
      <c r="A167" s="82"/>
      <c r="B167" s="111" t="s">
        <v>317</v>
      </c>
      <c r="C167" s="87" t="s">
        <v>318</v>
      </c>
      <c r="D167" s="9" t="s">
        <v>25</v>
      </c>
      <c r="E167" s="9" t="s">
        <v>195</v>
      </c>
      <c r="F167" s="88" t="n">
        <f aca="false">SUM(H167+J167+L167+N167+P167)</f>
        <v>208.528</v>
      </c>
      <c r="G167" s="88" t="n">
        <f aca="false">SUM(I167+K167+M167+O167+Q167)</f>
        <v>0</v>
      </c>
      <c r="H167" s="88"/>
      <c r="I167" s="88"/>
      <c r="J167" s="88"/>
      <c r="K167" s="88"/>
      <c r="L167" s="88" t="n">
        <v>208.528</v>
      </c>
      <c r="M167" s="88"/>
      <c r="N167" s="88"/>
      <c r="O167" s="88"/>
      <c r="P167" s="88"/>
      <c r="Q167" s="88"/>
      <c r="R167" s="9" t="s">
        <v>174</v>
      </c>
      <c r="S167" s="9" t="n">
        <v>0</v>
      </c>
    </row>
    <row r="168" customFormat="false" ht="13.8" hidden="false" customHeight="false" outlineLevel="0" collapsed="false">
      <c r="A168" s="82"/>
      <c r="B168" s="83"/>
      <c r="C168" s="117" t="s">
        <v>9</v>
      </c>
      <c r="D168" s="85"/>
      <c r="E168" s="101"/>
      <c r="F168" s="90" t="n">
        <f aca="false">SUM(F150:F167)</f>
        <v>2301.659</v>
      </c>
      <c r="G168" s="90" t="n">
        <f aca="false">SUM(G150:G167)</f>
        <v>788.00753</v>
      </c>
      <c r="H168" s="90" t="n">
        <f aca="false">SUM(H150:H167)</f>
        <v>0</v>
      </c>
      <c r="I168" s="90" t="n">
        <f aca="false">SUM(I150:I167)</f>
        <v>0</v>
      </c>
      <c r="J168" s="90" t="n">
        <f aca="false">SUM(J150:J167)</f>
        <v>0</v>
      </c>
      <c r="K168" s="90" t="n">
        <f aca="false">SUM(K150:K167)</f>
        <v>0</v>
      </c>
      <c r="L168" s="90" t="n">
        <f aca="false">SUM(L150:L167)</f>
        <v>2301.659</v>
      </c>
      <c r="M168" s="90" t="n">
        <f aca="false">SUM(M150:M167)</f>
        <v>788.00753</v>
      </c>
      <c r="N168" s="90" t="n">
        <f aca="false">SUM(N150:N167)</f>
        <v>0</v>
      </c>
      <c r="O168" s="90" t="n">
        <f aca="false">SUM(O150:O167)</f>
        <v>0</v>
      </c>
      <c r="P168" s="90" t="n">
        <f aca="false">SUM(P150:P167)</f>
        <v>0</v>
      </c>
      <c r="Q168" s="90" t="n">
        <f aca="false">SUM(Q150:Q167)</f>
        <v>0</v>
      </c>
      <c r="R168" s="85"/>
      <c r="S168" s="9"/>
    </row>
    <row r="169" customFormat="false" ht="13.8" hidden="false" customHeight="false" outlineLevel="0" collapsed="false">
      <c r="A169" s="82"/>
      <c r="B169" s="83"/>
      <c r="C169" s="117" t="s">
        <v>319</v>
      </c>
      <c r="D169" s="85"/>
      <c r="E169" s="101"/>
      <c r="F169" s="90" t="n">
        <f aca="false">SUM(F106+F116+F130+F136+F143+F148+F168)</f>
        <v>31159.271</v>
      </c>
      <c r="G169" s="90" t="n">
        <f aca="false">SUM(G106+G116+G130+G136+G143+G148+G168)</f>
        <v>22487.58452</v>
      </c>
      <c r="H169" s="90" t="n">
        <f aca="false">SUM(H106+H116+H130+H136+H143+H148+H168)</f>
        <v>0</v>
      </c>
      <c r="I169" s="90" t="n">
        <f aca="false">SUM(I106+I116+I130+I136+I143+I148+I168)</f>
        <v>0</v>
      </c>
      <c r="J169" s="90" t="n">
        <f aca="false">SUM(J106+J116+J130+J136+J143+J148+J168)</f>
        <v>0</v>
      </c>
      <c r="K169" s="90" t="n">
        <f aca="false">SUM(K106+K116+K130+K136+K143+K148+K168)</f>
        <v>0</v>
      </c>
      <c r="L169" s="90" t="n">
        <f aca="false">SUM(L106+L116+L130+L136+L143+L148+L168)</f>
        <v>31159.271</v>
      </c>
      <c r="M169" s="90" t="n">
        <f aca="false">SUM(M106+M116+M130+M136+M143+M148+M168)</f>
        <v>22487.58452</v>
      </c>
      <c r="N169" s="90" t="n">
        <f aca="false">SUM(N106+N116+N130+N136+N143+N148+N168)</f>
        <v>0</v>
      </c>
      <c r="O169" s="90" t="n">
        <f aca="false">SUM(O106+O116+O130+O136+O143+O148+O168)</f>
        <v>0</v>
      </c>
      <c r="P169" s="90" t="n">
        <f aca="false">SUM(P106+P116+P130+P136+P143+P148+P168)</f>
        <v>0</v>
      </c>
      <c r="Q169" s="90" t="n">
        <f aca="false">SUM(Q106+Q116+Q130+Q136+Q143+Q148+Q168)</f>
        <v>0</v>
      </c>
      <c r="R169" s="85"/>
      <c r="S169" s="9"/>
    </row>
    <row r="170" customFormat="false" ht="46.45" hidden="false" customHeight="false" outlineLevel="0" collapsed="false">
      <c r="A170" s="82"/>
      <c r="B170" s="83" t="s">
        <v>165</v>
      </c>
      <c r="C170" s="117" t="s">
        <v>320</v>
      </c>
      <c r="D170" s="9"/>
      <c r="E170" s="11"/>
      <c r="F170" s="90"/>
      <c r="G170" s="90"/>
      <c r="H170" s="90"/>
      <c r="I170" s="90"/>
      <c r="J170" s="90"/>
      <c r="K170" s="90"/>
      <c r="L170" s="90"/>
      <c r="M170" s="90"/>
      <c r="N170" s="90"/>
      <c r="O170" s="90"/>
      <c r="P170" s="90"/>
      <c r="Q170" s="90"/>
      <c r="R170" s="9"/>
      <c r="S170" s="9"/>
    </row>
    <row r="171" customFormat="false" ht="296.2" hidden="false" customHeight="false" outlineLevel="0" collapsed="false">
      <c r="A171" s="82"/>
      <c r="B171" s="86" t="s">
        <v>133</v>
      </c>
      <c r="C171" s="118" t="s">
        <v>321</v>
      </c>
      <c r="D171" s="9" t="s">
        <v>25</v>
      </c>
      <c r="E171" s="11" t="s">
        <v>128</v>
      </c>
      <c r="F171" s="88" t="n">
        <f aca="false">SUM(H171+J171+L171+N171+P171)</f>
        <v>4881.315</v>
      </c>
      <c r="G171" s="88" t="n">
        <f aca="false">SUM(I171+K171+M171+O171+Q171)</f>
        <v>3489.4246</v>
      </c>
      <c r="H171" s="88"/>
      <c r="I171" s="88"/>
      <c r="J171" s="88"/>
      <c r="K171" s="88"/>
      <c r="L171" s="88" t="n">
        <v>4881.315</v>
      </c>
      <c r="M171" s="88" t="n">
        <v>3489.4246</v>
      </c>
      <c r="N171" s="88"/>
      <c r="O171" s="88"/>
      <c r="P171" s="88"/>
      <c r="Q171" s="88"/>
      <c r="R171" s="9" t="s">
        <v>322</v>
      </c>
      <c r="S171" s="96" t="s">
        <v>323</v>
      </c>
    </row>
    <row r="172" customFormat="false" ht="13.8" hidden="false" customHeight="false" outlineLevel="0" collapsed="false">
      <c r="A172" s="82"/>
      <c r="B172" s="83"/>
      <c r="C172" s="117" t="s">
        <v>9</v>
      </c>
      <c r="D172" s="85"/>
      <c r="E172" s="101"/>
      <c r="F172" s="90" t="n">
        <f aca="false">SUM(F171)</f>
        <v>4881.315</v>
      </c>
      <c r="G172" s="90" t="n">
        <f aca="false">SUM(G171)</f>
        <v>3489.4246</v>
      </c>
      <c r="H172" s="90" t="n">
        <f aca="false">SUM(H171)</f>
        <v>0</v>
      </c>
      <c r="I172" s="90" t="n">
        <f aca="false">SUM(I171)</f>
        <v>0</v>
      </c>
      <c r="J172" s="90" t="n">
        <f aca="false">SUM(J171)</f>
        <v>0</v>
      </c>
      <c r="K172" s="90" t="n">
        <f aca="false">SUM(K171)</f>
        <v>0</v>
      </c>
      <c r="L172" s="90" t="n">
        <f aca="false">SUM(L171)</f>
        <v>4881.315</v>
      </c>
      <c r="M172" s="90" t="n">
        <f aca="false">SUM(M171)</f>
        <v>3489.4246</v>
      </c>
      <c r="N172" s="90" t="n">
        <f aca="false">SUM(N171)</f>
        <v>0</v>
      </c>
      <c r="O172" s="90" t="n">
        <f aca="false">SUM(O171)</f>
        <v>0</v>
      </c>
      <c r="P172" s="90" t="n">
        <f aca="false">SUM(P171)</f>
        <v>0</v>
      </c>
      <c r="Q172" s="90" t="n">
        <f aca="false">SUM(Q171)</f>
        <v>0</v>
      </c>
      <c r="R172" s="85"/>
      <c r="S172" s="9"/>
    </row>
    <row r="173" customFormat="false" ht="23.95" hidden="false" customHeight="false" outlineLevel="0" collapsed="false">
      <c r="A173" s="82"/>
      <c r="B173" s="83"/>
      <c r="C173" s="117" t="s">
        <v>324</v>
      </c>
      <c r="D173" s="85"/>
      <c r="E173" s="101"/>
      <c r="F173" s="90" t="n">
        <f aca="false">SUM(F66+F77+F80+F87+F93+F169+F172)</f>
        <v>142149.873</v>
      </c>
      <c r="G173" s="90" t="n">
        <f aca="false">SUM(G66+G77+G80+G87+G93+G169+G172)</f>
        <v>30889.30977</v>
      </c>
      <c r="H173" s="90" t="n">
        <f aca="false">SUM(H66+H77+H80+H87+H93+H169+H172)</f>
        <v>0</v>
      </c>
      <c r="I173" s="90" t="n">
        <f aca="false">SUM(I66+I77+I80+I87+I93+I169+I172)</f>
        <v>0</v>
      </c>
      <c r="J173" s="90" t="n">
        <f aca="false">SUM(J66+J77+J80+J87+J93+J169+J172)</f>
        <v>0</v>
      </c>
      <c r="K173" s="90" t="n">
        <f aca="false">SUM(K66+K77+K80+K87+K93+K169+K172)</f>
        <v>0</v>
      </c>
      <c r="L173" s="90" t="n">
        <f aca="false">SUM(L66+L77+L80+L87+L93+L169+L172)</f>
        <v>44111.283</v>
      </c>
      <c r="M173" s="90" t="n">
        <f aca="false">SUM(M66+M77+M80+M87+M93+M169+M172)</f>
        <v>30889.30977</v>
      </c>
      <c r="N173" s="90" t="n">
        <f aca="false">SUM(N66+N77+N80+N87+N93+N169+N172)</f>
        <v>0</v>
      </c>
      <c r="O173" s="90" t="n">
        <f aca="false">SUM(O66+O77+O80+O87+O93+O169+O172)</f>
        <v>0</v>
      </c>
      <c r="P173" s="90" t="n">
        <f aca="false">SUM(P66+P77+P80+P87+P93+P169+P172)</f>
        <v>98038.59</v>
      </c>
      <c r="Q173" s="90" t="n">
        <f aca="false">SUM(Q66+Q77+Q80+Q87+Q93+Q169+Q172)</f>
        <v>0</v>
      </c>
      <c r="R173" s="85"/>
      <c r="S173" s="9"/>
    </row>
    <row r="174" customFormat="false" ht="13.8" hidden="false" customHeight="true" outlineLevel="0" collapsed="false">
      <c r="A174" s="119" t="s">
        <v>325</v>
      </c>
      <c r="B174" s="119"/>
      <c r="C174" s="119"/>
      <c r="D174" s="119"/>
      <c r="E174" s="119"/>
      <c r="F174" s="119"/>
      <c r="G174" s="119"/>
      <c r="H174" s="119"/>
      <c r="I174" s="119"/>
      <c r="J174" s="119"/>
      <c r="K174" s="119"/>
      <c r="L174" s="119"/>
      <c r="M174" s="119"/>
      <c r="N174" s="119"/>
      <c r="O174" s="119"/>
      <c r="P174" s="119"/>
      <c r="Q174" s="119"/>
      <c r="R174" s="119"/>
      <c r="S174" s="119"/>
    </row>
    <row r="175" customFormat="false" ht="69.35" hidden="false" customHeight="true" outlineLevel="0" collapsed="false">
      <c r="A175" s="35" t="s">
        <v>326</v>
      </c>
      <c r="B175" s="33" t="n">
        <v>1</v>
      </c>
      <c r="C175" s="33" t="s">
        <v>327</v>
      </c>
      <c r="D175" s="33" t="s">
        <v>25</v>
      </c>
      <c r="E175" s="33" t="s">
        <v>328</v>
      </c>
      <c r="F175" s="34" t="n">
        <f aca="false">SUM(H175+J175+L175+N175+P175)</f>
        <v>12317.335</v>
      </c>
      <c r="G175" s="34" t="n">
        <f aca="false">SUM(I175+K175+M175+O175+Q175)</f>
        <v>0</v>
      </c>
      <c r="H175" s="120"/>
      <c r="I175" s="120"/>
      <c r="J175" s="120"/>
      <c r="K175" s="120"/>
      <c r="L175" s="120"/>
      <c r="M175" s="120"/>
      <c r="N175" s="120"/>
      <c r="O175" s="120"/>
      <c r="P175" s="34" t="n">
        <v>12317.335</v>
      </c>
      <c r="Q175" s="34" t="n">
        <v>0</v>
      </c>
      <c r="R175" s="33" t="s">
        <v>329</v>
      </c>
      <c r="S175" s="33" t="n">
        <v>0</v>
      </c>
    </row>
    <row r="176" customFormat="false" ht="102.7" hidden="false" customHeight="false" outlineLevel="0" collapsed="false">
      <c r="A176" s="35"/>
      <c r="B176" s="33" t="n">
        <v>2</v>
      </c>
      <c r="C176" s="33" t="s">
        <v>330</v>
      </c>
      <c r="D176" s="33" t="s">
        <v>25</v>
      </c>
      <c r="E176" s="33" t="s">
        <v>328</v>
      </c>
      <c r="F176" s="34" t="n">
        <f aca="false">SUM(H176+J176+L176+N176+P176)</f>
        <v>16410.16</v>
      </c>
      <c r="G176" s="34" t="n">
        <f aca="false">SUM(I176+K176+M176+O176+Q176)</f>
        <v>0</v>
      </c>
      <c r="H176" s="120"/>
      <c r="I176" s="120"/>
      <c r="J176" s="120"/>
      <c r="K176" s="120"/>
      <c r="L176" s="120"/>
      <c r="M176" s="120"/>
      <c r="N176" s="120"/>
      <c r="O176" s="120"/>
      <c r="P176" s="34" t="n">
        <v>16410.16</v>
      </c>
      <c r="Q176" s="34" t="n">
        <v>0</v>
      </c>
      <c r="R176" s="33" t="s">
        <v>329</v>
      </c>
      <c r="S176" s="33" t="n">
        <v>0</v>
      </c>
    </row>
    <row r="177" customFormat="false" ht="13.8" hidden="false" customHeight="false" outlineLevel="0" collapsed="false">
      <c r="A177" s="9"/>
      <c r="B177" s="38"/>
      <c r="C177" s="38" t="s">
        <v>9</v>
      </c>
      <c r="D177" s="38"/>
      <c r="E177" s="39"/>
      <c r="F177" s="40" t="n">
        <f aca="false">SUM(F175:F176)</f>
        <v>28727.495</v>
      </c>
      <c r="G177" s="40" t="n">
        <f aca="false">SUM(G175:G176)</f>
        <v>0</v>
      </c>
      <c r="H177" s="40" t="n">
        <f aca="false">SUM(H175:H176)</f>
        <v>0</v>
      </c>
      <c r="I177" s="40" t="n">
        <f aca="false">SUM(I175:I176)</f>
        <v>0</v>
      </c>
      <c r="J177" s="40" t="n">
        <f aca="false">SUM(J175:J176)</f>
        <v>0</v>
      </c>
      <c r="K177" s="40" t="n">
        <f aca="false">SUM(K175:K176)</f>
        <v>0</v>
      </c>
      <c r="L177" s="40" t="n">
        <f aca="false">SUM(L175:L176)</f>
        <v>0</v>
      </c>
      <c r="M177" s="40" t="n">
        <f aca="false">SUM(M175:M176)</f>
        <v>0</v>
      </c>
      <c r="N177" s="40" t="n">
        <f aca="false">SUM(N175:N176)</f>
        <v>0</v>
      </c>
      <c r="O177" s="40" t="n">
        <f aca="false">SUM(O175:O176)</f>
        <v>0</v>
      </c>
      <c r="P177" s="40" t="n">
        <f aca="false">SUM(P175:P176)</f>
        <v>28727.495</v>
      </c>
      <c r="Q177" s="40" t="n">
        <f aca="false">SUM(Q175:Q176)</f>
        <v>0</v>
      </c>
      <c r="R177" s="38"/>
      <c r="S177" s="38"/>
    </row>
    <row r="178" s="61" customFormat="true" ht="13.8" hidden="false" customHeight="true" outlineLevel="0" collapsed="false">
      <c r="A178" s="42" t="s">
        <v>331</v>
      </c>
      <c r="B178" s="42"/>
      <c r="C178" s="42"/>
      <c r="D178" s="42"/>
      <c r="E178" s="42"/>
      <c r="F178" s="42"/>
      <c r="G178" s="42"/>
      <c r="H178" s="42"/>
      <c r="I178" s="42"/>
      <c r="J178" s="42"/>
      <c r="K178" s="42"/>
      <c r="L178" s="42"/>
      <c r="M178" s="42"/>
      <c r="N178" s="42"/>
      <c r="O178" s="42"/>
      <c r="P178" s="42"/>
      <c r="Q178" s="42"/>
      <c r="R178" s="42"/>
      <c r="S178" s="42"/>
      <c r="T178" s="60"/>
    </row>
    <row r="179" customFormat="false" ht="57.9" hidden="false" customHeight="true" outlineLevel="0" collapsed="false">
      <c r="A179" s="72" t="s">
        <v>332</v>
      </c>
      <c r="B179" s="71" t="s">
        <v>126</v>
      </c>
      <c r="C179" s="72" t="s">
        <v>333</v>
      </c>
      <c r="D179" s="72" t="s">
        <v>25</v>
      </c>
      <c r="E179" s="72" t="s">
        <v>334</v>
      </c>
      <c r="F179" s="121"/>
      <c r="G179" s="122"/>
      <c r="H179" s="122"/>
      <c r="I179" s="122"/>
      <c r="J179" s="122"/>
      <c r="K179" s="122"/>
      <c r="L179" s="122"/>
      <c r="M179" s="122"/>
      <c r="N179" s="122"/>
      <c r="O179" s="122"/>
      <c r="P179" s="122"/>
      <c r="Q179" s="122"/>
      <c r="R179" s="123" t="s">
        <v>335</v>
      </c>
      <c r="S179" s="78" t="n">
        <v>9</v>
      </c>
      <c r="T179" s="60"/>
    </row>
    <row r="180" customFormat="false" ht="46.45" hidden="false" customHeight="false" outlineLevel="0" collapsed="false">
      <c r="A180" s="72"/>
      <c r="B180" s="71"/>
      <c r="C180" s="71"/>
      <c r="D180" s="72"/>
      <c r="E180" s="72"/>
      <c r="F180" s="121"/>
      <c r="G180" s="122"/>
      <c r="H180" s="122"/>
      <c r="I180" s="122"/>
      <c r="J180" s="122"/>
      <c r="K180" s="122"/>
      <c r="L180" s="122"/>
      <c r="M180" s="122"/>
      <c r="N180" s="122"/>
      <c r="O180" s="122"/>
      <c r="P180" s="122"/>
      <c r="Q180" s="122"/>
      <c r="R180" s="123" t="s">
        <v>336</v>
      </c>
      <c r="S180" s="78"/>
      <c r="T180" s="60"/>
    </row>
    <row r="181" customFormat="false" ht="23.95" hidden="false" customHeight="false" outlineLevel="0" collapsed="false">
      <c r="A181" s="72"/>
      <c r="B181" s="71"/>
      <c r="C181" s="71"/>
      <c r="D181" s="72"/>
      <c r="E181" s="72"/>
      <c r="F181" s="121"/>
      <c r="G181" s="122"/>
      <c r="H181" s="122"/>
      <c r="I181" s="122"/>
      <c r="J181" s="122"/>
      <c r="K181" s="122"/>
      <c r="L181" s="122"/>
      <c r="M181" s="122"/>
      <c r="N181" s="122"/>
      <c r="O181" s="122"/>
      <c r="P181" s="122"/>
      <c r="Q181" s="122"/>
      <c r="R181" s="123" t="s">
        <v>337</v>
      </c>
      <c r="S181" s="78" t="n">
        <v>0</v>
      </c>
      <c r="T181" s="60"/>
    </row>
    <row r="182" customFormat="false" ht="13.8" hidden="false" customHeight="false" outlineLevel="0" collapsed="false">
      <c r="A182" s="72"/>
      <c r="B182" s="71"/>
      <c r="C182" s="71"/>
      <c r="D182" s="72"/>
      <c r="E182" s="72"/>
      <c r="F182" s="121"/>
      <c r="G182" s="122"/>
      <c r="H182" s="122"/>
      <c r="I182" s="122"/>
      <c r="J182" s="122"/>
      <c r="K182" s="122"/>
      <c r="L182" s="122"/>
      <c r="M182" s="122"/>
      <c r="N182" s="122"/>
      <c r="O182" s="122"/>
      <c r="P182" s="122"/>
      <c r="Q182" s="122"/>
      <c r="R182" s="123" t="s">
        <v>338</v>
      </c>
      <c r="S182" s="78" t="n">
        <v>0</v>
      </c>
      <c r="T182" s="60"/>
    </row>
    <row r="183" customFormat="false" ht="23.95" hidden="false" customHeight="false" outlineLevel="0" collapsed="false">
      <c r="A183" s="72"/>
      <c r="B183" s="71"/>
      <c r="C183" s="71"/>
      <c r="D183" s="72"/>
      <c r="E183" s="72"/>
      <c r="F183" s="121"/>
      <c r="G183" s="122"/>
      <c r="H183" s="122"/>
      <c r="I183" s="122"/>
      <c r="J183" s="122"/>
      <c r="K183" s="122"/>
      <c r="L183" s="122"/>
      <c r="M183" s="122"/>
      <c r="N183" s="122"/>
      <c r="O183" s="122"/>
      <c r="P183" s="122"/>
      <c r="Q183" s="122"/>
      <c r="R183" s="123" t="s">
        <v>339</v>
      </c>
      <c r="S183" s="78" t="n">
        <v>2</v>
      </c>
      <c r="T183" s="60"/>
    </row>
    <row r="184" customFormat="false" ht="113.95" hidden="false" customHeight="false" outlineLevel="0" collapsed="false">
      <c r="A184" s="72"/>
      <c r="B184" s="71" t="s">
        <v>100</v>
      </c>
      <c r="C184" s="72" t="s">
        <v>340</v>
      </c>
      <c r="D184" s="70" t="s">
        <v>25</v>
      </c>
      <c r="E184" s="70" t="s">
        <v>341</v>
      </c>
      <c r="F184" s="124" t="n">
        <v>500</v>
      </c>
      <c r="G184" s="125" t="n">
        <v>0</v>
      </c>
      <c r="H184" s="126"/>
      <c r="I184" s="126"/>
      <c r="J184" s="127"/>
      <c r="K184" s="126"/>
      <c r="L184" s="125" t="n">
        <v>500</v>
      </c>
      <c r="M184" s="125" t="n">
        <v>0</v>
      </c>
      <c r="N184" s="128"/>
      <c r="O184" s="128"/>
      <c r="P184" s="128"/>
      <c r="Q184" s="128"/>
      <c r="R184" s="129" t="s">
        <v>342</v>
      </c>
      <c r="S184" s="70" t="s">
        <v>343</v>
      </c>
      <c r="T184" s="60"/>
    </row>
    <row r="185" customFormat="false" ht="13.8" hidden="false" customHeight="false" outlineLevel="0" collapsed="false">
      <c r="A185" s="130"/>
      <c r="B185" s="131"/>
      <c r="C185" s="132" t="s">
        <v>9</v>
      </c>
      <c r="D185" s="133"/>
      <c r="E185" s="133"/>
      <c r="F185" s="134" t="n">
        <v>500</v>
      </c>
      <c r="G185" s="135" t="n">
        <v>0</v>
      </c>
      <c r="H185" s="136"/>
      <c r="I185" s="136"/>
      <c r="J185" s="137"/>
      <c r="K185" s="136"/>
      <c r="L185" s="135" t="n">
        <v>500</v>
      </c>
      <c r="M185" s="135" t="n">
        <v>0</v>
      </c>
      <c r="N185" s="136"/>
      <c r="O185" s="136"/>
      <c r="P185" s="136"/>
      <c r="Q185" s="136"/>
      <c r="R185" s="138"/>
      <c r="S185" s="138"/>
    </row>
    <row r="186" s="61" customFormat="true" ht="13.8" hidden="false" customHeight="false" outlineLevel="0" collapsed="false">
      <c r="A186" s="32" t="s">
        <v>344</v>
      </c>
      <c r="B186" s="32"/>
      <c r="C186" s="32"/>
      <c r="D186" s="32"/>
      <c r="E186" s="32"/>
      <c r="F186" s="32"/>
      <c r="G186" s="32"/>
      <c r="H186" s="32"/>
      <c r="I186" s="32"/>
      <c r="J186" s="32"/>
      <c r="K186" s="32"/>
      <c r="L186" s="32"/>
      <c r="M186" s="32"/>
      <c r="N186" s="32"/>
      <c r="O186" s="32"/>
      <c r="P186" s="32"/>
      <c r="Q186" s="32"/>
      <c r="R186" s="32"/>
      <c r="S186" s="32"/>
      <c r="T186" s="60"/>
    </row>
    <row r="187" customFormat="false" ht="24.55" hidden="false" customHeight="true" outlineLevel="0" collapsed="false">
      <c r="A187" s="72" t="s">
        <v>345</v>
      </c>
      <c r="B187" s="139" t="s">
        <v>126</v>
      </c>
      <c r="C187" s="140" t="s">
        <v>346</v>
      </c>
      <c r="D187" s="140" t="s">
        <v>25</v>
      </c>
      <c r="E187" s="140" t="s">
        <v>347</v>
      </c>
      <c r="F187" s="141" t="n">
        <v>2000</v>
      </c>
      <c r="G187" s="142" t="n">
        <v>2000</v>
      </c>
      <c r="H187" s="142"/>
      <c r="I187" s="142"/>
      <c r="J187" s="143"/>
      <c r="K187" s="142"/>
      <c r="L187" s="142"/>
      <c r="M187" s="142"/>
      <c r="N187" s="141" t="n">
        <v>2000</v>
      </c>
      <c r="O187" s="142" t="n">
        <v>2000</v>
      </c>
      <c r="P187" s="135"/>
      <c r="Q187" s="135"/>
      <c r="R187" s="140" t="s">
        <v>348</v>
      </c>
      <c r="S187" s="138" t="n">
        <v>10</v>
      </c>
    </row>
    <row r="188" customFormat="false" ht="23.95" hidden="false" customHeight="false" outlineLevel="0" collapsed="false">
      <c r="A188" s="72"/>
      <c r="B188" s="139"/>
      <c r="C188" s="139"/>
      <c r="D188" s="139"/>
      <c r="E188" s="139"/>
      <c r="F188" s="141"/>
      <c r="G188" s="142"/>
      <c r="H188" s="142"/>
      <c r="I188" s="142"/>
      <c r="J188" s="143"/>
      <c r="K188" s="142"/>
      <c r="L188" s="142"/>
      <c r="M188" s="142"/>
      <c r="N188" s="141"/>
      <c r="O188" s="142"/>
      <c r="P188" s="142"/>
      <c r="Q188" s="142"/>
      <c r="R188" s="140" t="s">
        <v>349</v>
      </c>
      <c r="S188" s="138" t="n">
        <v>480</v>
      </c>
    </row>
    <row r="189" customFormat="false" ht="35.2" hidden="false" customHeight="false" outlineLevel="0" collapsed="false">
      <c r="A189" s="72"/>
      <c r="B189" s="139"/>
      <c r="C189" s="139"/>
      <c r="D189" s="139"/>
      <c r="E189" s="139"/>
      <c r="F189" s="141"/>
      <c r="G189" s="142"/>
      <c r="H189" s="142"/>
      <c r="I189" s="142"/>
      <c r="J189" s="143"/>
      <c r="K189" s="142"/>
      <c r="L189" s="142"/>
      <c r="M189" s="142"/>
      <c r="N189" s="141"/>
      <c r="O189" s="142"/>
      <c r="P189" s="142"/>
      <c r="Q189" s="142"/>
      <c r="R189" s="140" t="s">
        <v>350</v>
      </c>
      <c r="S189" s="138" t="n">
        <v>16</v>
      </c>
    </row>
    <row r="190" customFormat="false" ht="46.45" hidden="false" customHeight="false" outlineLevel="0" collapsed="false">
      <c r="A190" s="72"/>
      <c r="B190" s="139"/>
      <c r="C190" s="139"/>
      <c r="D190" s="139"/>
      <c r="E190" s="139"/>
      <c r="F190" s="141"/>
      <c r="G190" s="142"/>
      <c r="H190" s="142"/>
      <c r="I190" s="142"/>
      <c r="J190" s="143"/>
      <c r="K190" s="142"/>
      <c r="L190" s="142"/>
      <c r="M190" s="142"/>
      <c r="N190" s="141"/>
      <c r="O190" s="142"/>
      <c r="P190" s="142"/>
      <c r="Q190" s="142"/>
      <c r="R190" s="140" t="s">
        <v>351</v>
      </c>
      <c r="S190" s="138" t="n">
        <v>4</v>
      </c>
    </row>
    <row r="191" customFormat="false" ht="35.2" hidden="false" customHeight="false" outlineLevel="0" collapsed="false">
      <c r="A191" s="72"/>
      <c r="B191" s="139"/>
      <c r="C191" s="139"/>
      <c r="D191" s="139"/>
      <c r="E191" s="139"/>
      <c r="F191" s="141"/>
      <c r="G191" s="142"/>
      <c r="H191" s="142"/>
      <c r="I191" s="142"/>
      <c r="J191" s="143"/>
      <c r="K191" s="142"/>
      <c r="L191" s="142"/>
      <c r="M191" s="142"/>
      <c r="N191" s="141"/>
      <c r="O191" s="142"/>
      <c r="P191" s="142"/>
      <c r="Q191" s="142"/>
      <c r="R191" s="140" t="s">
        <v>350</v>
      </c>
      <c r="S191" s="138" t="n">
        <v>4</v>
      </c>
    </row>
    <row r="192" customFormat="false" ht="24.55" hidden="false" customHeight="true" outlineLevel="0" collapsed="false">
      <c r="A192" s="72"/>
      <c r="B192" s="139" t="s">
        <v>100</v>
      </c>
      <c r="C192" s="140" t="s">
        <v>352</v>
      </c>
      <c r="D192" s="140" t="s">
        <v>25</v>
      </c>
      <c r="E192" s="140" t="s">
        <v>347</v>
      </c>
      <c r="F192" s="141" t="n">
        <v>300</v>
      </c>
      <c r="G192" s="142" t="n">
        <v>100</v>
      </c>
      <c r="H192" s="142"/>
      <c r="I192" s="142"/>
      <c r="J192" s="143"/>
      <c r="K192" s="142"/>
      <c r="L192" s="142"/>
      <c r="M192" s="142"/>
      <c r="N192" s="141" t="n">
        <v>300</v>
      </c>
      <c r="O192" s="142" t="n">
        <v>100</v>
      </c>
      <c r="P192" s="135"/>
      <c r="Q192" s="135"/>
      <c r="R192" s="140" t="s">
        <v>353</v>
      </c>
      <c r="S192" s="138" t="n">
        <v>1</v>
      </c>
    </row>
    <row r="193" customFormat="false" ht="13.8" hidden="false" customHeight="true" outlineLevel="0" collapsed="false">
      <c r="A193" s="72"/>
      <c r="B193" s="139"/>
      <c r="C193" s="139"/>
      <c r="D193" s="140"/>
      <c r="E193" s="140"/>
      <c r="F193" s="141"/>
      <c r="G193" s="142"/>
      <c r="H193" s="142"/>
      <c r="I193" s="142"/>
      <c r="J193" s="143"/>
      <c r="K193" s="142"/>
      <c r="L193" s="142"/>
      <c r="M193" s="142"/>
      <c r="N193" s="141"/>
      <c r="O193" s="142"/>
      <c r="P193" s="142"/>
      <c r="Q193" s="142"/>
      <c r="R193" s="140" t="s">
        <v>350</v>
      </c>
      <c r="S193" s="144" t="n">
        <v>2</v>
      </c>
    </row>
    <row r="194" customFormat="false" ht="13.8" hidden="false" customHeight="false" outlineLevel="0" collapsed="false">
      <c r="A194" s="72"/>
      <c r="B194" s="139"/>
      <c r="C194" s="139"/>
      <c r="D194" s="140"/>
      <c r="E194" s="140"/>
      <c r="F194" s="141"/>
      <c r="G194" s="142"/>
      <c r="H194" s="142"/>
      <c r="I194" s="142"/>
      <c r="J194" s="143"/>
      <c r="K194" s="142"/>
      <c r="L194" s="142"/>
      <c r="M194" s="142"/>
      <c r="N194" s="141"/>
      <c r="O194" s="142"/>
      <c r="P194" s="142"/>
      <c r="Q194" s="142"/>
      <c r="R194" s="140"/>
      <c r="S194" s="144"/>
    </row>
    <row r="195" customFormat="false" ht="13.8" hidden="false" customHeight="false" outlineLevel="0" collapsed="false">
      <c r="A195" s="72"/>
      <c r="B195" s="139"/>
      <c r="C195" s="139"/>
      <c r="D195" s="140"/>
      <c r="E195" s="140"/>
      <c r="F195" s="141"/>
      <c r="G195" s="142"/>
      <c r="H195" s="142"/>
      <c r="I195" s="142"/>
      <c r="J195" s="143"/>
      <c r="K195" s="142"/>
      <c r="L195" s="142"/>
      <c r="M195" s="142"/>
      <c r="N195" s="141"/>
      <c r="O195" s="142"/>
      <c r="P195" s="142"/>
      <c r="Q195" s="142"/>
      <c r="R195" s="140"/>
      <c r="S195" s="144"/>
    </row>
    <row r="196" customFormat="false" ht="13.8" hidden="false" customHeight="false" outlineLevel="0" collapsed="false">
      <c r="A196" s="72"/>
      <c r="B196" s="139"/>
      <c r="C196" s="139"/>
      <c r="D196" s="140"/>
      <c r="E196" s="140"/>
      <c r="F196" s="141"/>
      <c r="G196" s="142"/>
      <c r="H196" s="142"/>
      <c r="I196" s="142"/>
      <c r="J196" s="143"/>
      <c r="K196" s="142"/>
      <c r="L196" s="142"/>
      <c r="M196" s="142"/>
      <c r="N196" s="141"/>
      <c r="O196" s="142"/>
      <c r="P196" s="142"/>
      <c r="Q196" s="142"/>
      <c r="R196" s="140"/>
      <c r="S196" s="144"/>
    </row>
    <row r="197" customFormat="false" ht="46.45" hidden="false" customHeight="false" outlineLevel="0" collapsed="false">
      <c r="A197" s="72"/>
      <c r="B197" s="139" t="s">
        <v>103</v>
      </c>
      <c r="C197" s="140" t="s">
        <v>354</v>
      </c>
      <c r="D197" s="140" t="s">
        <v>25</v>
      </c>
      <c r="E197" s="140" t="s">
        <v>347</v>
      </c>
      <c r="F197" s="141" t="n">
        <v>600</v>
      </c>
      <c r="G197" s="142" t="n">
        <v>400</v>
      </c>
      <c r="H197" s="135"/>
      <c r="I197" s="135"/>
      <c r="J197" s="135"/>
      <c r="K197" s="135"/>
      <c r="L197" s="135"/>
      <c r="M197" s="135"/>
      <c r="N197" s="141" t="n">
        <v>600</v>
      </c>
      <c r="O197" s="142" t="n">
        <v>400</v>
      </c>
      <c r="P197" s="135"/>
      <c r="Q197" s="135"/>
      <c r="R197" s="140" t="s">
        <v>355</v>
      </c>
      <c r="S197" s="138" t="n">
        <v>40</v>
      </c>
    </row>
    <row r="198" customFormat="false" ht="181.45" hidden="false" customHeight="false" outlineLevel="0" collapsed="false">
      <c r="A198" s="72"/>
      <c r="B198" s="139" t="s">
        <v>107</v>
      </c>
      <c r="C198" s="140" t="s">
        <v>356</v>
      </c>
      <c r="D198" s="140" t="s">
        <v>25</v>
      </c>
      <c r="E198" s="140" t="s">
        <v>347</v>
      </c>
      <c r="F198" s="141" t="n">
        <v>120</v>
      </c>
      <c r="G198" s="142" t="n">
        <v>136</v>
      </c>
      <c r="H198" s="135"/>
      <c r="I198" s="135"/>
      <c r="J198" s="135"/>
      <c r="K198" s="135"/>
      <c r="L198" s="135"/>
      <c r="M198" s="135"/>
      <c r="N198" s="141" t="n">
        <v>120</v>
      </c>
      <c r="O198" s="142" t="n">
        <v>136</v>
      </c>
      <c r="P198" s="135"/>
      <c r="Q198" s="135"/>
      <c r="R198" s="140" t="s">
        <v>357</v>
      </c>
      <c r="S198" s="138" t="s">
        <v>358</v>
      </c>
    </row>
    <row r="199" customFormat="false" ht="91.45" hidden="false" customHeight="false" outlineLevel="0" collapsed="false">
      <c r="A199" s="72"/>
      <c r="B199" s="139" t="s">
        <v>110</v>
      </c>
      <c r="C199" s="140" t="s">
        <v>359</v>
      </c>
      <c r="D199" s="140" t="s">
        <v>25</v>
      </c>
      <c r="E199" s="140" t="s">
        <v>347</v>
      </c>
      <c r="F199" s="141" t="n">
        <v>80</v>
      </c>
      <c r="G199" s="142" t="n">
        <v>80</v>
      </c>
      <c r="H199" s="135"/>
      <c r="I199" s="135"/>
      <c r="J199" s="135"/>
      <c r="K199" s="135"/>
      <c r="L199" s="135"/>
      <c r="M199" s="135"/>
      <c r="N199" s="141" t="n">
        <v>80</v>
      </c>
      <c r="O199" s="142" t="n">
        <v>80</v>
      </c>
      <c r="P199" s="135"/>
      <c r="Q199" s="135"/>
      <c r="R199" s="140" t="s">
        <v>357</v>
      </c>
      <c r="S199" s="138" t="s">
        <v>360</v>
      </c>
    </row>
    <row r="200" customFormat="false" ht="68.95" hidden="false" customHeight="false" outlineLevel="0" collapsed="false">
      <c r="A200" s="72" t="s">
        <v>361</v>
      </c>
      <c r="B200" s="139" t="s">
        <v>126</v>
      </c>
      <c r="C200" s="140" t="s">
        <v>362</v>
      </c>
      <c r="D200" s="140" t="s">
        <v>363</v>
      </c>
      <c r="E200" s="140" t="s">
        <v>347</v>
      </c>
      <c r="F200" s="141"/>
      <c r="G200" s="142"/>
      <c r="H200" s="135"/>
      <c r="I200" s="135"/>
      <c r="J200" s="135"/>
      <c r="K200" s="135"/>
      <c r="L200" s="135"/>
      <c r="M200" s="135"/>
      <c r="N200" s="141"/>
      <c r="O200" s="142"/>
      <c r="P200" s="135"/>
      <c r="Q200" s="135"/>
      <c r="R200" s="140" t="s">
        <v>364</v>
      </c>
      <c r="S200" s="138" t="n">
        <v>0</v>
      </c>
    </row>
    <row r="201" customFormat="false" ht="68.95" hidden="false" customHeight="false" outlineLevel="0" collapsed="false">
      <c r="A201" s="145"/>
      <c r="B201" s="139" t="s">
        <v>100</v>
      </c>
      <c r="C201" s="140" t="s">
        <v>365</v>
      </c>
      <c r="D201" s="140" t="s">
        <v>25</v>
      </c>
      <c r="E201" s="140" t="s">
        <v>347</v>
      </c>
      <c r="F201" s="141" t="n">
        <v>6</v>
      </c>
      <c r="G201" s="142" t="n">
        <v>4.4</v>
      </c>
      <c r="H201" s="135"/>
      <c r="I201" s="135"/>
      <c r="J201" s="135"/>
      <c r="K201" s="135"/>
      <c r="L201" s="135"/>
      <c r="M201" s="135"/>
      <c r="N201" s="141" t="n">
        <v>6</v>
      </c>
      <c r="O201" s="142" t="n">
        <v>4.4</v>
      </c>
      <c r="P201" s="135"/>
      <c r="Q201" s="135"/>
      <c r="R201" s="140" t="s">
        <v>366</v>
      </c>
      <c r="S201" s="138" t="s">
        <v>367</v>
      </c>
    </row>
    <row r="202" customFormat="false" ht="80.2" hidden="false" customHeight="false" outlineLevel="0" collapsed="false">
      <c r="A202" s="72" t="s">
        <v>368</v>
      </c>
      <c r="B202" s="139" t="s">
        <v>126</v>
      </c>
      <c r="C202" s="140" t="s">
        <v>369</v>
      </c>
      <c r="D202" s="140" t="s">
        <v>25</v>
      </c>
      <c r="E202" s="140" t="s">
        <v>347</v>
      </c>
      <c r="F202" s="141"/>
      <c r="G202" s="142"/>
      <c r="H202" s="135"/>
      <c r="I202" s="135"/>
      <c r="J202" s="135"/>
      <c r="K202" s="135"/>
      <c r="L202" s="135"/>
      <c r="M202" s="135"/>
      <c r="N202" s="141"/>
      <c r="O202" s="142"/>
      <c r="P202" s="135"/>
      <c r="Q202" s="135"/>
      <c r="R202" s="140" t="s">
        <v>364</v>
      </c>
      <c r="S202" s="138"/>
    </row>
    <row r="203" customFormat="false" ht="37.3" hidden="false" customHeight="true" outlineLevel="0" collapsed="false">
      <c r="A203" s="72" t="s">
        <v>370</v>
      </c>
      <c r="B203" s="139" t="s">
        <v>126</v>
      </c>
      <c r="C203" s="140" t="s">
        <v>371</v>
      </c>
      <c r="D203" s="140" t="s">
        <v>25</v>
      </c>
      <c r="E203" s="140" t="s">
        <v>372</v>
      </c>
      <c r="F203" s="141"/>
      <c r="G203" s="142"/>
      <c r="H203" s="135"/>
      <c r="I203" s="135"/>
      <c r="J203" s="135"/>
      <c r="K203" s="135"/>
      <c r="L203" s="135"/>
      <c r="M203" s="135"/>
      <c r="N203" s="141"/>
      <c r="O203" s="142"/>
      <c r="P203" s="135"/>
      <c r="Q203" s="135"/>
      <c r="R203" s="140" t="s">
        <v>373</v>
      </c>
      <c r="S203" s="138" t="n">
        <v>1</v>
      </c>
    </row>
    <row r="204" customFormat="false" ht="46.45" hidden="false" customHeight="false" outlineLevel="0" collapsed="false">
      <c r="A204" s="72"/>
      <c r="B204" s="139"/>
      <c r="C204" s="139"/>
      <c r="D204" s="140"/>
      <c r="E204" s="140"/>
      <c r="F204" s="141"/>
      <c r="G204" s="142"/>
      <c r="H204" s="135"/>
      <c r="I204" s="135"/>
      <c r="J204" s="135"/>
      <c r="K204" s="135"/>
      <c r="L204" s="135"/>
      <c r="M204" s="135"/>
      <c r="N204" s="141"/>
      <c r="O204" s="142"/>
      <c r="P204" s="135"/>
      <c r="Q204" s="135"/>
      <c r="R204" s="140" t="s">
        <v>374</v>
      </c>
      <c r="S204" s="138" t="s">
        <v>375</v>
      </c>
    </row>
    <row r="205" customFormat="false" ht="147.7" hidden="false" customHeight="false" outlineLevel="0" collapsed="false">
      <c r="A205" s="72"/>
      <c r="B205" s="139"/>
      <c r="C205" s="139"/>
      <c r="D205" s="140"/>
      <c r="E205" s="140"/>
      <c r="F205" s="141"/>
      <c r="G205" s="142"/>
      <c r="H205" s="135"/>
      <c r="I205" s="135"/>
      <c r="J205" s="135"/>
      <c r="K205" s="135"/>
      <c r="L205" s="135"/>
      <c r="M205" s="135"/>
      <c r="N205" s="141"/>
      <c r="O205" s="142"/>
      <c r="P205" s="135"/>
      <c r="Q205" s="135"/>
      <c r="R205" s="140" t="s">
        <v>376</v>
      </c>
      <c r="S205" s="138" t="s">
        <v>377</v>
      </c>
    </row>
    <row r="206" customFormat="false" ht="57.7" hidden="false" customHeight="false" outlineLevel="0" collapsed="false">
      <c r="A206" s="72"/>
      <c r="B206" s="139"/>
      <c r="C206" s="139"/>
      <c r="D206" s="140"/>
      <c r="E206" s="140"/>
      <c r="F206" s="141"/>
      <c r="G206" s="142"/>
      <c r="H206" s="135"/>
      <c r="I206" s="135"/>
      <c r="J206" s="135"/>
      <c r="K206" s="135"/>
      <c r="L206" s="135"/>
      <c r="M206" s="135"/>
      <c r="N206" s="141"/>
      <c r="O206" s="142"/>
      <c r="P206" s="135"/>
      <c r="Q206" s="135"/>
      <c r="R206" s="140" t="s">
        <v>378</v>
      </c>
      <c r="S206" s="146" t="n">
        <v>0.92</v>
      </c>
    </row>
    <row r="207" customFormat="false" ht="13.8" hidden="false" customHeight="false" outlineLevel="0" collapsed="false">
      <c r="A207" s="147"/>
      <c r="B207" s="148"/>
      <c r="C207" s="149" t="s">
        <v>9</v>
      </c>
      <c r="D207" s="150"/>
      <c r="E207" s="151"/>
      <c r="F207" s="151" t="n">
        <f aca="false">SUM(F187:F203)</f>
        <v>3106</v>
      </c>
      <c r="G207" s="151" t="n">
        <f aca="false">SUM(G187:G203)</f>
        <v>2720.4</v>
      </c>
      <c r="H207" s="151"/>
      <c r="I207" s="151"/>
      <c r="J207" s="151"/>
      <c r="K207" s="151"/>
      <c r="L207" s="151"/>
      <c r="M207" s="151"/>
      <c r="N207" s="151" t="n">
        <f aca="false">SUM(N187:N203)</f>
        <v>3106</v>
      </c>
      <c r="O207" s="151" t="n">
        <f aca="false">SUM(O187:O203)</f>
        <v>2720.4</v>
      </c>
      <c r="P207" s="136"/>
      <c r="Q207" s="136"/>
      <c r="R207" s="136"/>
      <c r="S207" s="136"/>
    </row>
    <row r="208" customFormat="false" ht="13.8" hidden="false" customHeight="false" outlineLevel="0" collapsed="false">
      <c r="A208" s="32" t="s">
        <v>379</v>
      </c>
      <c r="B208" s="32"/>
      <c r="C208" s="32"/>
      <c r="D208" s="32"/>
      <c r="E208" s="32"/>
      <c r="F208" s="32"/>
      <c r="G208" s="32"/>
      <c r="H208" s="32"/>
      <c r="I208" s="32"/>
      <c r="J208" s="32"/>
      <c r="K208" s="32"/>
      <c r="L208" s="32"/>
      <c r="M208" s="32"/>
      <c r="N208" s="32"/>
      <c r="O208" s="32"/>
      <c r="P208" s="32"/>
      <c r="Q208" s="32"/>
      <c r="R208" s="32"/>
      <c r="S208" s="32"/>
    </row>
    <row r="209" customFormat="false" ht="273.75" hidden="false" customHeight="true" outlineLevel="0" collapsed="false">
      <c r="A209" s="152" t="s">
        <v>380</v>
      </c>
      <c r="B209" s="153" t="s">
        <v>236</v>
      </c>
      <c r="C209" s="154" t="s">
        <v>381</v>
      </c>
      <c r="D209" s="46" t="s">
        <v>25</v>
      </c>
      <c r="E209" s="46" t="s">
        <v>382</v>
      </c>
      <c r="F209" s="27" t="s">
        <v>383</v>
      </c>
      <c r="G209" s="27"/>
      <c r="H209" s="27"/>
      <c r="I209" s="27"/>
      <c r="J209" s="27"/>
      <c r="K209" s="27"/>
      <c r="L209" s="27"/>
      <c r="M209" s="27"/>
      <c r="N209" s="27"/>
      <c r="O209" s="27"/>
      <c r="P209" s="27"/>
      <c r="Q209" s="27"/>
      <c r="R209" s="155" t="s">
        <v>384</v>
      </c>
      <c r="S209" s="20" t="s">
        <v>385</v>
      </c>
    </row>
    <row r="210" customFormat="false" ht="215.2" hidden="false" customHeight="false" outlineLevel="0" collapsed="false">
      <c r="A210" s="152"/>
      <c r="B210" s="153" t="s">
        <v>238</v>
      </c>
      <c r="C210" s="156" t="s">
        <v>386</v>
      </c>
      <c r="D210" s="46" t="s">
        <v>25</v>
      </c>
      <c r="E210" s="46" t="s">
        <v>387</v>
      </c>
      <c r="F210" s="27" t="s">
        <v>383</v>
      </c>
      <c r="G210" s="27"/>
      <c r="H210" s="27"/>
      <c r="I210" s="27"/>
      <c r="J210" s="27"/>
      <c r="K210" s="27"/>
      <c r="L210" s="27"/>
      <c r="M210" s="27"/>
      <c r="N210" s="27"/>
      <c r="O210" s="27"/>
      <c r="P210" s="27"/>
      <c r="Q210" s="27"/>
      <c r="R210" s="15" t="s">
        <v>388</v>
      </c>
      <c r="S210" s="20" t="s">
        <v>389</v>
      </c>
    </row>
    <row r="211" customFormat="false" ht="181.45" hidden="false" customHeight="false" outlineLevel="0" collapsed="false">
      <c r="A211" s="157"/>
      <c r="B211" s="153" t="s">
        <v>390</v>
      </c>
      <c r="C211" s="158" t="s">
        <v>391</v>
      </c>
      <c r="D211" s="46" t="s">
        <v>25</v>
      </c>
      <c r="E211" s="46" t="s">
        <v>387</v>
      </c>
      <c r="F211" s="27" t="s">
        <v>383</v>
      </c>
      <c r="G211" s="27"/>
      <c r="H211" s="27"/>
      <c r="I211" s="27"/>
      <c r="J211" s="27"/>
      <c r="K211" s="27"/>
      <c r="L211" s="27"/>
      <c r="M211" s="27"/>
      <c r="N211" s="27"/>
      <c r="O211" s="27"/>
      <c r="P211" s="27"/>
      <c r="Q211" s="27"/>
      <c r="R211" s="155" t="s">
        <v>392</v>
      </c>
      <c r="S211" s="20" t="s">
        <v>389</v>
      </c>
    </row>
    <row r="212" customFormat="false" ht="80.2" hidden="false" customHeight="false" outlineLevel="0" collapsed="false">
      <c r="A212" s="157"/>
      <c r="B212" s="159" t="s">
        <v>393</v>
      </c>
      <c r="C212" s="160" t="s">
        <v>394</v>
      </c>
      <c r="D212" s="46" t="s">
        <v>25</v>
      </c>
      <c r="E212" s="46" t="s">
        <v>395</v>
      </c>
      <c r="F212" s="27" t="s">
        <v>383</v>
      </c>
      <c r="G212" s="27"/>
      <c r="H212" s="27"/>
      <c r="I212" s="27"/>
      <c r="J212" s="27"/>
      <c r="K212" s="27"/>
      <c r="L212" s="27"/>
      <c r="M212" s="27"/>
      <c r="N212" s="27"/>
      <c r="O212" s="27"/>
      <c r="P212" s="27"/>
      <c r="Q212" s="27"/>
      <c r="R212" s="155" t="s">
        <v>396</v>
      </c>
      <c r="S212" s="20" t="s">
        <v>397</v>
      </c>
    </row>
    <row r="213" customFormat="false" ht="68.95" hidden="false" customHeight="false" outlineLevel="0" collapsed="false">
      <c r="A213" s="157"/>
      <c r="B213" s="159"/>
      <c r="C213" s="161" t="s">
        <v>398</v>
      </c>
      <c r="D213" s="46"/>
      <c r="E213" s="46"/>
      <c r="F213" s="27"/>
      <c r="G213" s="27"/>
      <c r="H213" s="27"/>
      <c r="I213" s="27"/>
      <c r="J213" s="27"/>
      <c r="K213" s="27"/>
      <c r="L213" s="27"/>
      <c r="M213" s="27"/>
      <c r="N213" s="27"/>
      <c r="O213" s="27"/>
      <c r="P213" s="27"/>
      <c r="Q213" s="27"/>
      <c r="R213" s="155"/>
      <c r="S213" s="20"/>
    </row>
    <row r="214" customFormat="false" ht="239.3" hidden="false" customHeight="true" outlineLevel="0" collapsed="false">
      <c r="A214" s="157"/>
      <c r="B214" s="48" t="s">
        <v>399</v>
      </c>
      <c r="C214" s="162" t="s">
        <v>400</v>
      </c>
      <c r="D214" s="46" t="s">
        <v>25</v>
      </c>
      <c r="E214" s="46" t="s">
        <v>387</v>
      </c>
      <c r="F214" s="27" t="s">
        <v>383</v>
      </c>
      <c r="G214" s="27"/>
      <c r="H214" s="27"/>
      <c r="I214" s="27"/>
      <c r="J214" s="27"/>
      <c r="K214" s="27"/>
      <c r="L214" s="27"/>
      <c r="M214" s="27"/>
      <c r="N214" s="27"/>
      <c r="O214" s="27"/>
      <c r="P214" s="27"/>
      <c r="Q214" s="27"/>
      <c r="R214" s="45" t="s">
        <v>401</v>
      </c>
      <c r="S214" s="20" t="n">
        <v>37</v>
      </c>
    </row>
    <row r="215" customFormat="false" ht="125.2" hidden="false" customHeight="false" outlineLevel="0" collapsed="false">
      <c r="A215" s="157"/>
      <c r="B215" s="153" t="s">
        <v>402</v>
      </c>
      <c r="C215" s="45" t="s">
        <v>403</v>
      </c>
      <c r="D215" s="46" t="s">
        <v>25</v>
      </c>
      <c r="E215" s="46" t="s">
        <v>404</v>
      </c>
      <c r="F215" s="163"/>
      <c r="G215" s="163"/>
      <c r="H215" s="163"/>
      <c r="I215" s="163"/>
      <c r="J215" s="163"/>
      <c r="K215" s="163"/>
      <c r="L215" s="163"/>
      <c r="M215" s="163"/>
      <c r="N215" s="163"/>
      <c r="O215" s="163"/>
      <c r="P215" s="163"/>
      <c r="Q215" s="27"/>
      <c r="R215" s="46" t="s">
        <v>405</v>
      </c>
      <c r="S215" s="20" t="s">
        <v>406</v>
      </c>
    </row>
    <row r="216" customFormat="false" ht="91.45" hidden="false" customHeight="false" outlineLevel="0" collapsed="false">
      <c r="A216" s="157"/>
      <c r="B216" s="48"/>
      <c r="C216" s="164" t="s">
        <v>407</v>
      </c>
      <c r="D216" s="165"/>
      <c r="E216" s="165"/>
      <c r="F216" s="27"/>
      <c r="G216" s="27"/>
      <c r="H216" s="27"/>
      <c r="I216" s="27"/>
      <c r="J216" s="27"/>
      <c r="K216" s="27"/>
      <c r="L216" s="27"/>
      <c r="M216" s="27"/>
      <c r="N216" s="27"/>
      <c r="O216" s="27"/>
      <c r="P216" s="27"/>
      <c r="Q216" s="27"/>
      <c r="R216" s="166"/>
      <c r="S216" s="20"/>
    </row>
    <row r="217" customFormat="false" ht="158.95" hidden="false" customHeight="false" outlineLevel="0" collapsed="false">
      <c r="A217" s="157"/>
      <c r="B217" s="48" t="s">
        <v>408</v>
      </c>
      <c r="C217" s="167" t="s">
        <v>409</v>
      </c>
      <c r="D217" s="46" t="s">
        <v>25</v>
      </c>
      <c r="E217" s="46" t="s">
        <v>410</v>
      </c>
      <c r="F217" s="163"/>
      <c r="G217" s="163"/>
      <c r="H217" s="163"/>
      <c r="I217" s="163"/>
      <c r="J217" s="163"/>
      <c r="K217" s="163"/>
      <c r="L217" s="163"/>
      <c r="M217" s="163"/>
      <c r="N217" s="163"/>
      <c r="O217" s="163"/>
      <c r="P217" s="163"/>
      <c r="Q217" s="163"/>
      <c r="R217" s="46" t="s">
        <v>411</v>
      </c>
      <c r="S217" s="20" t="s">
        <v>412</v>
      </c>
    </row>
    <row r="218" customFormat="false" ht="80.2" hidden="false" customHeight="false" outlineLevel="0" collapsed="false">
      <c r="A218" s="157"/>
      <c r="B218" s="153" t="s">
        <v>413</v>
      </c>
      <c r="C218" s="167" t="s">
        <v>414</v>
      </c>
      <c r="D218" s="46" t="s">
        <v>25</v>
      </c>
      <c r="E218" s="46"/>
      <c r="F218" s="27" t="s">
        <v>383</v>
      </c>
      <c r="G218" s="27"/>
      <c r="H218" s="27"/>
      <c r="I218" s="27"/>
      <c r="J218" s="27"/>
      <c r="K218" s="27"/>
      <c r="L218" s="27"/>
      <c r="M218" s="27"/>
      <c r="N218" s="27"/>
      <c r="O218" s="27"/>
      <c r="P218" s="27"/>
      <c r="Q218" s="27"/>
      <c r="R218" s="46"/>
      <c r="S218" s="20"/>
    </row>
    <row r="219" customFormat="false" ht="147.7" hidden="false" customHeight="false" outlineLevel="0" collapsed="false">
      <c r="A219" s="157"/>
      <c r="B219" s="153"/>
      <c r="C219" s="158" t="s">
        <v>415</v>
      </c>
      <c r="D219" s="46" t="s">
        <v>25</v>
      </c>
      <c r="E219" s="46" t="s">
        <v>387</v>
      </c>
      <c r="F219" s="27" t="s">
        <v>383</v>
      </c>
      <c r="G219" s="27"/>
      <c r="H219" s="27"/>
      <c r="I219" s="27"/>
      <c r="J219" s="27"/>
      <c r="K219" s="27"/>
      <c r="L219" s="27"/>
      <c r="M219" s="27"/>
      <c r="N219" s="27"/>
      <c r="O219" s="27"/>
      <c r="P219" s="27"/>
      <c r="Q219" s="27"/>
      <c r="R219" s="46" t="s">
        <v>416</v>
      </c>
      <c r="S219" s="20" t="s">
        <v>383</v>
      </c>
    </row>
    <row r="220" customFormat="false" ht="158.95" hidden="false" customHeight="false" outlineLevel="0" collapsed="false">
      <c r="A220" s="157"/>
      <c r="B220" s="153"/>
      <c r="C220" s="158" t="s">
        <v>417</v>
      </c>
      <c r="D220" s="46" t="s">
        <v>25</v>
      </c>
      <c r="E220" s="46" t="s">
        <v>387</v>
      </c>
      <c r="F220" s="27" t="s">
        <v>383</v>
      </c>
      <c r="G220" s="27"/>
      <c r="H220" s="27"/>
      <c r="I220" s="27"/>
      <c r="J220" s="27"/>
      <c r="K220" s="27"/>
      <c r="L220" s="27"/>
      <c r="M220" s="27"/>
      <c r="N220" s="27"/>
      <c r="O220" s="27"/>
      <c r="P220" s="27"/>
      <c r="Q220" s="27"/>
      <c r="R220" s="46" t="s">
        <v>416</v>
      </c>
      <c r="S220" s="20" t="s">
        <v>383</v>
      </c>
    </row>
    <row r="221" customFormat="false" ht="125.2" hidden="false" customHeight="false" outlineLevel="0" collapsed="false">
      <c r="A221" s="157"/>
      <c r="B221" s="153"/>
      <c r="C221" s="158" t="s">
        <v>418</v>
      </c>
      <c r="D221" s="46" t="s">
        <v>25</v>
      </c>
      <c r="E221" s="46" t="s">
        <v>387</v>
      </c>
      <c r="F221" s="163"/>
      <c r="G221" s="163"/>
      <c r="H221" s="163"/>
      <c r="I221" s="163"/>
      <c r="J221" s="163"/>
      <c r="K221" s="163"/>
      <c r="L221" s="163"/>
      <c r="M221" s="163"/>
      <c r="N221" s="163"/>
      <c r="O221" s="163"/>
      <c r="P221" s="163"/>
      <c r="Q221" s="163"/>
      <c r="R221" s="46" t="s">
        <v>419</v>
      </c>
      <c r="S221" s="20" t="s">
        <v>420</v>
      </c>
    </row>
    <row r="222" customFormat="false" ht="136.45" hidden="false" customHeight="false" outlineLevel="0" collapsed="false">
      <c r="A222" s="157"/>
      <c r="B222" s="153"/>
      <c r="C222" s="158" t="s">
        <v>421</v>
      </c>
      <c r="D222" s="46" t="s">
        <v>25</v>
      </c>
      <c r="E222" s="46" t="s">
        <v>387</v>
      </c>
      <c r="F222" s="27" t="s">
        <v>383</v>
      </c>
      <c r="G222" s="27"/>
      <c r="H222" s="27"/>
      <c r="I222" s="27"/>
      <c r="J222" s="27"/>
      <c r="K222" s="27"/>
      <c r="L222" s="27"/>
      <c r="M222" s="27"/>
      <c r="N222" s="27"/>
      <c r="O222" s="27"/>
      <c r="P222" s="27"/>
      <c r="Q222" s="27"/>
      <c r="R222" s="46" t="s">
        <v>419</v>
      </c>
      <c r="S222" s="20" t="s">
        <v>383</v>
      </c>
    </row>
    <row r="223" customFormat="false" ht="293.95" hidden="false" customHeight="false" outlineLevel="0" collapsed="false">
      <c r="A223" s="157"/>
      <c r="B223" s="153" t="s">
        <v>422</v>
      </c>
      <c r="C223" s="162" t="s">
        <v>423</v>
      </c>
      <c r="D223" s="46" t="s">
        <v>25</v>
      </c>
      <c r="E223" s="46" t="s">
        <v>395</v>
      </c>
      <c r="F223" s="27" t="s">
        <v>383</v>
      </c>
      <c r="G223" s="27"/>
      <c r="H223" s="27"/>
      <c r="I223" s="27"/>
      <c r="J223" s="27"/>
      <c r="K223" s="27"/>
      <c r="L223" s="27"/>
      <c r="M223" s="27"/>
      <c r="N223" s="27"/>
      <c r="O223" s="27"/>
      <c r="P223" s="27"/>
      <c r="Q223" s="27"/>
      <c r="R223" s="168" t="s">
        <v>424</v>
      </c>
      <c r="S223" s="20" t="n">
        <v>15</v>
      </c>
    </row>
    <row r="224" customFormat="false" ht="80.2" hidden="false" customHeight="false" outlineLevel="0" collapsed="false">
      <c r="A224" s="157"/>
      <c r="B224" s="153" t="s">
        <v>425</v>
      </c>
      <c r="C224" s="167" t="s">
        <v>426</v>
      </c>
      <c r="D224" s="46" t="s">
        <v>25</v>
      </c>
      <c r="E224" s="46" t="s">
        <v>427</v>
      </c>
      <c r="F224" s="27" t="s">
        <v>383</v>
      </c>
      <c r="G224" s="27"/>
      <c r="H224" s="27"/>
      <c r="I224" s="27"/>
      <c r="J224" s="27"/>
      <c r="K224" s="27"/>
      <c r="L224" s="27"/>
      <c r="M224" s="27"/>
      <c r="N224" s="27"/>
      <c r="O224" s="27"/>
      <c r="P224" s="27"/>
      <c r="Q224" s="27"/>
      <c r="R224" s="46" t="s">
        <v>428</v>
      </c>
      <c r="S224" s="20" t="s">
        <v>429</v>
      </c>
    </row>
    <row r="225" customFormat="false" ht="68.95" hidden="false" customHeight="false" outlineLevel="0" collapsed="false">
      <c r="A225" s="169"/>
      <c r="B225" s="48"/>
      <c r="C225" s="170" t="s">
        <v>430</v>
      </c>
      <c r="D225" s="166"/>
      <c r="E225" s="166"/>
      <c r="F225" s="27" t="s">
        <v>383</v>
      </c>
      <c r="G225" s="27"/>
      <c r="H225" s="27"/>
      <c r="I225" s="27"/>
      <c r="J225" s="27"/>
      <c r="K225" s="27"/>
      <c r="L225" s="27"/>
      <c r="M225" s="27"/>
      <c r="N225" s="27"/>
      <c r="O225" s="27"/>
      <c r="P225" s="27"/>
      <c r="Q225" s="27"/>
      <c r="R225" s="166"/>
      <c r="S225" s="20"/>
    </row>
    <row r="226" customFormat="false" ht="68.95" hidden="false" customHeight="false" outlineLevel="0" collapsed="false">
      <c r="A226" s="157"/>
      <c r="B226" s="153" t="s">
        <v>431</v>
      </c>
      <c r="C226" s="167" t="s">
        <v>432</v>
      </c>
      <c r="D226" s="46" t="s">
        <v>25</v>
      </c>
      <c r="E226" s="46" t="s">
        <v>433</v>
      </c>
      <c r="F226" s="20" t="s">
        <v>383</v>
      </c>
      <c r="G226" s="27"/>
      <c r="H226" s="27"/>
      <c r="I226" s="27"/>
      <c r="J226" s="27"/>
      <c r="K226" s="27"/>
      <c r="L226" s="27"/>
      <c r="M226" s="27"/>
      <c r="N226" s="27"/>
      <c r="O226" s="27"/>
      <c r="P226" s="27"/>
      <c r="Q226" s="27"/>
      <c r="R226" s="46"/>
      <c r="S226" s="20"/>
    </row>
    <row r="227" customFormat="false" ht="68.95" hidden="false" customHeight="false" outlineLevel="0" collapsed="false">
      <c r="A227" s="157"/>
      <c r="B227" s="153"/>
      <c r="C227" s="158" t="s">
        <v>434</v>
      </c>
      <c r="D227" s="46" t="s">
        <v>25</v>
      </c>
      <c r="E227" s="46" t="s">
        <v>435</v>
      </c>
      <c r="F227" s="20" t="s">
        <v>383</v>
      </c>
      <c r="G227" s="27"/>
      <c r="H227" s="27"/>
      <c r="I227" s="27"/>
      <c r="J227" s="27"/>
      <c r="K227" s="27"/>
      <c r="L227" s="27"/>
      <c r="M227" s="27"/>
      <c r="N227" s="27"/>
      <c r="O227" s="27"/>
      <c r="P227" s="27"/>
      <c r="Q227" s="27"/>
      <c r="R227" s="46" t="s">
        <v>436</v>
      </c>
      <c r="S227" s="20" t="s">
        <v>437</v>
      </c>
    </row>
    <row r="228" customFormat="false" ht="113.95" hidden="false" customHeight="false" outlineLevel="0" collapsed="false">
      <c r="A228" s="157"/>
      <c r="B228" s="153"/>
      <c r="C228" s="158" t="s">
        <v>438</v>
      </c>
      <c r="D228" s="46" t="s">
        <v>25</v>
      </c>
      <c r="E228" s="46" t="s">
        <v>435</v>
      </c>
      <c r="F228" s="20" t="s">
        <v>383</v>
      </c>
      <c r="G228" s="27"/>
      <c r="H228" s="27"/>
      <c r="I228" s="27"/>
      <c r="J228" s="27"/>
      <c r="K228" s="27"/>
      <c r="L228" s="27"/>
      <c r="M228" s="27"/>
      <c r="N228" s="27"/>
      <c r="O228" s="27"/>
      <c r="P228" s="27"/>
      <c r="Q228" s="27"/>
      <c r="R228" s="46" t="s">
        <v>439</v>
      </c>
      <c r="S228" s="20" t="s">
        <v>440</v>
      </c>
    </row>
    <row r="229" customFormat="false" ht="282.7" hidden="false" customHeight="false" outlineLevel="0" collapsed="false">
      <c r="A229" s="157"/>
      <c r="B229" s="153"/>
      <c r="C229" s="171" t="s">
        <v>441</v>
      </c>
      <c r="D229" s="46" t="s">
        <v>25</v>
      </c>
      <c r="E229" s="46" t="s">
        <v>435</v>
      </c>
      <c r="F229" s="27" t="s">
        <v>383</v>
      </c>
      <c r="G229" s="27"/>
      <c r="H229" s="27"/>
      <c r="I229" s="27"/>
      <c r="J229" s="27"/>
      <c r="K229" s="27"/>
      <c r="L229" s="20"/>
      <c r="M229" s="20"/>
      <c r="N229" s="20"/>
      <c r="O229" s="20"/>
      <c r="P229" s="20"/>
      <c r="Q229" s="27"/>
      <c r="R229" s="17" t="s">
        <v>442</v>
      </c>
      <c r="S229" s="20" t="s">
        <v>443</v>
      </c>
    </row>
    <row r="230" customFormat="false" ht="68.95" hidden="false" customHeight="false" outlineLevel="0" collapsed="false">
      <c r="A230" s="157"/>
      <c r="B230" s="153"/>
      <c r="C230" s="158" t="s">
        <v>444</v>
      </c>
      <c r="D230" s="46"/>
      <c r="E230" s="46" t="s">
        <v>435</v>
      </c>
      <c r="F230" s="48" t="n">
        <v>1000</v>
      </c>
      <c r="G230" s="48" t="n">
        <v>574.18</v>
      </c>
      <c r="H230" s="48"/>
      <c r="I230" s="48"/>
      <c r="J230" s="48"/>
      <c r="K230" s="48"/>
      <c r="L230" s="48" t="n">
        <v>500</v>
      </c>
      <c r="M230" s="48" t="n">
        <v>430.39</v>
      </c>
      <c r="N230" s="48"/>
      <c r="O230" s="48"/>
      <c r="P230" s="48" t="n">
        <v>500</v>
      </c>
      <c r="Q230" s="48" t="n">
        <v>143.79</v>
      </c>
      <c r="R230" s="46" t="s">
        <v>445</v>
      </c>
      <c r="S230" s="20" t="s">
        <v>446</v>
      </c>
    </row>
    <row r="231" customFormat="false" ht="170.2" hidden="false" customHeight="false" outlineLevel="0" collapsed="false">
      <c r="A231" s="157"/>
      <c r="B231" s="153" t="s">
        <v>447</v>
      </c>
      <c r="C231" s="167" t="s">
        <v>448</v>
      </c>
      <c r="D231" s="46" t="s">
        <v>25</v>
      </c>
      <c r="E231" s="46" t="s">
        <v>449</v>
      </c>
      <c r="F231" s="20" t="s">
        <v>383</v>
      </c>
      <c r="G231" s="27"/>
      <c r="H231" s="27"/>
      <c r="I231" s="27"/>
      <c r="J231" s="27"/>
      <c r="K231" s="27"/>
      <c r="L231" s="27"/>
      <c r="M231" s="27"/>
      <c r="N231" s="27"/>
      <c r="O231" s="27"/>
      <c r="P231" s="27"/>
      <c r="Q231" s="27"/>
      <c r="R231" s="46" t="s">
        <v>94</v>
      </c>
      <c r="S231" s="20" t="n">
        <v>9</v>
      </c>
    </row>
    <row r="232" customFormat="false" ht="316.45" hidden="false" customHeight="false" outlineLevel="0" collapsed="false">
      <c r="A232" s="157"/>
      <c r="B232" s="153" t="s">
        <v>450</v>
      </c>
      <c r="C232" s="155" t="s">
        <v>451</v>
      </c>
      <c r="D232" s="46" t="s">
        <v>25</v>
      </c>
      <c r="E232" s="46" t="s">
        <v>452</v>
      </c>
      <c r="F232" s="20" t="s">
        <v>383</v>
      </c>
      <c r="G232" s="27"/>
      <c r="H232" s="27"/>
      <c r="I232" s="27"/>
      <c r="J232" s="27"/>
      <c r="K232" s="27"/>
      <c r="L232" s="27"/>
      <c r="M232" s="27"/>
      <c r="N232" s="27"/>
      <c r="O232" s="27"/>
      <c r="P232" s="27"/>
      <c r="Q232" s="27"/>
      <c r="R232" s="46" t="s">
        <v>92</v>
      </c>
      <c r="S232" s="20" t="n">
        <v>198</v>
      </c>
    </row>
    <row r="233" customFormat="false" ht="13.8" hidden="false" customHeight="true" outlineLevel="0" collapsed="false">
      <c r="A233" s="172"/>
      <c r="B233" s="153" t="s">
        <v>453</v>
      </c>
      <c r="C233" s="167" t="s">
        <v>454</v>
      </c>
      <c r="D233" s="46" t="s">
        <v>25</v>
      </c>
      <c r="E233" s="46" t="s">
        <v>395</v>
      </c>
      <c r="F233" s="173" t="s">
        <v>383</v>
      </c>
      <c r="G233" s="21"/>
      <c r="H233" s="21"/>
      <c r="I233" s="21"/>
      <c r="J233" s="21"/>
      <c r="K233" s="21"/>
      <c r="L233" s="21"/>
      <c r="M233" s="21"/>
      <c r="N233" s="21"/>
      <c r="O233" s="21"/>
      <c r="P233" s="21"/>
      <c r="Q233" s="21"/>
      <c r="R233" s="37" t="s">
        <v>455</v>
      </c>
      <c r="S233" s="22" t="s">
        <v>456</v>
      </c>
    </row>
    <row r="234" customFormat="false" ht="13.8" hidden="false" customHeight="false" outlineLevel="0" collapsed="false">
      <c r="A234" s="172"/>
      <c r="B234" s="153"/>
      <c r="C234" s="167"/>
      <c r="D234" s="46"/>
      <c r="E234" s="46"/>
      <c r="F234" s="173"/>
      <c r="G234" s="21"/>
      <c r="H234" s="21"/>
      <c r="I234" s="21"/>
      <c r="J234" s="21"/>
      <c r="K234" s="21"/>
      <c r="L234" s="21"/>
      <c r="M234" s="21"/>
      <c r="N234" s="21"/>
      <c r="O234" s="21"/>
      <c r="P234" s="21"/>
      <c r="Q234" s="21"/>
      <c r="R234" s="37"/>
      <c r="S234" s="37"/>
    </row>
    <row r="235" customFormat="false" ht="216.7" hidden="false" customHeight="true" outlineLevel="0" collapsed="false">
      <c r="A235" s="172"/>
      <c r="B235" s="153"/>
      <c r="C235" s="167"/>
      <c r="D235" s="46"/>
      <c r="E235" s="46"/>
      <c r="F235" s="173"/>
      <c r="G235" s="21"/>
      <c r="H235" s="21"/>
      <c r="I235" s="21"/>
      <c r="J235" s="21"/>
      <c r="K235" s="21"/>
      <c r="L235" s="21"/>
      <c r="M235" s="21"/>
      <c r="N235" s="21"/>
      <c r="O235" s="21"/>
      <c r="P235" s="21"/>
      <c r="Q235" s="21"/>
      <c r="R235" s="37"/>
      <c r="S235" s="37"/>
    </row>
    <row r="236" customFormat="false" ht="57.7" hidden="false" customHeight="false" outlineLevel="0" collapsed="false">
      <c r="A236" s="157"/>
      <c r="B236" s="153"/>
      <c r="C236" s="170" t="s">
        <v>457</v>
      </c>
      <c r="D236" s="174"/>
      <c r="E236" s="157"/>
      <c r="F236" s="68"/>
      <c r="G236" s="27"/>
      <c r="H236" s="27"/>
      <c r="I236" s="27"/>
      <c r="J236" s="27"/>
      <c r="K236" s="27"/>
      <c r="L236" s="27"/>
      <c r="M236" s="27"/>
      <c r="N236" s="27"/>
      <c r="O236" s="27"/>
      <c r="P236" s="27"/>
      <c r="Q236" s="27"/>
      <c r="R236" s="169"/>
      <c r="S236" s="20"/>
    </row>
    <row r="237" customFormat="false" ht="260.2" hidden="false" customHeight="false" outlineLevel="0" collapsed="false">
      <c r="A237" s="157"/>
      <c r="B237" s="153" t="s">
        <v>458</v>
      </c>
      <c r="C237" s="155" t="s">
        <v>459</v>
      </c>
      <c r="D237" s="46" t="s">
        <v>25</v>
      </c>
      <c r="E237" s="20" t="s">
        <v>460</v>
      </c>
      <c r="F237" s="20" t="s">
        <v>383</v>
      </c>
      <c r="G237" s="27"/>
      <c r="H237" s="27"/>
      <c r="I237" s="27"/>
      <c r="J237" s="27"/>
      <c r="K237" s="27"/>
      <c r="L237" s="27"/>
      <c r="M237" s="27"/>
      <c r="N237" s="27"/>
      <c r="O237" s="27"/>
      <c r="P237" s="27"/>
      <c r="Q237" s="27"/>
      <c r="R237" s="46" t="s">
        <v>461</v>
      </c>
      <c r="S237" s="20" t="n">
        <v>2</v>
      </c>
    </row>
    <row r="238" customFormat="false" ht="80.2" hidden="false" customHeight="false" outlineLevel="0" collapsed="false">
      <c r="A238" s="157"/>
      <c r="B238" s="153" t="s">
        <v>462</v>
      </c>
      <c r="C238" s="167" t="s">
        <v>463</v>
      </c>
      <c r="D238" s="46" t="s">
        <v>25</v>
      </c>
      <c r="E238" s="46" t="s">
        <v>464</v>
      </c>
      <c r="F238" s="27" t="s">
        <v>383</v>
      </c>
      <c r="G238" s="27"/>
      <c r="H238" s="27"/>
      <c r="I238" s="27"/>
      <c r="J238" s="27"/>
      <c r="K238" s="27"/>
      <c r="L238" s="27"/>
      <c r="M238" s="27"/>
      <c r="N238" s="27"/>
      <c r="O238" s="27"/>
      <c r="P238" s="27"/>
      <c r="Q238" s="27"/>
      <c r="R238" s="46" t="s">
        <v>465</v>
      </c>
      <c r="S238" s="20" t="n">
        <v>2</v>
      </c>
    </row>
    <row r="239" customFormat="false" ht="57.7" hidden="false" customHeight="false" outlineLevel="0" collapsed="false">
      <c r="A239" s="157"/>
      <c r="B239" s="153" t="s">
        <v>466</v>
      </c>
      <c r="C239" s="167" t="s">
        <v>467</v>
      </c>
      <c r="D239" s="46" t="s">
        <v>25</v>
      </c>
      <c r="E239" s="46" t="s">
        <v>464</v>
      </c>
      <c r="F239" s="27" t="s">
        <v>383</v>
      </c>
      <c r="G239" s="27"/>
      <c r="H239" s="27"/>
      <c r="I239" s="27"/>
      <c r="J239" s="27"/>
      <c r="K239" s="27"/>
      <c r="L239" s="27"/>
      <c r="M239" s="27"/>
      <c r="N239" s="27"/>
      <c r="O239" s="27"/>
      <c r="P239" s="27"/>
      <c r="Q239" s="27"/>
      <c r="R239" s="46" t="s">
        <v>468</v>
      </c>
      <c r="S239" s="20" t="n">
        <v>0</v>
      </c>
    </row>
    <row r="240" customFormat="false" ht="136.45" hidden="false" customHeight="false" outlineLevel="0" collapsed="false">
      <c r="A240" s="157"/>
      <c r="B240" s="153" t="s">
        <v>469</v>
      </c>
      <c r="C240" s="167" t="s">
        <v>470</v>
      </c>
      <c r="D240" s="46" t="s">
        <v>25</v>
      </c>
      <c r="E240" s="46" t="s">
        <v>464</v>
      </c>
      <c r="F240" s="27" t="s">
        <v>383</v>
      </c>
      <c r="G240" s="27"/>
      <c r="H240" s="27"/>
      <c r="I240" s="27"/>
      <c r="J240" s="27"/>
      <c r="K240" s="27"/>
      <c r="L240" s="27"/>
      <c r="M240" s="27"/>
      <c r="N240" s="27"/>
      <c r="O240" s="27"/>
      <c r="P240" s="27"/>
      <c r="Q240" s="27"/>
      <c r="R240" s="46" t="s">
        <v>471</v>
      </c>
      <c r="S240" s="20" t="s">
        <v>472</v>
      </c>
    </row>
    <row r="241" customFormat="false" ht="20.95" hidden="false" customHeight="true" outlineLevel="0" collapsed="false">
      <c r="A241" s="157"/>
      <c r="B241" s="153"/>
      <c r="C241" s="175" t="s">
        <v>9</v>
      </c>
      <c r="D241" s="176"/>
      <c r="E241" s="176"/>
      <c r="F241" s="163" t="n">
        <v>1000</v>
      </c>
      <c r="G241" s="163" t="n">
        <v>574.18</v>
      </c>
      <c r="H241" s="163"/>
      <c r="I241" s="163"/>
      <c r="J241" s="163"/>
      <c r="K241" s="163"/>
      <c r="L241" s="163" t="n">
        <v>500</v>
      </c>
      <c r="M241" s="163" t="n">
        <v>430.39</v>
      </c>
      <c r="N241" s="163"/>
      <c r="O241" s="163"/>
      <c r="P241" s="163" t="n">
        <v>500</v>
      </c>
      <c r="Q241" s="163" t="n">
        <v>143.79</v>
      </c>
      <c r="R241" s="27"/>
      <c r="S241" s="27"/>
    </row>
    <row r="242" customFormat="false" ht="13.8" hidden="false" customHeight="false" outlineLevel="0" collapsed="false">
      <c r="A242" s="177" t="s">
        <v>473</v>
      </c>
      <c r="B242" s="177"/>
      <c r="C242" s="177"/>
      <c r="D242" s="177"/>
      <c r="E242" s="177"/>
      <c r="F242" s="177"/>
      <c r="G242" s="177"/>
      <c r="H242" s="177"/>
      <c r="I242" s="177"/>
      <c r="J242" s="177"/>
      <c r="K242" s="177"/>
      <c r="L242" s="177"/>
      <c r="M242" s="177"/>
      <c r="N242" s="177"/>
      <c r="O242" s="177"/>
      <c r="P242" s="177"/>
      <c r="Q242" s="177"/>
      <c r="R242" s="177"/>
      <c r="S242" s="177"/>
    </row>
    <row r="243" customFormat="false" ht="13.8" hidden="false" customHeight="true" outlineLevel="0" collapsed="false">
      <c r="A243" s="42" t="s">
        <v>474</v>
      </c>
      <c r="B243" s="42"/>
      <c r="C243" s="42"/>
      <c r="D243" s="42"/>
      <c r="E243" s="42"/>
      <c r="F243" s="42"/>
      <c r="G243" s="42"/>
      <c r="H243" s="42"/>
      <c r="I243" s="42"/>
      <c r="J243" s="42"/>
      <c r="K243" s="42"/>
      <c r="L243" s="42"/>
      <c r="M243" s="42"/>
      <c r="N243" s="42"/>
      <c r="O243" s="42"/>
      <c r="P243" s="42"/>
      <c r="Q243" s="42"/>
      <c r="R243" s="42"/>
      <c r="S243" s="42"/>
    </row>
    <row r="244" customFormat="false" ht="248.95" hidden="false" customHeight="false" outlineLevel="0" collapsed="false">
      <c r="A244" s="45" t="s">
        <v>475</v>
      </c>
      <c r="B244" s="20" t="n">
        <v>1</v>
      </c>
      <c r="C244" s="45" t="s">
        <v>476</v>
      </c>
      <c r="D244" s="20" t="s">
        <v>25</v>
      </c>
      <c r="E244" s="45" t="s">
        <v>477</v>
      </c>
      <c r="F244" s="31" t="n">
        <v>0</v>
      </c>
      <c r="G244" s="31" t="n">
        <v>0</v>
      </c>
      <c r="H244" s="31"/>
      <c r="I244" s="31"/>
      <c r="J244" s="31"/>
      <c r="K244" s="31"/>
      <c r="L244" s="31" t="n">
        <v>0</v>
      </c>
      <c r="M244" s="31" t="n">
        <v>0</v>
      </c>
      <c r="N244" s="31"/>
      <c r="O244" s="31"/>
      <c r="P244" s="31"/>
      <c r="Q244" s="31"/>
      <c r="R244" s="20" t="s">
        <v>478</v>
      </c>
      <c r="S244" s="178" t="n">
        <v>27</v>
      </c>
    </row>
    <row r="245" customFormat="false" ht="203.95" hidden="false" customHeight="false" outlineLevel="0" collapsed="false">
      <c r="A245" s="37" t="s">
        <v>479</v>
      </c>
      <c r="B245" s="20" t="n">
        <v>2</v>
      </c>
      <c r="C245" s="45" t="s">
        <v>480</v>
      </c>
      <c r="D245" s="20" t="s">
        <v>25</v>
      </c>
      <c r="E245" s="46" t="s">
        <v>481</v>
      </c>
      <c r="F245" s="31" t="n">
        <v>0</v>
      </c>
      <c r="G245" s="31" t="n">
        <v>0</v>
      </c>
      <c r="H245" s="31"/>
      <c r="I245" s="31"/>
      <c r="J245" s="31"/>
      <c r="K245" s="31"/>
      <c r="L245" s="31" t="n">
        <v>0</v>
      </c>
      <c r="M245" s="31" t="n">
        <v>0</v>
      </c>
      <c r="N245" s="31"/>
      <c r="O245" s="31"/>
      <c r="P245" s="31"/>
      <c r="Q245" s="31"/>
      <c r="R245" s="20" t="s">
        <v>478</v>
      </c>
      <c r="S245" s="178" t="n">
        <v>1</v>
      </c>
    </row>
    <row r="246" customFormat="false" ht="69.35" hidden="false" customHeight="true" outlineLevel="0" collapsed="false">
      <c r="A246" s="22" t="s">
        <v>482</v>
      </c>
      <c r="B246" s="20" t="n">
        <v>1</v>
      </c>
      <c r="C246" s="45" t="s">
        <v>483</v>
      </c>
      <c r="D246" s="45" t="s">
        <v>25</v>
      </c>
      <c r="E246" s="45" t="s">
        <v>484</v>
      </c>
      <c r="F246" s="47" t="s">
        <v>485</v>
      </c>
      <c r="G246" s="27"/>
      <c r="H246" s="27"/>
      <c r="I246" s="27"/>
      <c r="J246" s="27"/>
      <c r="K246" s="27"/>
      <c r="L246" s="27"/>
      <c r="M246" s="27"/>
      <c r="N246" s="27"/>
      <c r="O246" s="27"/>
      <c r="P246" s="27"/>
      <c r="Q246" s="27"/>
      <c r="R246" s="45" t="s">
        <v>486</v>
      </c>
      <c r="S246" s="20" t="n">
        <v>199</v>
      </c>
    </row>
    <row r="247" customFormat="false" ht="80.2" hidden="false" customHeight="false" outlineLevel="0" collapsed="false">
      <c r="A247" s="22"/>
      <c r="B247" s="20" t="n">
        <v>2</v>
      </c>
      <c r="C247" s="45" t="s">
        <v>487</v>
      </c>
      <c r="D247" s="45" t="s">
        <v>25</v>
      </c>
      <c r="E247" s="45" t="s">
        <v>484</v>
      </c>
      <c r="F247" s="47" t="s">
        <v>485</v>
      </c>
      <c r="G247" s="27"/>
      <c r="H247" s="27"/>
      <c r="I247" s="27"/>
      <c r="J247" s="27"/>
      <c r="K247" s="27"/>
      <c r="L247" s="27"/>
      <c r="M247" s="27"/>
      <c r="N247" s="27"/>
      <c r="O247" s="27"/>
      <c r="P247" s="27"/>
      <c r="Q247" s="27"/>
      <c r="R247" s="45" t="s">
        <v>488</v>
      </c>
      <c r="S247" s="20" t="n">
        <v>0</v>
      </c>
    </row>
    <row r="248" customFormat="false" ht="13.8" hidden="false" customHeight="false" outlineLevel="0" collapsed="false">
      <c r="A248" s="37"/>
      <c r="B248" s="20"/>
      <c r="C248" s="179" t="s">
        <v>62</v>
      </c>
      <c r="D248" s="180"/>
      <c r="E248" s="181"/>
      <c r="F248" s="31" t="n">
        <v>0</v>
      </c>
      <c r="G248" s="31" t="n">
        <v>0</v>
      </c>
      <c r="H248" s="31"/>
      <c r="I248" s="31"/>
      <c r="J248" s="31"/>
      <c r="K248" s="31"/>
      <c r="L248" s="31" t="n">
        <v>0</v>
      </c>
      <c r="M248" s="31" t="n">
        <v>0</v>
      </c>
      <c r="N248" s="31"/>
      <c r="O248" s="31"/>
      <c r="P248" s="31"/>
      <c r="Q248" s="31"/>
      <c r="R248" s="27"/>
      <c r="S248" s="27"/>
    </row>
    <row r="249" s="61" customFormat="true" ht="13.8" hidden="false" customHeight="false" outlineLevel="0" collapsed="false">
      <c r="A249" s="182" t="s">
        <v>489</v>
      </c>
      <c r="B249" s="182"/>
      <c r="C249" s="182"/>
      <c r="D249" s="182"/>
      <c r="E249" s="182"/>
      <c r="F249" s="182"/>
      <c r="G249" s="182"/>
      <c r="H249" s="182"/>
      <c r="I249" s="182"/>
      <c r="J249" s="182"/>
      <c r="K249" s="182"/>
      <c r="L249" s="182"/>
      <c r="M249" s="182"/>
      <c r="N249" s="182"/>
      <c r="O249" s="182"/>
      <c r="P249" s="182"/>
      <c r="Q249" s="182"/>
      <c r="R249" s="182"/>
      <c r="S249" s="182"/>
      <c r="T249" s="60"/>
    </row>
    <row r="250" customFormat="false" ht="154.45" hidden="false" customHeight="true" outlineLevel="0" collapsed="false">
      <c r="A250" s="183" t="s">
        <v>490</v>
      </c>
      <c r="B250" s="184" t="s">
        <v>126</v>
      </c>
      <c r="C250" s="183" t="s">
        <v>491</v>
      </c>
      <c r="D250" s="129" t="s">
        <v>25</v>
      </c>
      <c r="E250" s="185" t="s">
        <v>492</v>
      </c>
      <c r="F250" s="125" t="n">
        <v>130</v>
      </c>
      <c r="G250" s="125" t="n">
        <v>0</v>
      </c>
      <c r="H250" s="186"/>
      <c r="I250" s="187"/>
      <c r="J250" s="188"/>
      <c r="K250" s="188"/>
      <c r="L250" s="125" t="n">
        <v>130</v>
      </c>
      <c r="M250" s="125" t="n">
        <v>0</v>
      </c>
      <c r="N250" s="189"/>
      <c r="O250" s="189"/>
      <c r="P250" s="189"/>
      <c r="Q250" s="189"/>
      <c r="R250" s="129" t="s">
        <v>493</v>
      </c>
      <c r="S250" s="190" t="n">
        <v>0</v>
      </c>
    </row>
    <row r="251" customFormat="false" ht="102.7" hidden="false" customHeight="false" outlineLevel="0" collapsed="false">
      <c r="A251" s="183"/>
      <c r="B251" s="184" t="s">
        <v>100</v>
      </c>
      <c r="C251" s="183" t="s">
        <v>494</v>
      </c>
      <c r="D251" s="129" t="s">
        <v>25</v>
      </c>
      <c r="E251" s="185" t="s">
        <v>492</v>
      </c>
      <c r="F251" s="125" t="n">
        <v>150</v>
      </c>
      <c r="G251" s="125" t="n">
        <v>0</v>
      </c>
      <c r="H251" s="186"/>
      <c r="I251" s="187"/>
      <c r="J251" s="188"/>
      <c r="K251" s="188"/>
      <c r="L251" s="125" t="n">
        <v>150</v>
      </c>
      <c r="M251" s="125" t="n">
        <v>0</v>
      </c>
      <c r="N251" s="189"/>
      <c r="O251" s="189"/>
      <c r="P251" s="189"/>
      <c r="Q251" s="189"/>
      <c r="R251" s="129" t="s">
        <v>495</v>
      </c>
      <c r="S251" s="190" t="n">
        <v>0</v>
      </c>
    </row>
    <row r="252" customFormat="false" ht="136.45" hidden="false" customHeight="false" outlineLevel="0" collapsed="false">
      <c r="A252" s="183"/>
      <c r="B252" s="184" t="s">
        <v>103</v>
      </c>
      <c r="C252" s="183" t="s">
        <v>496</v>
      </c>
      <c r="D252" s="129" t="s">
        <v>25</v>
      </c>
      <c r="E252" s="185" t="s">
        <v>492</v>
      </c>
      <c r="F252" s="125" t="n">
        <v>150</v>
      </c>
      <c r="G252" s="125" t="n">
        <v>0</v>
      </c>
      <c r="H252" s="186"/>
      <c r="I252" s="187"/>
      <c r="J252" s="188"/>
      <c r="K252" s="188"/>
      <c r="L252" s="125" t="n">
        <v>150</v>
      </c>
      <c r="M252" s="125" t="n">
        <v>0</v>
      </c>
      <c r="N252" s="189"/>
      <c r="O252" s="189"/>
      <c r="P252" s="189"/>
      <c r="Q252" s="189"/>
      <c r="R252" s="129" t="s">
        <v>495</v>
      </c>
      <c r="S252" s="190" t="n">
        <v>0</v>
      </c>
    </row>
    <row r="253" customFormat="false" ht="13.8" hidden="false" customHeight="false" outlineLevel="0" collapsed="false">
      <c r="A253" s="183"/>
      <c r="B253" s="184"/>
      <c r="C253" s="191" t="s">
        <v>9</v>
      </c>
      <c r="D253" s="129"/>
      <c r="E253" s="183"/>
      <c r="F253" s="192" t="n">
        <f aca="false">SUM(F250:F252)</f>
        <v>430</v>
      </c>
      <c r="G253" s="192" t="n">
        <f aca="false">SUM(G250:G252)</f>
        <v>0</v>
      </c>
      <c r="H253" s="192"/>
      <c r="I253" s="192"/>
      <c r="J253" s="192"/>
      <c r="K253" s="192"/>
      <c r="L253" s="192" t="n">
        <f aca="false">SUM(L250:L252)</f>
        <v>430</v>
      </c>
      <c r="M253" s="192" t="n">
        <f aca="false">SUM(M250:M252)</f>
        <v>0</v>
      </c>
      <c r="N253" s="189"/>
      <c r="O253" s="189"/>
      <c r="P253" s="189"/>
      <c r="Q253" s="189"/>
      <c r="R253" s="189"/>
      <c r="S253" s="189"/>
    </row>
    <row r="254" customFormat="false" ht="13.8" hidden="false" customHeight="false" outlineLevel="0" collapsed="false">
      <c r="A254" s="32" t="s">
        <v>497</v>
      </c>
      <c r="B254" s="32"/>
      <c r="C254" s="32"/>
      <c r="D254" s="32"/>
      <c r="E254" s="32"/>
      <c r="F254" s="32"/>
      <c r="G254" s="32"/>
      <c r="H254" s="32"/>
      <c r="I254" s="32"/>
      <c r="J254" s="32"/>
      <c r="K254" s="32"/>
      <c r="L254" s="32"/>
      <c r="M254" s="32"/>
      <c r="N254" s="32"/>
      <c r="O254" s="32"/>
      <c r="P254" s="32"/>
      <c r="Q254" s="32"/>
      <c r="R254" s="32"/>
      <c r="S254" s="32"/>
    </row>
    <row r="255" customFormat="false" ht="13.8" hidden="false" customHeight="true" outlineLevel="0" collapsed="false">
      <c r="A255" s="50" t="s">
        <v>498</v>
      </c>
      <c r="B255" s="68" t="n">
        <v>1</v>
      </c>
      <c r="C255" s="45" t="s">
        <v>499</v>
      </c>
      <c r="D255" s="45" t="s">
        <v>25</v>
      </c>
      <c r="E255" s="45" t="s">
        <v>500</v>
      </c>
      <c r="F255" s="36" t="n">
        <v>82.6</v>
      </c>
      <c r="G255" s="48" t="n">
        <v>0</v>
      </c>
      <c r="H255" s="193"/>
      <c r="I255" s="27"/>
      <c r="J255" s="27"/>
      <c r="K255" s="27"/>
      <c r="L255" s="193"/>
      <c r="M255" s="27"/>
      <c r="N255" s="36" t="n">
        <v>82.6</v>
      </c>
      <c r="O255" s="48" t="n">
        <v>0</v>
      </c>
      <c r="P255" s="193"/>
      <c r="Q255" s="27"/>
      <c r="R255" s="46" t="s">
        <v>501</v>
      </c>
      <c r="S255" s="20" t="n">
        <v>0</v>
      </c>
    </row>
    <row r="256" customFormat="false" ht="264.95" hidden="false" customHeight="true" outlineLevel="0" collapsed="false">
      <c r="A256" s="50"/>
      <c r="B256" s="68"/>
      <c r="C256" s="45"/>
      <c r="D256" s="45"/>
      <c r="E256" s="45"/>
      <c r="F256" s="36"/>
      <c r="G256" s="48"/>
      <c r="H256" s="193"/>
      <c r="I256" s="27"/>
      <c r="J256" s="27"/>
      <c r="K256" s="27"/>
      <c r="L256" s="193"/>
      <c r="M256" s="27"/>
      <c r="N256" s="36"/>
      <c r="O256" s="48"/>
      <c r="P256" s="193"/>
      <c r="Q256" s="27"/>
      <c r="R256" s="46"/>
      <c r="S256" s="20"/>
    </row>
    <row r="257" customFormat="false" ht="113.95" hidden="false" customHeight="false" outlineLevel="0" collapsed="false">
      <c r="A257" s="52" t="s">
        <v>502</v>
      </c>
      <c r="B257" s="68" t="n">
        <v>2</v>
      </c>
      <c r="C257" s="45" t="s">
        <v>503</v>
      </c>
      <c r="D257" s="45" t="s">
        <v>25</v>
      </c>
      <c r="E257" s="45" t="s">
        <v>500</v>
      </c>
      <c r="F257" s="36" t="n">
        <v>692.687</v>
      </c>
      <c r="G257" s="48" t="n">
        <v>0</v>
      </c>
      <c r="H257" s="193"/>
      <c r="I257" s="27"/>
      <c r="J257" s="27"/>
      <c r="K257" s="27"/>
      <c r="L257" s="36" t="n">
        <v>642.687</v>
      </c>
      <c r="M257" s="48" t="n">
        <v>0</v>
      </c>
      <c r="N257" s="36"/>
      <c r="O257" s="48"/>
      <c r="P257" s="36" t="n">
        <v>50</v>
      </c>
      <c r="Q257" s="48" t="n">
        <v>0</v>
      </c>
      <c r="R257" s="45" t="s">
        <v>504</v>
      </c>
      <c r="S257" s="20" t="n">
        <v>0</v>
      </c>
    </row>
    <row r="258" customFormat="false" ht="119.4" hidden="false" customHeight="true" outlineLevel="0" collapsed="false">
      <c r="A258" s="50" t="s">
        <v>498</v>
      </c>
      <c r="B258" s="68" t="n">
        <v>3</v>
      </c>
      <c r="C258" s="45" t="s">
        <v>505</v>
      </c>
      <c r="D258" s="45" t="s">
        <v>25</v>
      </c>
      <c r="E258" s="45" t="s">
        <v>500</v>
      </c>
      <c r="F258" s="36" t="n">
        <v>50</v>
      </c>
      <c r="G258" s="48" t="n">
        <v>0</v>
      </c>
      <c r="H258" s="193"/>
      <c r="I258" s="27"/>
      <c r="J258" s="27"/>
      <c r="K258" s="27"/>
      <c r="L258" s="36" t="n">
        <v>0</v>
      </c>
      <c r="M258" s="48" t="n">
        <v>0</v>
      </c>
      <c r="N258" s="36" t="n">
        <v>10</v>
      </c>
      <c r="O258" s="48" t="n">
        <v>0</v>
      </c>
      <c r="P258" s="36" t="n">
        <v>40</v>
      </c>
      <c r="Q258" s="48" t="n">
        <v>0</v>
      </c>
      <c r="R258" s="45" t="s">
        <v>506</v>
      </c>
      <c r="S258" s="20" t="n">
        <v>0</v>
      </c>
    </row>
    <row r="259" customFormat="false" ht="395.2" hidden="false" customHeight="false" outlineLevel="0" collapsed="false">
      <c r="A259" s="50"/>
      <c r="B259" s="68" t="n">
        <v>4</v>
      </c>
      <c r="C259" s="45" t="s">
        <v>507</v>
      </c>
      <c r="D259" s="45" t="s">
        <v>25</v>
      </c>
      <c r="E259" s="45" t="s">
        <v>500</v>
      </c>
      <c r="F259" s="36" t="n">
        <v>110</v>
      </c>
      <c r="G259" s="48" t="n">
        <v>0</v>
      </c>
      <c r="H259" s="193"/>
      <c r="I259" s="27"/>
      <c r="J259" s="27"/>
      <c r="K259" s="27"/>
      <c r="L259" s="36" t="n">
        <v>10</v>
      </c>
      <c r="M259" s="48" t="n">
        <v>0</v>
      </c>
      <c r="N259" s="36" t="n">
        <v>90</v>
      </c>
      <c r="O259" s="48" t="n">
        <v>0</v>
      </c>
      <c r="P259" s="36" t="n">
        <v>10</v>
      </c>
      <c r="Q259" s="48" t="n">
        <v>0</v>
      </c>
      <c r="R259" s="45" t="s">
        <v>508</v>
      </c>
      <c r="S259" s="20" t="n">
        <v>0</v>
      </c>
    </row>
    <row r="260" customFormat="false" ht="271.45" hidden="false" customHeight="false" outlineLevel="0" collapsed="false">
      <c r="A260" s="50"/>
      <c r="B260" s="68" t="n">
        <v>5</v>
      </c>
      <c r="C260" s="45" t="s">
        <v>509</v>
      </c>
      <c r="D260" s="45" t="str">
        <f aca="false">D257</f>
        <v>Протягом року</v>
      </c>
      <c r="E260" s="45" t="s">
        <v>500</v>
      </c>
      <c r="F260" s="36" t="n">
        <v>45</v>
      </c>
      <c r="G260" s="48" t="n">
        <v>0</v>
      </c>
      <c r="H260" s="193"/>
      <c r="I260" s="27"/>
      <c r="J260" s="27"/>
      <c r="K260" s="27"/>
      <c r="L260" s="36" t="n">
        <v>45</v>
      </c>
      <c r="M260" s="48" t="n">
        <v>0</v>
      </c>
      <c r="N260" s="36"/>
      <c r="O260" s="48"/>
      <c r="P260" s="36"/>
      <c r="Q260" s="48"/>
      <c r="R260" s="45" t="s">
        <v>510</v>
      </c>
      <c r="S260" s="20" t="n">
        <v>0</v>
      </c>
    </row>
    <row r="261" customFormat="false" ht="113.95" hidden="false" customHeight="false" outlineLevel="0" collapsed="false">
      <c r="A261" s="50"/>
      <c r="B261" s="68" t="n">
        <v>6</v>
      </c>
      <c r="C261" s="45" t="s">
        <v>511</v>
      </c>
      <c r="D261" s="45" t="str">
        <f aca="false">D258</f>
        <v>Протягом року</v>
      </c>
      <c r="E261" s="45" t="s">
        <v>500</v>
      </c>
      <c r="F261" s="36" t="n">
        <v>100</v>
      </c>
      <c r="G261" s="48" t="n">
        <v>0</v>
      </c>
      <c r="H261" s="193"/>
      <c r="I261" s="27"/>
      <c r="J261" s="27"/>
      <c r="K261" s="27"/>
      <c r="L261" s="36"/>
      <c r="M261" s="48" t="n">
        <v>0</v>
      </c>
      <c r="N261" s="36"/>
      <c r="O261" s="48" t="n">
        <v>0</v>
      </c>
      <c r="P261" s="36" t="n">
        <v>100</v>
      </c>
      <c r="Q261" s="48" t="n">
        <v>0</v>
      </c>
      <c r="R261" s="45" t="s">
        <v>512</v>
      </c>
      <c r="S261" s="20" t="n">
        <v>0</v>
      </c>
    </row>
    <row r="262" customFormat="false" ht="125.2" hidden="false" customHeight="false" outlineLevel="0" collapsed="false">
      <c r="A262" s="50"/>
      <c r="B262" s="68" t="n">
        <v>7</v>
      </c>
      <c r="C262" s="45" t="s">
        <v>513</v>
      </c>
      <c r="D262" s="45" t="str">
        <f aca="false">D259</f>
        <v>Протягом року</v>
      </c>
      <c r="E262" s="45" t="s">
        <v>500</v>
      </c>
      <c r="F262" s="36" t="n">
        <v>75</v>
      </c>
      <c r="G262" s="48" t="n">
        <v>0</v>
      </c>
      <c r="H262" s="193"/>
      <c r="I262" s="27"/>
      <c r="J262" s="27"/>
      <c r="K262" s="27"/>
      <c r="L262" s="36"/>
      <c r="M262" s="48" t="n">
        <v>0</v>
      </c>
      <c r="N262" s="36" t="n">
        <v>30</v>
      </c>
      <c r="O262" s="48" t="n">
        <v>0</v>
      </c>
      <c r="P262" s="36" t="n">
        <v>45</v>
      </c>
      <c r="Q262" s="48" t="n">
        <v>0</v>
      </c>
      <c r="R262" s="45" t="s">
        <v>514</v>
      </c>
      <c r="S262" s="20" t="n">
        <v>0</v>
      </c>
    </row>
    <row r="263" customFormat="false" ht="136.45" hidden="false" customHeight="false" outlineLevel="0" collapsed="false">
      <c r="A263" s="50"/>
      <c r="B263" s="68" t="n">
        <v>8</v>
      </c>
      <c r="C263" s="45" t="s">
        <v>515</v>
      </c>
      <c r="D263" s="45" t="str">
        <f aca="false">D260</f>
        <v>Протягом року</v>
      </c>
      <c r="E263" s="45" t="s">
        <v>500</v>
      </c>
      <c r="F263" s="36" t="n">
        <v>25</v>
      </c>
      <c r="G263" s="48" t="n">
        <v>0</v>
      </c>
      <c r="H263" s="193"/>
      <c r="I263" s="27"/>
      <c r="J263" s="27"/>
      <c r="K263" s="27"/>
      <c r="L263" s="36" t="n">
        <v>25</v>
      </c>
      <c r="M263" s="48" t="n">
        <v>0</v>
      </c>
      <c r="N263" s="36"/>
      <c r="O263" s="163"/>
      <c r="P263" s="36"/>
      <c r="Q263" s="48"/>
      <c r="R263" s="45" t="s">
        <v>516</v>
      </c>
      <c r="S263" s="20" t="n">
        <v>0</v>
      </c>
    </row>
    <row r="264" customFormat="false" ht="406.45" hidden="false" customHeight="false" outlineLevel="0" collapsed="false">
      <c r="A264" s="52" t="s">
        <v>517</v>
      </c>
      <c r="B264" s="68" t="n">
        <v>9</v>
      </c>
      <c r="C264" s="45" t="s">
        <v>518</v>
      </c>
      <c r="D264" s="45" t="s">
        <v>25</v>
      </c>
      <c r="E264" s="45" t="s">
        <v>500</v>
      </c>
      <c r="F264" s="36" t="n">
        <v>3000</v>
      </c>
      <c r="G264" s="48" t="n">
        <v>0</v>
      </c>
      <c r="H264" s="36" t="n">
        <v>2550</v>
      </c>
      <c r="I264" s="48" t="n">
        <v>0</v>
      </c>
      <c r="J264" s="27"/>
      <c r="K264" s="27"/>
      <c r="L264" s="36" t="n">
        <v>450</v>
      </c>
      <c r="M264" s="48" t="n">
        <v>0</v>
      </c>
      <c r="N264" s="36"/>
      <c r="O264" s="163"/>
      <c r="P264" s="36"/>
      <c r="Q264" s="48"/>
      <c r="R264" s="45" t="s">
        <v>519</v>
      </c>
      <c r="S264" s="20"/>
    </row>
    <row r="265" customFormat="false" ht="147.7" hidden="false" customHeight="false" outlineLevel="0" collapsed="false">
      <c r="A265" s="52"/>
      <c r="B265" s="194" t="s">
        <v>212</v>
      </c>
      <c r="C265" s="37" t="s">
        <v>520</v>
      </c>
      <c r="D265" s="20" t="s">
        <v>521</v>
      </c>
      <c r="E265" s="20" t="s">
        <v>522</v>
      </c>
      <c r="F265" s="69" t="n">
        <v>8</v>
      </c>
      <c r="G265" s="48" t="n">
        <v>0</v>
      </c>
      <c r="H265" s="36"/>
      <c r="I265" s="27"/>
      <c r="J265" s="27"/>
      <c r="K265" s="27"/>
      <c r="L265" s="36" t="n">
        <v>8</v>
      </c>
      <c r="M265" s="48" t="n">
        <v>0</v>
      </c>
      <c r="N265" s="36"/>
      <c r="O265" s="163"/>
      <c r="P265" s="36"/>
      <c r="Q265" s="48"/>
      <c r="R265" s="20" t="s">
        <v>523</v>
      </c>
      <c r="S265" s="20" t="n">
        <v>0</v>
      </c>
    </row>
    <row r="266" customFormat="false" ht="13.8" hidden="false" customHeight="false" outlineLevel="0" collapsed="false">
      <c r="A266" s="195"/>
      <c r="B266" s="195"/>
      <c r="C266" s="55" t="s">
        <v>9</v>
      </c>
      <c r="D266" s="55"/>
      <c r="E266" s="196"/>
      <c r="F266" s="193" t="n">
        <v>4188.287</v>
      </c>
      <c r="G266" s="163" t="n">
        <v>0</v>
      </c>
      <c r="H266" s="31" t="n">
        <v>2550</v>
      </c>
      <c r="I266" s="163" t="n">
        <v>0</v>
      </c>
      <c r="J266" s="27"/>
      <c r="K266" s="27"/>
      <c r="L266" s="193" t="n">
        <v>1180.687</v>
      </c>
      <c r="M266" s="163" t="n">
        <v>0</v>
      </c>
      <c r="N266" s="193" t="n">
        <v>212.6</v>
      </c>
      <c r="O266" s="163" t="n">
        <v>0</v>
      </c>
      <c r="P266" s="193" t="n">
        <v>245</v>
      </c>
      <c r="Q266" s="163" t="n">
        <v>0</v>
      </c>
      <c r="R266" s="27"/>
      <c r="S266" s="27"/>
    </row>
    <row r="267" customFormat="false" ht="13.8" hidden="false" customHeight="true" outlineLevel="0" collapsed="false">
      <c r="A267" s="42" t="s">
        <v>524</v>
      </c>
      <c r="B267" s="42"/>
      <c r="C267" s="42"/>
      <c r="D267" s="42"/>
      <c r="E267" s="42"/>
      <c r="F267" s="42"/>
      <c r="G267" s="42"/>
      <c r="H267" s="42"/>
      <c r="I267" s="42"/>
      <c r="J267" s="42"/>
      <c r="K267" s="42"/>
      <c r="L267" s="42"/>
      <c r="M267" s="42"/>
      <c r="N267" s="42"/>
      <c r="O267" s="42"/>
      <c r="P267" s="42"/>
      <c r="Q267" s="42"/>
      <c r="R267" s="42"/>
      <c r="S267" s="42"/>
    </row>
    <row r="268" customFormat="false" ht="179.95" hidden="false" customHeight="true" outlineLevel="0" collapsed="false">
      <c r="A268" s="22" t="s">
        <v>525</v>
      </c>
      <c r="B268" s="20"/>
      <c r="C268" s="37" t="s">
        <v>526</v>
      </c>
      <c r="D268" s="22" t="s">
        <v>25</v>
      </c>
      <c r="E268" s="197" t="s">
        <v>527</v>
      </c>
      <c r="F268" s="19" t="n">
        <v>0</v>
      </c>
      <c r="G268" s="19" t="n">
        <v>0</v>
      </c>
      <c r="H268" s="19"/>
      <c r="I268" s="19"/>
      <c r="J268" s="19"/>
      <c r="K268" s="19"/>
      <c r="L268" s="19" t="n">
        <v>0</v>
      </c>
      <c r="M268" s="19" t="n">
        <v>0</v>
      </c>
      <c r="N268" s="19"/>
      <c r="O268" s="19"/>
      <c r="P268" s="19"/>
      <c r="Q268" s="19"/>
      <c r="R268" s="22" t="s">
        <v>478</v>
      </c>
      <c r="S268" s="101" t="n">
        <v>0</v>
      </c>
    </row>
    <row r="269" customFormat="false" ht="128.95" hidden="false" customHeight="false" outlineLevel="0" collapsed="false">
      <c r="A269" s="22"/>
      <c r="B269" s="20"/>
      <c r="C269" s="37" t="s">
        <v>528</v>
      </c>
      <c r="D269" s="22" t="s">
        <v>25</v>
      </c>
      <c r="E269" s="197" t="s">
        <v>529</v>
      </c>
      <c r="F269" s="19" t="n">
        <v>0</v>
      </c>
      <c r="G269" s="19" t="n">
        <v>0</v>
      </c>
      <c r="H269" s="19"/>
      <c r="I269" s="19"/>
      <c r="J269" s="19"/>
      <c r="K269" s="19"/>
      <c r="L269" s="19" t="n">
        <v>0</v>
      </c>
      <c r="M269" s="19" t="n">
        <v>0</v>
      </c>
      <c r="N269" s="19"/>
      <c r="O269" s="19"/>
      <c r="P269" s="19"/>
      <c r="Q269" s="19"/>
      <c r="R269" s="22" t="s">
        <v>530</v>
      </c>
      <c r="S269" s="101" t="n">
        <v>1</v>
      </c>
    </row>
    <row r="270" customFormat="false" ht="128.95" hidden="false" customHeight="false" outlineLevel="0" collapsed="false">
      <c r="A270" s="22"/>
      <c r="B270" s="20"/>
      <c r="C270" s="98" t="s">
        <v>531</v>
      </c>
      <c r="D270" s="22" t="s">
        <v>25</v>
      </c>
      <c r="E270" s="197" t="s">
        <v>529</v>
      </c>
      <c r="F270" s="19"/>
      <c r="G270" s="19"/>
      <c r="H270" s="19"/>
      <c r="I270" s="19"/>
      <c r="J270" s="19"/>
      <c r="K270" s="19"/>
      <c r="L270" s="19"/>
      <c r="M270" s="19"/>
      <c r="N270" s="19"/>
      <c r="O270" s="19"/>
      <c r="P270" s="19"/>
      <c r="Q270" s="19"/>
      <c r="R270" s="22" t="s">
        <v>532</v>
      </c>
      <c r="S270" s="101" t="n">
        <v>34</v>
      </c>
    </row>
    <row r="271" customFormat="false" ht="128.95" hidden="false" customHeight="false" outlineLevel="0" collapsed="false">
      <c r="A271" s="22"/>
      <c r="B271" s="20"/>
      <c r="C271" s="37" t="s">
        <v>533</v>
      </c>
      <c r="D271" s="22" t="s">
        <v>25</v>
      </c>
      <c r="E271" s="197" t="s">
        <v>529</v>
      </c>
      <c r="F271" s="19"/>
      <c r="G271" s="19"/>
      <c r="H271" s="19"/>
      <c r="I271" s="19"/>
      <c r="J271" s="19"/>
      <c r="K271" s="19"/>
      <c r="L271" s="19"/>
      <c r="M271" s="19"/>
      <c r="N271" s="19"/>
      <c r="O271" s="19"/>
      <c r="P271" s="19"/>
      <c r="Q271" s="19"/>
      <c r="R271" s="22" t="s">
        <v>534</v>
      </c>
      <c r="S271" s="101" t="n">
        <v>0</v>
      </c>
    </row>
    <row r="272" customFormat="false" ht="203.95" hidden="false" customHeight="false" outlineLevel="0" collapsed="false">
      <c r="A272" s="22"/>
      <c r="B272" s="20"/>
      <c r="C272" s="45" t="s">
        <v>535</v>
      </c>
      <c r="D272" s="20" t="s">
        <v>25</v>
      </c>
      <c r="E272" s="198" t="s">
        <v>536</v>
      </c>
      <c r="F272" s="19" t="n">
        <v>0</v>
      </c>
      <c r="G272" s="19" t="n">
        <v>0</v>
      </c>
      <c r="H272" s="19"/>
      <c r="I272" s="19"/>
      <c r="J272" s="19"/>
      <c r="K272" s="19"/>
      <c r="L272" s="19" t="n">
        <v>0</v>
      </c>
      <c r="M272" s="19" t="n">
        <v>0</v>
      </c>
      <c r="N272" s="19"/>
      <c r="O272" s="19"/>
      <c r="P272" s="19"/>
      <c r="Q272" s="19"/>
      <c r="R272" s="45" t="s">
        <v>537</v>
      </c>
      <c r="S272" s="199" t="s">
        <v>538</v>
      </c>
    </row>
    <row r="273" customFormat="false" ht="113.95" hidden="false" customHeight="false" outlineLevel="0" collapsed="false">
      <c r="A273" s="21"/>
      <c r="B273" s="20" t="n">
        <v>6</v>
      </c>
      <c r="C273" s="45" t="s">
        <v>539</v>
      </c>
      <c r="D273" s="20" t="s">
        <v>25</v>
      </c>
      <c r="E273" s="45" t="s">
        <v>477</v>
      </c>
      <c r="F273" s="19" t="n">
        <v>1000</v>
      </c>
      <c r="G273" s="19" t="n">
        <v>0</v>
      </c>
      <c r="H273" s="19"/>
      <c r="I273" s="19"/>
      <c r="J273" s="20"/>
      <c r="K273" s="20"/>
      <c r="L273" s="200" t="n">
        <v>1000</v>
      </c>
      <c r="M273" s="201" t="n">
        <v>0</v>
      </c>
      <c r="N273" s="202"/>
      <c r="O273" s="203"/>
      <c r="P273" s="203"/>
      <c r="Q273" s="203"/>
      <c r="R273" s="20" t="s">
        <v>150</v>
      </c>
      <c r="S273" s="178" t="n">
        <v>0</v>
      </c>
    </row>
    <row r="274" s="61" customFormat="true" ht="13.8" hidden="false" customHeight="false" outlineLevel="0" collapsed="false">
      <c r="A274" s="21"/>
      <c r="B274" s="21"/>
      <c r="C274" s="21" t="s">
        <v>540</v>
      </c>
      <c r="D274" s="21"/>
      <c r="E274" s="21"/>
      <c r="F274" s="204" t="n">
        <f aca="false">SUM(F273)</f>
        <v>1000</v>
      </c>
      <c r="G274" s="204" t="n">
        <v>0</v>
      </c>
      <c r="H274" s="204"/>
      <c r="I274" s="204"/>
      <c r="J274" s="204"/>
      <c r="K274" s="204"/>
      <c r="L274" s="204" t="n">
        <f aca="false">L273</f>
        <v>1000</v>
      </c>
      <c r="M274" s="204" t="n">
        <v>0</v>
      </c>
      <c r="N274" s="204"/>
      <c r="O274" s="204"/>
      <c r="P274" s="204"/>
      <c r="Q274" s="204"/>
      <c r="R274" s="21"/>
      <c r="S274" s="21"/>
      <c r="T274" s="60"/>
    </row>
    <row r="275" customFormat="false" ht="13.8" hidden="false" customHeight="true" outlineLevel="0" collapsed="false">
      <c r="A275" s="205" t="s">
        <v>541</v>
      </c>
      <c r="B275" s="205"/>
      <c r="C275" s="205"/>
      <c r="D275" s="205"/>
      <c r="E275" s="205"/>
      <c r="F275" s="205"/>
      <c r="G275" s="205"/>
      <c r="H275" s="205"/>
      <c r="I275" s="205"/>
      <c r="J275" s="205"/>
      <c r="K275" s="205"/>
      <c r="L275" s="205"/>
      <c r="M275" s="205"/>
      <c r="N275" s="205"/>
      <c r="O275" s="205"/>
      <c r="P275" s="205"/>
      <c r="Q275" s="205"/>
      <c r="R275" s="205"/>
      <c r="S275" s="205"/>
    </row>
    <row r="276" customFormat="false" ht="13.8" hidden="false" customHeight="false" outlineLevel="0" collapsed="false">
      <c r="A276" s="206" t="s">
        <v>542</v>
      </c>
      <c r="B276" s="206"/>
      <c r="C276" s="206"/>
      <c r="D276" s="206"/>
      <c r="E276" s="206"/>
      <c r="F276" s="206"/>
      <c r="G276" s="206"/>
      <c r="H276" s="206"/>
      <c r="I276" s="206"/>
      <c r="J276" s="206"/>
      <c r="K276" s="206"/>
      <c r="L276" s="206"/>
      <c r="M276" s="206"/>
      <c r="N276" s="206"/>
      <c r="O276" s="206"/>
      <c r="P276" s="206"/>
      <c r="Q276" s="206"/>
      <c r="R276" s="206"/>
      <c r="S276" s="206"/>
    </row>
    <row r="277" customFormat="false" ht="66.1" hidden="false" customHeight="true" outlineLevel="0" collapsed="false">
      <c r="A277" s="45" t="s">
        <v>543</v>
      </c>
      <c r="B277" s="207" t="n">
        <v>1</v>
      </c>
      <c r="C277" s="208" t="s">
        <v>544</v>
      </c>
      <c r="D277" s="46" t="s">
        <v>25</v>
      </c>
      <c r="E277" s="46" t="s">
        <v>545</v>
      </c>
      <c r="F277" s="153" t="n">
        <v>114.6</v>
      </c>
      <c r="G277" s="20" t="n">
        <v>53.4</v>
      </c>
      <c r="H277" s="153" t="n">
        <v>114.6</v>
      </c>
      <c r="I277" s="20" t="n">
        <v>53.4</v>
      </c>
      <c r="J277" s="153"/>
      <c r="K277" s="27"/>
      <c r="L277" s="153"/>
      <c r="M277" s="27"/>
      <c r="N277" s="27"/>
      <c r="O277" s="27"/>
      <c r="P277" s="27"/>
      <c r="Q277" s="27"/>
      <c r="R277" s="25" t="s">
        <v>546</v>
      </c>
      <c r="S277" s="20" t="n">
        <v>15</v>
      </c>
    </row>
    <row r="278" customFormat="false" ht="80.2" hidden="false" customHeight="false" outlineLevel="0" collapsed="false">
      <c r="A278" s="45"/>
      <c r="B278" s="207" t="n">
        <v>2</v>
      </c>
      <c r="C278" s="209" t="s">
        <v>547</v>
      </c>
      <c r="D278" s="45" t="s">
        <v>25</v>
      </c>
      <c r="E278" s="46" t="s">
        <v>545</v>
      </c>
      <c r="F278" s="153" t="n">
        <v>69586.3</v>
      </c>
      <c r="G278" s="20" t="n">
        <v>38929.9</v>
      </c>
      <c r="H278" s="153" t="n">
        <v>69586.3</v>
      </c>
      <c r="I278" s="20" t="n">
        <v>38929.9</v>
      </c>
      <c r="J278" s="153"/>
      <c r="K278" s="27"/>
      <c r="L278" s="153"/>
      <c r="M278" s="27"/>
      <c r="N278" s="27"/>
      <c r="O278" s="27"/>
      <c r="P278" s="27"/>
      <c r="Q278" s="27"/>
      <c r="R278" s="25" t="s">
        <v>548</v>
      </c>
      <c r="S278" s="20" t="s">
        <v>549</v>
      </c>
    </row>
    <row r="279" customFormat="false" ht="271.45" hidden="false" customHeight="false" outlineLevel="0" collapsed="false">
      <c r="A279" s="45"/>
      <c r="B279" s="207" t="n">
        <v>3</v>
      </c>
      <c r="C279" s="209" t="s">
        <v>550</v>
      </c>
      <c r="D279" s="45" t="s">
        <v>25</v>
      </c>
      <c r="E279" s="46" t="s">
        <v>545</v>
      </c>
      <c r="F279" s="153" t="n">
        <v>20292.4</v>
      </c>
      <c r="G279" s="20" t="n">
        <v>20201.7</v>
      </c>
      <c r="H279" s="153" t="n">
        <v>20292.4</v>
      </c>
      <c r="I279" s="20" t="n">
        <v>20201.7</v>
      </c>
      <c r="J279" s="153"/>
      <c r="K279" s="27"/>
      <c r="L279" s="153"/>
      <c r="M279" s="20"/>
      <c r="N279" s="27"/>
      <c r="O279" s="27"/>
      <c r="P279" s="27"/>
      <c r="Q279" s="27"/>
      <c r="R279" s="25" t="s">
        <v>551</v>
      </c>
      <c r="S279" s="20" t="s">
        <v>552</v>
      </c>
    </row>
    <row r="280" customFormat="false" ht="181.45" hidden="false" customHeight="false" outlineLevel="0" collapsed="false">
      <c r="A280" s="45"/>
      <c r="B280" s="207" t="n">
        <v>4</v>
      </c>
      <c r="C280" s="209" t="s">
        <v>553</v>
      </c>
      <c r="D280" s="45" t="s">
        <v>25</v>
      </c>
      <c r="E280" s="46" t="s">
        <v>545</v>
      </c>
      <c r="F280" s="153" t="n">
        <v>322.3</v>
      </c>
      <c r="G280" s="20" t="n">
        <v>125</v>
      </c>
      <c r="H280" s="153"/>
      <c r="I280" s="20"/>
      <c r="J280" s="153"/>
      <c r="K280" s="27"/>
      <c r="L280" s="153" t="n">
        <v>322.3</v>
      </c>
      <c r="M280" s="20" t="n">
        <v>125</v>
      </c>
      <c r="N280" s="27"/>
      <c r="O280" s="27"/>
      <c r="P280" s="27"/>
      <c r="Q280" s="27"/>
      <c r="R280" s="25" t="s">
        <v>554</v>
      </c>
      <c r="S280" s="20" t="s">
        <v>555</v>
      </c>
    </row>
    <row r="281" customFormat="false" ht="215.2" hidden="false" customHeight="false" outlineLevel="0" collapsed="false">
      <c r="A281" s="45"/>
      <c r="B281" s="207" t="n">
        <v>5</v>
      </c>
      <c r="C281" s="209" t="s">
        <v>556</v>
      </c>
      <c r="D281" s="45" t="s">
        <v>25</v>
      </c>
      <c r="E281" s="46" t="s">
        <v>545</v>
      </c>
      <c r="F281" s="153" t="n">
        <v>2227.1</v>
      </c>
      <c r="G281" s="20" t="n">
        <v>2176.9</v>
      </c>
      <c r="H281" s="153" t="n">
        <v>2227.1</v>
      </c>
      <c r="I281" s="20" t="n">
        <v>2176.9</v>
      </c>
      <c r="J281" s="153"/>
      <c r="K281" s="27"/>
      <c r="L281" s="153"/>
      <c r="M281" s="20"/>
      <c r="N281" s="27"/>
      <c r="O281" s="27"/>
      <c r="P281" s="27"/>
      <c r="Q281" s="27"/>
      <c r="R281" s="25" t="s">
        <v>557</v>
      </c>
      <c r="S281" s="20" t="s">
        <v>558</v>
      </c>
    </row>
    <row r="282" customFormat="false" ht="57.7" hidden="false" customHeight="false" outlineLevel="0" collapsed="false">
      <c r="A282" s="45"/>
      <c r="B282" s="207" t="n">
        <v>6</v>
      </c>
      <c r="C282" s="209" t="s">
        <v>559</v>
      </c>
      <c r="D282" s="45" t="s">
        <v>25</v>
      </c>
      <c r="E282" s="46" t="s">
        <v>545</v>
      </c>
      <c r="F282" s="153" t="n">
        <v>64</v>
      </c>
      <c r="G282" s="20" t="n">
        <v>88.6</v>
      </c>
      <c r="H282" s="153" t="n">
        <v>64</v>
      </c>
      <c r="I282" s="20" t="n">
        <v>88.6</v>
      </c>
      <c r="J282" s="153"/>
      <c r="K282" s="27"/>
      <c r="L282" s="153"/>
      <c r="M282" s="20"/>
      <c r="N282" s="27"/>
      <c r="O282" s="27"/>
      <c r="P282" s="27"/>
      <c r="Q282" s="27"/>
      <c r="R282" s="37" t="s">
        <v>560</v>
      </c>
      <c r="S282" s="20" t="s">
        <v>561</v>
      </c>
    </row>
    <row r="283" customFormat="false" ht="125.2" hidden="false" customHeight="false" outlineLevel="0" collapsed="false">
      <c r="A283" s="45"/>
      <c r="B283" s="207" t="n">
        <v>7</v>
      </c>
      <c r="C283" s="209" t="s">
        <v>562</v>
      </c>
      <c r="D283" s="45" t="s">
        <v>25</v>
      </c>
      <c r="E283" s="46" t="s">
        <v>545</v>
      </c>
      <c r="F283" s="153" t="n">
        <v>1664.5</v>
      </c>
      <c r="G283" s="20" t="n">
        <v>1178</v>
      </c>
      <c r="H283" s="153" t="n">
        <v>1664.5</v>
      </c>
      <c r="I283" s="20" t="n">
        <v>1178</v>
      </c>
      <c r="J283" s="153"/>
      <c r="K283" s="27"/>
      <c r="L283" s="153"/>
      <c r="M283" s="20"/>
      <c r="N283" s="27"/>
      <c r="O283" s="27"/>
      <c r="P283" s="27"/>
      <c r="Q283" s="27"/>
      <c r="R283" s="45" t="s">
        <v>557</v>
      </c>
      <c r="S283" s="20" t="s">
        <v>563</v>
      </c>
    </row>
    <row r="284" customFormat="false" ht="57.7" hidden="false" customHeight="false" outlineLevel="0" collapsed="false">
      <c r="A284" s="45"/>
      <c r="B284" s="207" t="n">
        <v>8</v>
      </c>
      <c r="C284" s="208" t="s">
        <v>564</v>
      </c>
      <c r="D284" s="45" t="s">
        <v>25</v>
      </c>
      <c r="E284" s="46" t="s">
        <v>545</v>
      </c>
      <c r="F284" s="153" t="n">
        <v>3992</v>
      </c>
      <c r="G284" s="20" t="n">
        <v>3255</v>
      </c>
      <c r="H284" s="153" t="n">
        <v>3992</v>
      </c>
      <c r="I284" s="20" t="n">
        <v>3255</v>
      </c>
      <c r="J284" s="153"/>
      <c r="K284" s="27"/>
      <c r="L284" s="153"/>
      <c r="M284" s="20"/>
      <c r="N284" s="27"/>
      <c r="O284" s="27"/>
      <c r="P284" s="27"/>
      <c r="Q284" s="27"/>
      <c r="R284" s="45" t="s">
        <v>565</v>
      </c>
      <c r="S284" s="20" t="n">
        <v>216</v>
      </c>
    </row>
    <row r="285" customFormat="false" ht="35.2" hidden="false" customHeight="false" outlineLevel="0" collapsed="false">
      <c r="A285" s="45"/>
      <c r="B285" s="207" t="n">
        <v>9</v>
      </c>
      <c r="C285" s="209" t="s">
        <v>566</v>
      </c>
      <c r="D285" s="45" t="s">
        <v>25</v>
      </c>
      <c r="E285" s="46" t="s">
        <v>545</v>
      </c>
      <c r="F285" s="153" t="n">
        <v>61203.8</v>
      </c>
      <c r="G285" s="20" t="n">
        <v>26868.2</v>
      </c>
      <c r="H285" s="153" t="n">
        <v>61203.8</v>
      </c>
      <c r="I285" s="20" t="n">
        <v>26868.2</v>
      </c>
      <c r="J285" s="153"/>
      <c r="K285" s="27"/>
      <c r="L285" s="153"/>
      <c r="M285" s="20"/>
      <c r="N285" s="27"/>
      <c r="O285" s="27"/>
      <c r="P285" s="27"/>
      <c r="Q285" s="27"/>
      <c r="R285" s="45" t="s">
        <v>567</v>
      </c>
      <c r="S285" s="20" t="s">
        <v>568</v>
      </c>
    </row>
    <row r="286" customFormat="false" ht="80.2" hidden="false" customHeight="false" outlineLevel="0" collapsed="false">
      <c r="A286" s="45"/>
      <c r="B286" s="207" t="n">
        <v>10</v>
      </c>
      <c r="C286" s="209" t="s">
        <v>569</v>
      </c>
      <c r="D286" s="45" t="s">
        <v>25</v>
      </c>
      <c r="E286" s="46" t="s">
        <v>545</v>
      </c>
      <c r="F286" s="153" t="n">
        <v>7766</v>
      </c>
      <c r="G286" s="20" t="n">
        <v>1692.4</v>
      </c>
      <c r="H286" s="153" t="n">
        <v>7766</v>
      </c>
      <c r="I286" s="20" t="n">
        <v>1692.4</v>
      </c>
      <c r="J286" s="153"/>
      <c r="K286" s="27"/>
      <c r="L286" s="153"/>
      <c r="M286" s="20"/>
      <c r="N286" s="27"/>
      <c r="O286" s="27"/>
      <c r="P286" s="27"/>
      <c r="Q286" s="27"/>
      <c r="R286" s="45" t="s">
        <v>570</v>
      </c>
      <c r="S286" s="20" t="s">
        <v>571</v>
      </c>
    </row>
    <row r="287" customFormat="false" ht="226.45" hidden="false" customHeight="false" outlineLevel="0" collapsed="false">
      <c r="A287" s="45"/>
      <c r="B287" s="207" t="n">
        <v>11</v>
      </c>
      <c r="C287" s="209" t="s">
        <v>572</v>
      </c>
      <c r="D287" s="45" t="s">
        <v>25</v>
      </c>
      <c r="E287" s="46" t="s">
        <v>545</v>
      </c>
      <c r="F287" s="153" t="n">
        <v>23</v>
      </c>
      <c r="G287" s="20" t="n">
        <v>11.6</v>
      </c>
      <c r="H287" s="153"/>
      <c r="I287" s="20"/>
      <c r="J287" s="153"/>
      <c r="K287" s="20"/>
      <c r="L287" s="153" t="n">
        <v>23</v>
      </c>
      <c r="M287" s="20" t="n">
        <v>11.6</v>
      </c>
      <c r="N287" s="27"/>
      <c r="O287" s="27"/>
      <c r="P287" s="27"/>
      <c r="Q287" s="27"/>
      <c r="R287" s="45" t="s">
        <v>573</v>
      </c>
      <c r="S287" s="20" t="s">
        <v>574</v>
      </c>
    </row>
    <row r="288" customFormat="false" ht="237.7" hidden="false" customHeight="false" outlineLevel="0" collapsed="false">
      <c r="A288" s="45"/>
      <c r="B288" s="207" t="n">
        <v>12</v>
      </c>
      <c r="C288" s="209" t="s">
        <v>575</v>
      </c>
      <c r="D288" s="45" t="s">
        <v>25</v>
      </c>
      <c r="E288" s="46" t="s">
        <v>545</v>
      </c>
      <c r="F288" s="153" t="n">
        <v>7.3</v>
      </c>
      <c r="G288" s="20" t="n">
        <v>0.2</v>
      </c>
      <c r="H288" s="153"/>
      <c r="I288" s="20"/>
      <c r="J288" s="153"/>
      <c r="K288" s="20"/>
      <c r="L288" s="153" t="n">
        <v>7.3</v>
      </c>
      <c r="M288" s="20" t="n">
        <v>0.2</v>
      </c>
      <c r="N288" s="27"/>
      <c r="O288" s="27"/>
      <c r="P288" s="27"/>
      <c r="Q288" s="27"/>
      <c r="R288" s="45" t="s">
        <v>576</v>
      </c>
      <c r="S288" s="20" t="s">
        <v>574</v>
      </c>
    </row>
    <row r="289" customFormat="false" ht="46.45" hidden="false" customHeight="false" outlineLevel="0" collapsed="false">
      <c r="A289" s="45"/>
      <c r="B289" s="207" t="n">
        <v>13</v>
      </c>
      <c r="C289" s="209" t="s">
        <v>577</v>
      </c>
      <c r="D289" s="45" t="s">
        <v>25</v>
      </c>
      <c r="E289" s="46" t="s">
        <v>545</v>
      </c>
      <c r="F289" s="153" t="n">
        <v>73.98</v>
      </c>
      <c r="G289" s="20" t="n">
        <v>29.1</v>
      </c>
      <c r="H289" s="153"/>
      <c r="I289" s="20"/>
      <c r="J289" s="153"/>
      <c r="K289" s="20"/>
      <c r="L289" s="153" t="n">
        <v>73.98</v>
      </c>
      <c r="M289" s="20" t="n">
        <v>29.1</v>
      </c>
      <c r="N289" s="27"/>
      <c r="O289" s="27"/>
      <c r="P289" s="27"/>
      <c r="Q289" s="27"/>
      <c r="R289" s="45" t="s">
        <v>578</v>
      </c>
      <c r="S289" s="20" t="s">
        <v>579</v>
      </c>
    </row>
    <row r="290" customFormat="false" ht="80.2" hidden="false" customHeight="false" outlineLevel="0" collapsed="false">
      <c r="A290" s="45"/>
      <c r="B290" s="207" t="n">
        <v>14</v>
      </c>
      <c r="C290" s="208" t="s">
        <v>580</v>
      </c>
      <c r="D290" s="45" t="s">
        <v>25</v>
      </c>
      <c r="E290" s="46" t="s">
        <v>545</v>
      </c>
      <c r="F290" s="153" t="n">
        <v>495.2</v>
      </c>
      <c r="G290" s="20" t="n">
        <v>174.7</v>
      </c>
      <c r="H290" s="153"/>
      <c r="I290" s="20"/>
      <c r="J290" s="153"/>
      <c r="K290" s="20"/>
      <c r="L290" s="153" t="n">
        <v>495.2</v>
      </c>
      <c r="M290" s="20" t="n">
        <v>174.7</v>
      </c>
      <c r="N290" s="27"/>
      <c r="O290" s="27"/>
      <c r="P290" s="27"/>
      <c r="Q290" s="27"/>
      <c r="R290" s="45" t="s">
        <v>581</v>
      </c>
      <c r="S290" s="20" t="s">
        <v>582</v>
      </c>
    </row>
    <row r="291" customFormat="false" ht="91.45" hidden="false" customHeight="false" outlineLevel="0" collapsed="false">
      <c r="A291" s="45"/>
      <c r="B291" s="207" t="n">
        <v>15</v>
      </c>
      <c r="C291" s="209" t="s">
        <v>583</v>
      </c>
      <c r="D291" s="45" t="s">
        <v>25</v>
      </c>
      <c r="E291" s="46" t="s">
        <v>545</v>
      </c>
      <c r="F291" s="48" t="n">
        <v>1087.1</v>
      </c>
      <c r="G291" s="20" t="n">
        <v>412.4</v>
      </c>
      <c r="H291" s="48"/>
      <c r="I291" s="20"/>
      <c r="J291" s="48"/>
      <c r="K291" s="20"/>
      <c r="L291" s="48" t="n">
        <v>1087.1</v>
      </c>
      <c r="M291" s="20" t="n">
        <v>412.4</v>
      </c>
      <c r="N291" s="27"/>
      <c r="O291" s="27"/>
      <c r="P291" s="27"/>
      <c r="Q291" s="27"/>
      <c r="R291" s="45" t="s">
        <v>581</v>
      </c>
      <c r="S291" s="20" t="s">
        <v>584</v>
      </c>
    </row>
    <row r="292" customFormat="false" ht="68.95" hidden="false" customHeight="false" outlineLevel="0" collapsed="false">
      <c r="A292" s="45"/>
      <c r="B292" s="207" t="n">
        <v>16</v>
      </c>
      <c r="C292" s="209" t="s">
        <v>585</v>
      </c>
      <c r="D292" s="45" t="s">
        <v>25</v>
      </c>
      <c r="E292" s="46" t="s">
        <v>545</v>
      </c>
      <c r="F292" s="48" t="n">
        <v>35</v>
      </c>
      <c r="G292" s="20" t="n">
        <v>20.9</v>
      </c>
      <c r="H292" s="48"/>
      <c r="I292" s="20"/>
      <c r="J292" s="48"/>
      <c r="K292" s="20"/>
      <c r="L292" s="48" t="n">
        <v>35</v>
      </c>
      <c r="M292" s="20" t="n">
        <v>20.9</v>
      </c>
      <c r="N292" s="27"/>
      <c r="O292" s="27"/>
      <c r="P292" s="27"/>
      <c r="Q292" s="27"/>
      <c r="R292" s="45" t="s">
        <v>586</v>
      </c>
      <c r="S292" s="20" t="s">
        <v>587</v>
      </c>
    </row>
    <row r="293" customFormat="false" ht="57.7" hidden="false" customHeight="false" outlineLevel="0" collapsed="false">
      <c r="A293" s="45"/>
      <c r="B293" s="207" t="n">
        <v>17</v>
      </c>
      <c r="C293" s="209" t="s">
        <v>588</v>
      </c>
      <c r="D293" s="45" t="s">
        <v>25</v>
      </c>
      <c r="E293" s="46" t="s">
        <v>545</v>
      </c>
      <c r="F293" s="48" t="n">
        <v>1840</v>
      </c>
      <c r="G293" s="20" t="n">
        <v>1279.5</v>
      </c>
      <c r="H293" s="48" t="n">
        <v>1840</v>
      </c>
      <c r="I293" s="20" t="n">
        <v>1279.5</v>
      </c>
      <c r="J293" s="48"/>
      <c r="K293" s="20"/>
      <c r="L293" s="48"/>
      <c r="M293" s="20"/>
      <c r="N293" s="27"/>
      <c r="O293" s="27"/>
      <c r="P293" s="27"/>
      <c r="Q293" s="27"/>
      <c r="R293" s="45" t="s">
        <v>589</v>
      </c>
      <c r="S293" s="20" t="s">
        <v>590</v>
      </c>
    </row>
    <row r="294" customFormat="false" ht="80.2" hidden="false" customHeight="false" outlineLevel="0" collapsed="false">
      <c r="A294" s="45"/>
      <c r="B294" s="207" t="n">
        <v>18</v>
      </c>
      <c r="C294" s="209" t="s">
        <v>591</v>
      </c>
      <c r="D294" s="45" t="s">
        <v>25</v>
      </c>
      <c r="E294" s="46" t="s">
        <v>545</v>
      </c>
      <c r="F294" s="48" t="n">
        <v>21</v>
      </c>
      <c r="G294" s="20" t="n">
        <v>21</v>
      </c>
      <c r="H294" s="48" t="n">
        <v>21</v>
      </c>
      <c r="I294" s="20" t="n">
        <v>21</v>
      </c>
      <c r="J294" s="48"/>
      <c r="K294" s="20"/>
      <c r="L294" s="48"/>
      <c r="M294" s="20"/>
      <c r="N294" s="27"/>
      <c r="O294" s="27"/>
      <c r="P294" s="27"/>
      <c r="Q294" s="27"/>
      <c r="R294" s="45" t="s">
        <v>592</v>
      </c>
      <c r="S294" s="20" t="s">
        <v>574</v>
      </c>
    </row>
    <row r="295" customFormat="false" ht="80.2" hidden="false" customHeight="false" outlineLevel="0" collapsed="false">
      <c r="A295" s="45"/>
      <c r="B295" s="207" t="n">
        <v>19</v>
      </c>
      <c r="C295" s="209" t="s">
        <v>593</v>
      </c>
      <c r="D295" s="45" t="s">
        <v>25</v>
      </c>
      <c r="E295" s="46" t="s">
        <v>545</v>
      </c>
      <c r="F295" s="48" t="n">
        <v>54.9</v>
      </c>
      <c r="G295" s="20" t="n">
        <v>15.4</v>
      </c>
      <c r="H295" s="48" t="n">
        <v>54.9</v>
      </c>
      <c r="I295" s="20" t="n">
        <v>15.4</v>
      </c>
      <c r="J295" s="48"/>
      <c r="K295" s="20"/>
      <c r="L295" s="48"/>
      <c r="M295" s="20"/>
      <c r="N295" s="27"/>
      <c r="O295" s="27"/>
      <c r="P295" s="27"/>
      <c r="Q295" s="27"/>
      <c r="R295" s="45" t="s">
        <v>594</v>
      </c>
      <c r="S295" s="20" t="n">
        <v>2</v>
      </c>
    </row>
    <row r="296" customFormat="false" ht="46.45" hidden="false" customHeight="false" outlineLevel="0" collapsed="false">
      <c r="A296" s="45"/>
      <c r="B296" s="207" t="n">
        <v>20</v>
      </c>
      <c r="C296" s="209" t="s">
        <v>595</v>
      </c>
      <c r="D296" s="45" t="s">
        <v>25</v>
      </c>
      <c r="E296" s="46" t="s">
        <v>545</v>
      </c>
      <c r="F296" s="48" t="n">
        <v>5.7</v>
      </c>
      <c r="G296" s="20" t="n">
        <v>2.9</v>
      </c>
      <c r="H296" s="48" t="n">
        <v>5.7</v>
      </c>
      <c r="I296" s="20" t="n">
        <v>2.9</v>
      </c>
      <c r="J296" s="48"/>
      <c r="K296" s="20"/>
      <c r="L296" s="48"/>
      <c r="M296" s="20"/>
      <c r="N296" s="27"/>
      <c r="O296" s="27"/>
      <c r="P296" s="27"/>
      <c r="Q296" s="27"/>
      <c r="R296" s="45" t="s">
        <v>573</v>
      </c>
      <c r="S296" s="20" t="s">
        <v>587</v>
      </c>
    </row>
    <row r="297" customFormat="false" ht="68.95" hidden="false" customHeight="false" outlineLevel="0" collapsed="false">
      <c r="A297" s="45"/>
      <c r="B297" s="207" t="n">
        <v>21</v>
      </c>
      <c r="C297" s="209" t="s">
        <v>596</v>
      </c>
      <c r="D297" s="45" t="s">
        <v>25</v>
      </c>
      <c r="E297" s="46" t="s">
        <v>545</v>
      </c>
      <c r="F297" s="48" t="n">
        <v>70.6</v>
      </c>
      <c r="G297" s="20" t="n">
        <v>0</v>
      </c>
      <c r="H297" s="48" t="n">
        <v>70.6</v>
      </c>
      <c r="I297" s="20" t="n">
        <v>0</v>
      </c>
      <c r="J297" s="48"/>
      <c r="K297" s="20"/>
      <c r="L297" s="48"/>
      <c r="M297" s="20"/>
      <c r="N297" s="27"/>
      <c r="O297" s="27"/>
      <c r="P297" s="27"/>
      <c r="Q297" s="27"/>
      <c r="R297" s="45" t="s">
        <v>594</v>
      </c>
      <c r="S297" s="20" t="s">
        <v>597</v>
      </c>
    </row>
    <row r="298" customFormat="false" ht="136.45" hidden="false" customHeight="false" outlineLevel="0" collapsed="false">
      <c r="A298" s="45"/>
      <c r="B298" s="207" t="n">
        <v>22</v>
      </c>
      <c r="C298" s="209" t="s">
        <v>598</v>
      </c>
      <c r="D298" s="45" t="s">
        <v>25</v>
      </c>
      <c r="E298" s="46" t="s">
        <v>545</v>
      </c>
      <c r="F298" s="153" t="n">
        <v>203.9</v>
      </c>
      <c r="G298" s="20" t="n">
        <v>38.7</v>
      </c>
      <c r="H298" s="153" t="n">
        <v>203.9</v>
      </c>
      <c r="I298" s="20" t="n">
        <v>38.7</v>
      </c>
      <c r="J298" s="153"/>
      <c r="K298" s="20"/>
      <c r="L298" s="153"/>
      <c r="M298" s="20"/>
      <c r="N298" s="27"/>
      <c r="O298" s="27"/>
      <c r="P298" s="27"/>
      <c r="Q298" s="27"/>
      <c r="R298" s="45" t="s">
        <v>599</v>
      </c>
      <c r="S298" s="20" t="s">
        <v>600</v>
      </c>
    </row>
    <row r="299" customFormat="false" ht="68.95" hidden="false" customHeight="false" outlineLevel="0" collapsed="false">
      <c r="A299" s="45"/>
      <c r="B299" s="207" t="n">
        <v>23</v>
      </c>
      <c r="C299" s="209" t="s">
        <v>601</v>
      </c>
      <c r="D299" s="45" t="s">
        <v>25</v>
      </c>
      <c r="E299" s="46" t="s">
        <v>545</v>
      </c>
      <c r="F299" s="153" t="n">
        <v>34</v>
      </c>
      <c r="G299" s="20" t="n">
        <v>24.5</v>
      </c>
      <c r="H299" s="153" t="n">
        <v>34</v>
      </c>
      <c r="I299" s="20" t="n">
        <v>24.5</v>
      </c>
      <c r="J299" s="153"/>
      <c r="K299" s="20"/>
      <c r="L299" s="153"/>
      <c r="M299" s="20"/>
      <c r="N299" s="27"/>
      <c r="O299" s="27"/>
      <c r="P299" s="27"/>
      <c r="Q299" s="27"/>
      <c r="R299" s="45" t="s">
        <v>602</v>
      </c>
      <c r="S299" s="20" t="s">
        <v>603</v>
      </c>
    </row>
    <row r="300" customFormat="false" ht="80.2" hidden="false" customHeight="false" outlineLevel="0" collapsed="false">
      <c r="A300" s="45"/>
      <c r="B300" s="207" t="n">
        <v>24</v>
      </c>
      <c r="C300" s="209" t="s">
        <v>604</v>
      </c>
      <c r="D300" s="45" t="s">
        <v>25</v>
      </c>
      <c r="E300" s="46" t="s">
        <v>545</v>
      </c>
      <c r="F300" s="153" t="n">
        <v>135.4</v>
      </c>
      <c r="G300" s="20" t="n">
        <v>135.4</v>
      </c>
      <c r="H300" s="153" t="n">
        <v>135.4</v>
      </c>
      <c r="I300" s="20" t="n">
        <v>135.4</v>
      </c>
      <c r="J300" s="153"/>
      <c r="K300" s="20"/>
      <c r="L300" s="153"/>
      <c r="M300" s="20"/>
      <c r="N300" s="27"/>
      <c r="O300" s="27"/>
      <c r="P300" s="27"/>
      <c r="Q300" s="27"/>
      <c r="R300" s="45" t="s">
        <v>602</v>
      </c>
      <c r="S300" s="20" t="s">
        <v>605</v>
      </c>
    </row>
    <row r="301" customFormat="false" ht="57.7" hidden="false" customHeight="false" outlineLevel="0" collapsed="false">
      <c r="A301" s="45"/>
      <c r="B301" s="207" t="n">
        <v>25</v>
      </c>
      <c r="C301" s="209" t="s">
        <v>606</v>
      </c>
      <c r="D301" s="45" t="s">
        <v>25</v>
      </c>
      <c r="E301" s="46" t="s">
        <v>545</v>
      </c>
      <c r="F301" s="153" t="n">
        <v>12.33</v>
      </c>
      <c r="G301" s="20" t="n">
        <v>8.8</v>
      </c>
      <c r="H301" s="153" t="n">
        <v>12.33</v>
      </c>
      <c r="I301" s="20" t="n">
        <v>8.8</v>
      </c>
      <c r="J301" s="210"/>
      <c r="K301" s="20"/>
      <c r="L301" s="210"/>
      <c r="M301" s="20"/>
      <c r="N301" s="27"/>
      <c r="O301" s="27"/>
      <c r="P301" s="27"/>
      <c r="Q301" s="27"/>
      <c r="R301" s="45" t="s">
        <v>576</v>
      </c>
      <c r="S301" s="20" t="s">
        <v>607</v>
      </c>
    </row>
    <row r="302" customFormat="false" ht="147.7" hidden="false" customHeight="false" outlineLevel="0" collapsed="false">
      <c r="A302" s="45"/>
      <c r="B302" s="207" t="n">
        <v>26</v>
      </c>
      <c r="C302" s="209" t="s">
        <v>608</v>
      </c>
      <c r="D302" s="45" t="s">
        <v>25</v>
      </c>
      <c r="E302" s="46" t="s">
        <v>545</v>
      </c>
      <c r="F302" s="153" t="n">
        <v>1036.6</v>
      </c>
      <c r="G302" s="20" t="n">
        <v>631.5</v>
      </c>
      <c r="H302" s="153" t="n">
        <v>1036.6</v>
      </c>
      <c r="I302" s="20" t="n">
        <v>631.5</v>
      </c>
      <c r="J302" s="210"/>
      <c r="K302" s="20"/>
      <c r="L302" s="210"/>
      <c r="M302" s="20"/>
      <c r="N302" s="27"/>
      <c r="O302" s="27"/>
      <c r="P302" s="27"/>
      <c r="Q302" s="27"/>
      <c r="R302" s="45" t="s">
        <v>576</v>
      </c>
      <c r="S302" s="20" t="s">
        <v>609</v>
      </c>
    </row>
    <row r="303" customFormat="false" ht="125.2" hidden="false" customHeight="false" outlineLevel="0" collapsed="false">
      <c r="A303" s="45"/>
      <c r="B303" s="207" t="n">
        <v>27</v>
      </c>
      <c r="C303" s="209" t="s">
        <v>610</v>
      </c>
      <c r="D303" s="45" t="s">
        <v>25</v>
      </c>
      <c r="E303" s="46" t="s">
        <v>545</v>
      </c>
      <c r="F303" s="153" t="n">
        <v>225</v>
      </c>
      <c r="G303" s="20" t="n">
        <v>69</v>
      </c>
      <c r="H303" s="153"/>
      <c r="I303" s="20"/>
      <c r="J303" s="153"/>
      <c r="K303" s="20"/>
      <c r="L303" s="153" t="n">
        <v>225</v>
      </c>
      <c r="M303" s="20" t="n">
        <v>69</v>
      </c>
      <c r="N303" s="27"/>
      <c r="O303" s="27"/>
      <c r="P303" s="27"/>
      <c r="Q303" s="27"/>
      <c r="R303" s="45" t="s">
        <v>546</v>
      </c>
      <c r="S303" s="20" t="n">
        <v>5</v>
      </c>
    </row>
    <row r="304" customFormat="false" ht="46.45" hidden="false" customHeight="false" outlineLevel="0" collapsed="false">
      <c r="A304" s="45"/>
      <c r="B304" s="207" t="n">
        <v>28</v>
      </c>
      <c r="C304" s="209" t="s">
        <v>611</v>
      </c>
      <c r="D304" s="45" t="s">
        <v>25</v>
      </c>
      <c r="E304" s="46" t="s">
        <v>545</v>
      </c>
      <c r="F304" s="153" t="n">
        <v>11.2</v>
      </c>
      <c r="G304" s="20" t="n">
        <v>5.1</v>
      </c>
      <c r="H304" s="153"/>
      <c r="I304" s="20"/>
      <c r="J304" s="153"/>
      <c r="K304" s="20"/>
      <c r="L304" s="153" t="n">
        <v>11.2</v>
      </c>
      <c r="M304" s="20" t="n">
        <v>5.1</v>
      </c>
      <c r="N304" s="27"/>
      <c r="O304" s="27"/>
      <c r="P304" s="27"/>
      <c r="Q304" s="27"/>
      <c r="R304" s="45" t="s">
        <v>612</v>
      </c>
      <c r="S304" s="20" t="n">
        <v>3</v>
      </c>
    </row>
    <row r="305" customFormat="false" ht="46.45" hidden="false" customHeight="false" outlineLevel="0" collapsed="false">
      <c r="A305" s="45"/>
      <c r="B305" s="207" t="n">
        <v>29</v>
      </c>
      <c r="C305" s="209" t="s">
        <v>613</v>
      </c>
      <c r="D305" s="45" t="s">
        <v>25</v>
      </c>
      <c r="E305" s="46" t="s">
        <v>545</v>
      </c>
      <c r="F305" s="153" t="n">
        <v>1800</v>
      </c>
      <c r="G305" s="20" t="n">
        <v>1705.2</v>
      </c>
      <c r="H305" s="153" t="n">
        <v>1800</v>
      </c>
      <c r="I305" s="20" t="n">
        <v>1705.2</v>
      </c>
      <c r="J305" s="153"/>
      <c r="K305" s="20"/>
      <c r="L305" s="153"/>
      <c r="M305" s="20"/>
      <c r="N305" s="27"/>
      <c r="O305" s="27"/>
      <c r="P305" s="27"/>
      <c r="Q305" s="27"/>
      <c r="R305" s="45" t="s">
        <v>614</v>
      </c>
      <c r="S305" s="20" t="s">
        <v>615</v>
      </c>
    </row>
    <row r="306" customFormat="false" ht="80.2" hidden="false" customHeight="false" outlineLevel="0" collapsed="false">
      <c r="A306" s="45"/>
      <c r="B306" s="207" t="n">
        <v>30</v>
      </c>
      <c r="C306" s="208" t="s">
        <v>616</v>
      </c>
      <c r="D306" s="45" t="s">
        <v>25</v>
      </c>
      <c r="E306" s="46" t="s">
        <v>545</v>
      </c>
      <c r="F306" s="153" t="n">
        <v>2</v>
      </c>
      <c r="G306" s="20" t="n">
        <v>1</v>
      </c>
      <c r="H306" s="153"/>
      <c r="I306" s="20"/>
      <c r="J306" s="153"/>
      <c r="K306" s="20"/>
      <c r="L306" s="153" t="n">
        <v>2</v>
      </c>
      <c r="M306" s="20" t="n">
        <v>1</v>
      </c>
      <c r="N306" s="27"/>
      <c r="O306" s="27"/>
      <c r="P306" s="27"/>
      <c r="Q306" s="27"/>
      <c r="R306" s="46" t="s">
        <v>617</v>
      </c>
      <c r="S306" s="20" t="n">
        <v>0</v>
      </c>
    </row>
    <row r="307" customFormat="false" ht="91.45" hidden="false" customHeight="false" outlineLevel="0" collapsed="false">
      <c r="A307" s="45"/>
      <c r="B307" s="207" t="n">
        <v>31</v>
      </c>
      <c r="C307" s="209" t="s">
        <v>618</v>
      </c>
      <c r="D307" s="45" t="s">
        <v>25</v>
      </c>
      <c r="E307" s="46" t="s">
        <v>545</v>
      </c>
      <c r="F307" s="153" t="n">
        <v>7.1</v>
      </c>
      <c r="G307" s="20" t="n">
        <v>3.5</v>
      </c>
      <c r="H307" s="153"/>
      <c r="I307" s="20"/>
      <c r="J307" s="153"/>
      <c r="K307" s="20"/>
      <c r="L307" s="153" t="n">
        <v>7.1</v>
      </c>
      <c r="M307" s="20" t="n">
        <v>3.5</v>
      </c>
      <c r="N307" s="27"/>
      <c r="O307" s="27"/>
      <c r="P307" s="27"/>
      <c r="Q307" s="27"/>
      <c r="R307" s="45" t="s">
        <v>546</v>
      </c>
      <c r="S307" s="20" t="n">
        <v>16</v>
      </c>
    </row>
    <row r="308" customFormat="false" ht="80.2" hidden="false" customHeight="false" outlineLevel="0" collapsed="false">
      <c r="A308" s="45"/>
      <c r="B308" s="207" t="n">
        <v>32</v>
      </c>
      <c r="C308" s="209" t="s">
        <v>619</v>
      </c>
      <c r="D308" s="162" t="s">
        <v>25</v>
      </c>
      <c r="E308" s="46" t="s">
        <v>545</v>
      </c>
      <c r="F308" s="48" t="n">
        <v>14.8</v>
      </c>
      <c r="G308" s="20" t="n">
        <v>4.9</v>
      </c>
      <c r="H308" s="153"/>
      <c r="I308" s="20"/>
      <c r="J308" s="153"/>
      <c r="K308" s="20"/>
      <c r="L308" s="153" t="n">
        <v>14.8</v>
      </c>
      <c r="M308" s="20" t="n">
        <v>4.9</v>
      </c>
      <c r="N308" s="27"/>
      <c r="O308" s="27"/>
      <c r="P308" s="27"/>
      <c r="Q308" s="27"/>
      <c r="R308" s="45" t="s">
        <v>546</v>
      </c>
      <c r="S308" s="20" t="s">
        <v>620</v>
      </c>
    </row>
    <row r="309" customFormat="false" ht="237.7" hidden="false" customHeight="false" outlineLevel="0" collapsed="false">
      <c r="A309" s="45"/>
      <c r="B309" s="207" t="n">
        <v>33</v>
      </c>
      <c r="C309" s="211" t="s">
        <v>621</v>
      </c>
      <c r="D309" s="45" t="s">
        <v>25</v>
      </c>
      <c r="E309" s="208" t="s">
        <v>545</v>
      </c>
      <c r="F309" s="153" t="n">
        <v>856.4</v>
      </c>
      <c r="G309" s="20" t="n">
        <v>220.9</v>
      </c>
      <c r="H309" s="153"/>
      <c r="I309" s="20"/>
      <c r="J309" s="153" t="n">
        <v>437.3</v>
      </c>
      <c r="K309" s="20" t="n">
        <v>177.5</v>
      </c>
      <c r="L309" s="153" t="n">
        <v>419.1</v>
      </c>
      <c r="M309" s="20" t="n">
        <v>43.4</v>
      </c>
      <c r="N309" s="27"/>
      <c r="O309" s="27"/>
      <c r="P309" s="27"/>
      <c r="Q309" s="27"/>
      <c r="R309" s="212" t="s">
        <v>622</v>
      </c>
      <c r="S309" s="20" t="n">
        <v>58</v>
      </c>
    </row>
    <row r="310" customFormat="false" ht="170.2" hidden="false" customHeight="false" outlineLevel="0" collapsed="false">
      <c r="A310" s="45"/>
      <c r="B310" s="207" t="n">
        <v>34</v>
      </c>
      <c r="C310" s="211" t="s">
        <v>623</v>
      </c>
      <c r="D310" s="45" t="s">
        <v>25</v>
      </c>
      <c r="E310" s="208" t="s">
        <v>545</v>
      </c>
      <c r="F310" s="153" t="n">
        <v>338</v>
      </c>
      <c r="G310" s="20" t="n">
        <v>293.9</v>
      </c>
      <c r="H310" s="153"/>
      <c r="I310" s="20"/>
      <c r="J310" s="153"/>
      <c r="K310" s="20"/>
      <c r="L310" s="153" t="n">
        <v>338</v>
      </c>
      <c r="M310" s="20" t="n">
        <v>293.9</v>
      </c>
      <c r="N310" s="27"/>
      <c r="O310" s="27"/>
      <c r="P310" s="27"/>
      <c r="Q310" s="27"/>
      <c r="R310" s="45" t="s">
        <v>602</v>
      </c>
      <c r="S310" s="20" t="s">
        <v>620</v>
      </c>
    </row>
    <row r="311" customFormat="false" ht="215.2" hidden="false" customHeight="false" outlineLevel="0" collapsed="false">
      <c r="A311" s="45"/>
      <c r="B311" s="207" t="n">
        <v>35</v>
      </c>
      <c r="C311" s="209" t="s">
        <v>624</v>
      </c>
      <c r="D311" s="202" t="s">
        <v>25</v>
      </c>
      <c r="E311" s="46" t="s">
        <v>545</v>
      </c>
      <c r="F311" s="153" t="n">
        <v>100</v>
      </c>
      <c r="G311" s="20" t="n">
        <v>0</v>
      </c>
      <c r="H311" s="153"/>
      <c r="I311" s="20"/>
      <c r="J311" s="153"/>
      <c r="K311" s="20"/>
      <c r="L311" s="153" t="n">
        <v>100</v>
      </c>
      <c r="M311" s="20" t="n">
        <v>0</v>
      </c>
      <c r="N311" s="27"/>
      <c r="O311" s="27"/>
      <c r="P311" s="27"/>
      <c r="Q311" s="27"/>
      <c r="R311" s="45" t="s">
        <v>625</v>
      </c>
      <c r="S311" s="20" t="n">
        <v>0</v>
      </c>
    </row>
    <row r="312" customFormat="false" ht="215.2" hidden="false" customHeight="false" outlineLevel="0" collapsed="false">
      <c r="A312" s="45"/>
      <c r="B312" s="207" t="n">
        <v>36</v>
      </c>
      <c r="C312" s="209" t="s">
        <v>626</v>
      </c>
      <c r="D312" s="202" t="s">
        <v>25</v>
      </c>
      <c r="E312" s="46" t="s">
        <v>545</v>
      </c>
      <c r="F312" s="153" t="n">
        <v>62</v>
      </c>
      <c r="G312" s="20" t="n">
        <v>0.7</v>
      </c>
      <c r="H312" s="153"/>
      <c r="I312" s="20"/>
      <c r="J312" s="153"/>
      <c r="K312" s="20"/>
      <c r="L312" s="153" t="n">
        <v>62</v>
      </c>
      <c r="M312" s="20" t="n">
        <v>0.7</v>
      </c>
      <c r="N312" s="27"/>
      <c r="O312" s="27"/>
      <c r="P312" s="27"/>
      <c r="Q312" s="27"/>
      <c r="R312" s="45" t="s">
        <v>627</v>
      </c>
      <c r="S312" s="20" t="n">
        <v>2</v>
      </c>
    </row>
    <row r="313" customFormat="false" ht="147.7" hidden="false" customHeight="false" outlineLevel="0" collapsed="false">
      <c r="A313" s="45"/>
      <c r="B313" s="207" t="n">
        <v>37</v>
      </c>
      <c r="C313" s="209" t="s">
        <v>628</v>
      </c>
      <c r="D313" s="162" t="s">
        <v>25</v>
      </c>
      <c r="E313" s="46" t="s">
        <v>545</v>
      </c>
      <c r="F313" s="153" t="n">
        <v>2</v>
      </c>
      <c r="G313" s="20" t="n">
        <v>0</v>
      </c>
      <c r="H313" s="153"/>
      <c r="I313" s="20"/>
      <c r="J313" s="153"/>
      <c r="K313" s="20"/>
      <c r="L313" s="153" t="n">
        <v>2</v>
      </c>
      <c r="M313" s="20" t="n">
        <v>0</v>
      </c>
      <c r="N313" s="27"/>
      <c r="O313" s="27"/>
      <c r="P313" s="27"/>
      <c r="Q313" s="27"/>
      <c r="R313" s="45" t="s">
        <v>629</v>
      </c>
      <c r="S313" s="20" t="n">
        <v>0</v>
      </c>
    </row>
    <row r="314" customFormat="false" ht="260.2" hidden="false" customHeight="false" outlineLevel="0" collapsed="false">
      <c r="A314" s="45"/>
      <c r="B314" s="207" t="n">
        <v>38</v>
      </c>
      <c r="C314" s="211" t="s">
        <v>630</v>
      </c>
      <c r="D314" s="45" t="s">
        <v>25</v>
      </c>
      <c r="E314" s="208" t="s">
        <v>545</v>
      </c>
      <c r="F314" s="153" t="n">
        <v>1500</v>
      </c>
      <c r="G314" s="20" t="n">
        <v>1268</v>
      </c>
      <c r="H314" s="153"/>
      <c r="I314" s="20"/>
      <c r="J314" s="153"/>
      <c r="K314" s="20"/>
      <c r="L314" s="153" t="n">
        <v>1500</v>
      </c>
      <c r="M314" s="20" t="n">
        <v>1268</v>
      </c>
      <c r="N314" s="27"/>
      <c r="O314" s="27"/>
      <c r="P314" s="27"/>
      <c r="Q314" s="27"/>
      <c r="R314" s="45" t="s">
        <v>602</v>
      </c>
      <c r="S314" s="20" t="s">
        <v>631</v>
      </c>
    </row>
    <row r="315" customFormat="false" ht="13.8" hidden="false" customHeight="true" outlineLevel="0" collapsed="false">
      <c r="A315" s="45"/>
      <c r="B315" s="207" t="n">
        <v>39</v>
      </c>
      <c r="C315" s="209" t="s">
        <v>632</v>
      </c>
      <c r="D315" s="45" t="s">
        <v>25</v>
      </c>
      <c r="E315" s="45" t="s">
        <v>545</v>
      </c>
      <c r="F315" s="20" t="s">
        <v>633</v>
      </c>
      <c r="G315" s="22"/>
      <c r="H315" s="20" t="s">
        <v>633</v>
      </c>
      <c r="I315" s="22"/>
      <c r="J315" s="20"/>
      <c r="K315" s="22"/>
      <c r="L315" s="20" t="s">
        <v>633</v>
      </c>
      <c r="M315" s="22"/>
      <c r="N315" s="21"/>
      <c r="O315" s="21"/>
      <c r="P315" s="21"/>
      <c r="Q315" s="21"/>
      <c r="R315" s="25" t="s">
        <v>634</v>
      </c>
      <c r="S315" s="20" t="s">
        <v>472</v>
      </c>
    </row>
    <row r="316" customFormat="false" ht="13.8" hidden="false" customHeight="false" outlineLevel="0" collapsed="false">
      <c r="A316" s="45"/>
      <c r="B316" s="207"/>
      <c r="C316" s="209"/>
      <c r="D316" s="45"/>
      <c r="E316" s="45"/>
      <c r="F316" s="20"/>
      <c r="G316" s="22"/>
      <c r="H316" s="20"/>
      <c r="I316" s="22"/>
      <c r="J316" s="20"/>
      <c r="K316" s="22"/>
      <c r="L316" s="20"/>
      <c r="M316" s="22"/>
      <c r="N316" s="21"/>
      <c r="O316" s="21"/>
      <c r="P316" s="21"/>
      <c r="Q316" s="21"/>
      <c r="R316" s="25"/>
      <c r="S316" s="20"/>
    </row>
    <row r="317" customFormat="false" ht="102.7" hidden="false" customHeight="false" outlineLevel="0" collapsed="false">
      <c r="A317" s="45"/>
      <c r="B317" s="207" t="n">
        <v>40</v>
      </c>
      <c r="C317" s="211" t="s">
        <v>635</v>
      </c>
      <c r="D317" s="45" t="s">
        <v>25</v>
      </c>
      <c r="E317" s="208" t="s">
        <v>545</v>
      </c>
      <c r="F317" s="20" t="s">
        <v>633</v>
      </c>
      <c r="G317" s="20"/>
      <c r="H317" s="20" t="s">
        <v>633</v>
      </c>
      <c r="I317" s="20"/>
      <c r="J317" s="20"/>
      <c r="K317" s="20"/>
      <c r="L317" s="20" t="s">
        <v>633</v>
      </c>
      <c r="M317" s="20"/>
      <c r="N317" s="27"/>
      <c r="O317" s="27"/>
      <c r="P317" s="27"/>
      <c r="Q317" s="27"/>
      <c r="R317" s="45" t="s">
        <v>636</v>
      </c>
      <c r="S317" s="20" t="s">
        <v>637</v>
      </c>
    </row>
    <row r="318" customFormat="false" ht="125.2" hidden="false" customHeight="false" outlineLevel="0" collapsed="false">
      <c r="A318" s="45"/>
      <c r="B318" s="213" t="n">
        <v>41</v>
      </c>
      <c r="C318" s="52" t="s">
        <v>638</v>
      </c>
      <c r="D318" s="52" t="s">
        <v>521</v>
      </c>
      <c r="E318" s="52" t="s">
        <v>639</v>
      </c>
      <c r="F318" s="50"/>
      <c r="G318" s="20"/>
      <c r="H318" s="50"/>
      <c r="I318" s="20"/>
      <c r="J318" s="50"/>
      <c r="K318" s="20"/>
      <c r="L318" s="50"/>
      <c r="M318" s="20"/>
      <c r="N318" s="27"/>
      <c r="O318" s="27"/>
      <c r="P318" s="27"/>
      <c r="Q318" s="27"/>
      <c r="R318" s="52" t="s">
        <v>640</v>
      </c>
      <c r="S318" s="20" t="n">
        <v>0</v>
      </c>
    </row>
    <row r="319" customFormat="false" ht="102.7" hidden="false" customHeight="false" outlineLevel="0" collapsed="false">
      <c r="A319" s="45"/>
      <c r="B319" s="213" t="n">
        <v>42</v>
      </c>
      <c r="C319" s="52" t="s">
        <v>641</v>
      </c>
      <c r="D319" s="52" t="s">
        <v>521</v>
      </c>
      <c r="E319" s="52" t="s">
        <v>639</v>
      </c>
      <c r="F319" s="50"/>
      <c r="G319" s="20"/>
      <c r="H319" s="50"/>
      <c r="I319" s="20"/>
      <c r="J319" s="50"/>
      <c r="K319" s="20"/>
      <c r="L319" s="50"/>
      <c r="M319" s="20"/>
      <c r="N319" s="27"/>
      <c r="O319" s="27"/>
      <c r="P319" s="27"/>
      <c r="Q319" s="27"/>
      <c r="R319" s="52" t="s">
        <v>642</v>
      </c>
      <c r="S319" s="20" t="s">
        <v>637</v>
      </c>
    </row>
    <row r="320" customFormat="false" ht="248.95" hidden="false" customHeight="false" outlineLevel="0" collapsed="false">
      <c r="A320" s="45"/>
      <c r="B320" s="213" t="n">
        <v>43</v>
      </c>
      <c r="C320" s="52" t="s">
        <v>643</v>
      </c>
      <c r="D320" s="52" t="s">
        <v>521</v>
      </c>
      <c r="E320" s="52" t="s">
        <v>639</v>
      </c>
      <c r="F320" s="50"/>
      <c r="G320" s="20"/>
      <c r="H320" s="50"/>
      <c r="I320" s="20"/>
      <c r="J320" s="50"/>
      <c r="K320" s="20"/>
      <c r="L320" s="50"/>
      <c r="M320" s="20"/>
      <c r="N320" s="27"/>
      <c r="O320" s="27"/>
      <c r="P320" s="27"/>
      <c r="Q320" s="27"/>
      <c r="R320" s="52" t="s">
        <v>644</v>
      </c>
      <c r="S320" s="20" t="n">
        <v>6</v>
      </c>
    </row>
    <row r="321" customFormat="false" ht="125.2" hidden="false" customHeight="false" outlineLevel="0" collapsed="false">
      <c r="A321" s="45"/>
      <c r="B321" s="213" t="n">
        <v>44</v>
      </c>
      <c r="C321" s="46" t="s">
        <v>645</v>
      </c>
      <c r="D321" s="45" t="s">
        <v>646</v>
      </c>
      <c r="E321" s="174" t="s">
        <v>545</v>
      </c>
      <c r="F321" s="153" t="n">
        <v>200</v>
      </c>
      <c r="G321" s="20" t="n">
        <v>0</v>
      </c>
      <c r="H321" s="68"/>
      <c r="I321" s="20"/>
      <c r="J321" s="153"/>
      <c r="K321" s="20"/>
      <c r="L321" s="153" t="n">
        <v>200</v>
      </c>
      <c r="M321" s="20" t="n">
        <v>0</v>
      </c>
      <c r="N321" s="27"/>
      <c r="O321" s="27"/>
      <c r="P321" s="27"/>
      <c r="Q321" s="27"/>
      <c r="R321" s="46" t="s">
        <v>647</v>
      </c>
      <c r="S321" s="20" t="s">
        <v>648</v>
      </c>
    </row>
    <row r="322" customFormat="false" ht="113.95" hidden="false" customHeight="false" outlineLevel="0" collapsed="false">
      <c r="A322" s="45"/>
      <c r="B322" s="24" t="n">
        <v>45</v>
      </c>
      <c r="C322" s="25" t="s">
        <v>649</v>
      </c>
      <c r="D322" s="214" t="s">
        <v>25</v>
      </c>
      <c r="E322" s="214" t="s">
        <v>639</v>
      </c>
      <c r="F322" s="26" t="n">
        <v>29.2</v>
      </c>
      <c r="G322" s="20" t="n">
        <v>24.4</v>
      </c>
      <c r="H322" s="68"/>
      <c r="I322" s="20"/>
      <c r="J322" s="215"/>
      <c r="K322" s="20"/>
      <c r="L322" s="153" t="n">
        <v>29.2</v>
      </c>
      <c r="M322" s="20" t="n">
        <v>24.4</v>
      </c>
      <c r="N322" s="27"/>
      <c r="O322" s="27"/>
      <c r="P322" s="27"/>
      <c r="Q322" s="27"/>
      <c r="R322" s="29" t="s">
        <v>650</v>
      </c>
      <c r="S322" s="20" t="n">
        <v>1</v>
      </c>
    </row>
    <row r="323" customFormat="false" ht="80.2" hidden="false" customHeight="false" outlineLevel="0" collapsed="false">
      <c r="A323" s="45"/>
      <c r="B323" s="24" t="n">
        <v>46</v>
      </c>
      <c r="C323" s="25" t="s">
        <v>651</v>
      </c>
      <c r="D323" s="214" t="s">
        <v>25</v>
      </c>
      <c r="E323" s="214" t="s">
        <v>639</v>
      </c>
      <c r="F323" s="26" t="n">
        <v>46</v>
      </c>
      <c r="G323" s="20" t="n">
        <v>32.2</v>
      </c>
      <c r="H323" s="68"/>
      <c r="I323" s="20"/>
      <c r="J323" s="26" t="n">
        <v>46</v>
      </c>
      <c r="K323" s="20" t="n">
        <v>32.2</v>
      </c>
      <c r="L323" s="153"/>
      <c r="M323" s="20"/>
      <c r="N323" s="27"/>
      <c r="O323" s="27"/>
      <c r="P323" s="27"/>
      <c r="Q323" s="27"/>
      <c r="R323" s="29" t="s">
        <v>581</v>
      </c>
      <c r="S323" s="20" t="s">
        <v>652</v>
      </c>
    </row>
    <row r="324" customFormat="false" ht="68.95" hidden="false" customHeight="false" outlineLevel="0" collapsed="false">
      <c r="A324" s="45"/>
      <c r="B324" s="24" t="n">
        <v>47</v>
      </c>
      <c r="C324" s="25" t="s">
        <v>653</v>
      </c>
      <c r="D324" s="214" t="s">
        <v>25</v>
      </c>
      <c r="E324" s="214" t="s">
        <v>639</v>
      </c>
      <c r="F324" s="26" t="n">
        <v>10.5</v>
      </c>
      <c r="G324" s="20" t="n">
        <v>4.1</v>
      </c>
      <c r="H324" s="68"/>
      <c r="I324" s="20"/>
      <c r="J324" s="26" t="n">
        <v>10.5</v>
      </c>
      <c r="K324" s="20" t="n">
        <v>4.1</v>
      </c>
      <c r="L324" s="153"/>
      <c r="M324" s="20"/>
      <c r="N324" s="27"/>
      <c r="O324" s="27"/>
      <c r="P324" s="27"/>
      <c r="Q324" s="27"/>
      <c r="R324" s="29" t="s">
        <v>654</v>
      </c>
      <c r="S324" s="20" t="s">
        <v>587</v>
      </c>
    </row>
    <row r="325" customFormat="false" ht="113.95" hidden="false" customHeight="false" outlineLevel="0" collapsed="false">
      <c r="A325" s="45"/>
      <c r="B325" s="24" t="n">
        <v>48</v>
      </c>
      <c r="C325" s="25" t="s">
        <v>655</v>
      </c>
      <c r="D325" s="214" t="s">
        <v>25</v>
      </c>
      <c r="E325" s="214" t="s">
        <v>639</v>
      </c>
      <c r="F325" s="26" t="n">
        <v>17.1</v>
      </c>
      <c r="G325" s="20" t="n">
        <v>16.4</v>
      </c>
      <c r="H325" s="68"/>
      <c r="I325" s="20"/>
      <c r="J325" s="26" t="n">
        <v>17.1</v>
      </c>
      <c r="K325" s="20" t="n">
        <v>16.4</v>
      </c>
      <c r="L325" s="153"/>
      <c r="M325" s="20"/>
      <c r="N325" s="27"/>
      <c r="O325" s="27"/>
      <c r="P325" s="27"/>
      <c r="Q325" s="27"/>
      <c r="R325" s="29" t="s">
        <v>576</v>
      </c>
      <c r="S325" s="20" t="s">
        <v>656</v>
      </c>
    </row>
    <row r="326" customFormat="false" ht="46.45" hidden="false" customHeight="false" outlineLevel="0" collapsed="false">
      <c r="A326" s="45"/>
      <c r="B326" s="24" t="n">
        <v>49</v>
      </c>
      <c r="C326" s="25" t="s">
        <v>657</v>
      </c>
      <c r="D326" s="214" t="s">
        <v>25</v>
      </c>
      <c r="E326" s="214" t="s">
        <v>639</v>
      </c>
      <c r="F326" s="26" t="n">
        <v>0.2</v>
      </c>
      <c r="G326" s="20" t="n">
        <v>0</v>
      </c>
      <c r="H326" s="68"/>
      <c r="I326" s="20"/>
      <c r="J326" s="26" t="n">
        <v>0.2</v>
      </c>
      <c r="K326" s="20" t="n">
        <v>0</v>
      </c>
      <c r="L326" s="153"/>
      <c r="M326" s="20"/>
      <c r="N326" s="27"/>
      <c r="O326" s="27"/>
      <c r="P326" s="27"/>
      <c r="Q326" s="27"/>
      <c r="R326" s="29" t="s">
        <v>581</v>
      </c>
      <c r="S326" s="20" t="s">
        <v>597</v>
      </c>
    </row>
    <row r="327" customFormat="false" ht="192.7" hidden="false" customHeight="false" outlineLevel="0" collapsed="false">
      <c r="A327" s="45"/>
      <c r="B327" s="24" t="n">
        <v>50</v>
      </c>
      <c r="C327" s="25" t="s">
        <v>658</v>
      </c>
      <c r="D327" s="214" t="s">
        <v>25</v>
      </c>
      <c r="E327" s="214" t="s">
        <v>639</v>
      </c>
      <c r="F327" s="26" t="n">
        <v>267.3</v>
      </c>
      <c r="G327" s="20" t="n">
        <v>159</v>
      </c>
      <c r="H327" s="68"/>
      <c r="I327" s="20"/>
      <c r="J327" s="26" t="n">
        <v>267.3</v>
      </c>
      <c r="K327" s="20" t="n">
        <v>159</v>
      </c>
      <c r="L327" s="153"/>
      <c r="M327" s="20"/>
      <c r="N327" s="27"/>
      <c r="O327" s="27"/>
      <c r="P327" s="27"/>
      <c r="Q327" s="27"/>
      <c r="R327" s="29" t="s">
        <v>557</v>
      </c>
      <c r="S327" s="20" t="s">
        <v>659</v>
      </c>
    </row>
    <row r="328" customFormat="false" ht="91.45" hidden="false" customHeight="false" outlineLevel="0" collapsed="false">
      <c r="A328" s="45"/>
      <c r="B328" s="24" t="n">
        <v>51</v>
      </c>
      <c r="C328" s="25" t="s">
        <v>660</v>
      </c>
      <c r="D328" s="214" t="s">
        <v>25</v>
      </c>
      <c r="E328" s="214" t="s">
        <v>639</v>
      </c>
      <c r="F328" s="26" t="n">
        <v>62.3</v>
      </c>
      <c r="G328" s="20" t="n">
        <v>61.5</v>
      </c>
      <c r="H328" s="68"/>
      <c r="I328" s="20"/>
      <c r="J328" s="26" t="n">
        <v>62.3</v>
      </c>
      <c r="K328" s="20" t="n">
        <v>61.5</v>
      </c>
      <c r="L328" s="153"/>
      <c r="M328" s="20"/>
      <c r="N328" s="27"/>
      <c r="O328" s="27"/>
      <c r="P328" s="27"/>
      <c r="Q328" s="27"/>
      <c r="R328" s="29" t="s">
        <v>557</v>
      </c>
      <c r="S328" s="20" t="s">
        <v>661</v>
      </c>
    </row>
    <row r="329" customFormat="false" ht="57.7" hidden="false" customHeight="false" outlineLevel="0" collapsed="false">
      <c r="A329" s="45"/>
      <c r="B329" s="24" t="n">
        <v>52</v>
      </c>
      <c r="C329" s="216" t="s">
        <v>662</v>
      </c>
      <c r="D329" s="214" t="s">
        <v>25</v>
      </c>
      <c r="E329" s="214" t="s">
        <v>639</v>
      </c>
      <c r="F329" s="26" t="n">
        <v>7.6</v>
      </c>
      <c r="G329" s="20" t="n">
        <v>7.6</v>
      </c>
      <c r="H329" s="68"/>
      <c r="I329" s="20"/>
      <c r="J329" s="153"/>
      <c r="K329" s="20"/>
      <c r="L329" s="153" t="n">
        <v>7.6</v>
      </c>
      <c r="M329" s="20" t="n">
        <v>7.6</v>
      </c>
      <c r="N329" s="27"/>
      <c r="O329" s="27"/>
      <c r="P329" s="27"/>
      <c r="Q329" s="27"/>
      <c r="R329" s="29" t="s">
        <v>663</v>
      </c>
      <c r="S329" s="20" t="n">
        <v>168</v>
      </c>
    </row>
    <row r="330" customFormat="false" ht="102.7" hidden="false" customHeight="false" outlineLevel="0" collapsed="false">
      <c r="A330" s="45"/>
      <c r="B330" s="24" t="n">
        <v>53</v>
      </c>
      <c r="C330" s="216" t="s">
        <v>664</v>
      </c>
      <c r="D330" s="214" t="s">
        <v>25</v>
      </c>
      <c r="E330" s="214" t="s">
        <v>639</v>
      </c>
      <c r="F330" s="26" t="n">
        <v>103.4</v>
      </c>
      <c r="G330" s="20" t="n">
        <v>36.1</v>
      </c>
      <c r="H330" s="68"/>
      <c r="I330" s="20"/>
      <c r="J330" s="153" t="n">
        <v>103.4</v>
      </c>
      <c r="K330" s="20" t="n">
        <v>36.1</v>
      </c>
      <c r="L330" s="153"/>
      <c r="M330" s="20"/>
      <c r="N330" s="27"/>
      <c r="O330" s="27"/>
      <c r="P330" s="27"/>
      <c r="Q330" s="27"/>
      <c r="R330" s="29" t="s">
        <v>557</v>
      </c>
      <c r="S330" s="20" t="s">
        <v>665</v>
      </c>
    </row>
    <row r="331" customFormat="false" ht="192.7" hidden="false" customHeight="false" outlineLevel="0" collapsed="false">
      <c r="A331" s="45"/>
      <c r="B331" s="217" t="n">
        <v>54</v>
      </c>
      <c r="C331" s="110" t="s">
        <v>666</v>
      </c>
      <c r="D331" s="218" t="s">
        <v>25</v>
      </c>
      <c r="E331" s="218" t="s">
        <v>667</v>
      </c>
      <c r="F331" s="219" t="n">
        <v>479.2</v>
      </c>
      <c r="G331" s="220" t="n">
        <v>374.8</v>
      </c>
      <c r="H331" s="68"/>
      <c r="I331" s="219"/>
      <c r="J331" s="220"/>
      <c r="K331" s="220"/>
      <c r="L331" s="219" t="n">
        <v>479.2</v>
      </c>
      <c r="M331" s="68" t="n">
        <v>374.8</v>
      </c>
      <c r="N331" s="68"/>
      <c r="O331" s="174"/>
      <c r="P331" s="174"/>
      <c r="Q331" s="174"/>
      <c r="R331" s="50" t="s">
        <v>557</v>
      </c>
      <c r="S331" s="50" t="s">
        <v>668</v>
      </c>
    </row>
    <row r="332" customFormat="false" ht="80.2" hidden="false" customHeight="false" outlineLevel="0" collapsed="false">
      <c r="A332" s="45"/>
      <c r="B332" s="217" t="n">
        <v>55</v>
      </c>
      <c r="C332" s="110" t="s">
        <v>669</v>
      </c>
      <c r="D332" s="218" t="s">
        <v>25</v>
      </c>
      <c r="E332" s="218" t="s">
        <v>639</v>
      </c>
      <c r="F332" s="219" t="n">
        <v>108</v>
      </c>
      <c r="G332" s="220" t="n">
        <v>101.1</v>
      </c>
      <c r="H332" s="68"/>
      <c r="I332" s="68"/>
      <c r="J332" s="68"/>
      <c r="K332" s="68"/>
      <c r="L332" s="219" t="n">
        <v>108</v>
      </c>
      <c r="M332" s="219" t="n">
        <v>101.1</v>
      </c>
      <c r="N332" s="220"/>
      <c r="O332" s="220"/>
      <c r="P332" s="174"/>
      <c r="Q332" s="174"/>
      <c r="R332" s="50" t="s">
        <v>670</v>
      </c>
      <c r="S332" s="50" t="s">
        <v>671</v>
      </c>
    </row>
    <row r="333" customFormat="false" ht="203.95" hidden="false" customHeight="false" outlineLevel="0" collapsed="false">
      <c r="A333" s="45"/>
      <c r="B333" s="221" t="n">
        <v>56</v>
      </c>
      <c r="C333" s="110" t="s">
        <v>672</v>
      </c>
      <c r="D333" s="218" t="s">
        <v>25</v>
      </c>
      <c r="E333" s="218" t="s">
        <v>639</v>
      </c>
      <c r="F333" s="219" t="n">
        <v>1885</v>
      </c>
      <c r="G333" s="220" t="n">
        <v>1205.8</v>
      </c>
      <c r="H333" s="68"/>
      <c r="I333" s="219"/>
      <c r="J333" s="219" t="n">
        <v>1885</v>
      </c>
      <c r="K333" s="220" t="n">
        <v>1205.8</v>
      </c>
      <c r="L333" s="68"/>
      <c r="M333" s="68"/>
      <c r="N333" s="68"/>
      <c r="O333" s="174"/>
      <c r="P333" s="174"/>
      <c r="Q333" s="174"/>
      <c r="R333" s="50" t="s">
        <v>557</v>
      </c>
      <c r="S333" s="50" t="s">
        <v>673</v>
      </c>
    </row>
    <row r="334" customFormat="false" ht="13.8" hidden="false" customHeight="false" outlineLevel="0" collapsed="false">
      <c r="A334" s="45"/>
      <c r="B334" s="221"/>
      <c r="C334" s="222" t="s">
        <v>9</v>
      </c>
      <c r="D334" s="223"/>
      <c r="E334" s="223"/>
      <c r="F334" s="224" t="n">
        <f aca="false">SUM(F277:F333)</f>
        <v>180503.31</v>
      </c>
      <c r="G334" s="224" t="n">
        <f aca="false">SUM(G277:G333)</f>
        <v>102970.9</v>
      </c>
      <c r="H334" s="210" t="n">
        <v>172125.13</v>
      </c>
      <c r="I334" s="225" t="n">
        <f aca="false">SUM(I277:I333)</f>
        <v>98307</v>
      </c>
      <c r="J334" s="225" t="n">
        <v>2937.1</v>
      </c>
      <c r="K334" s="224" t="n">
        <v>1793.7</v>
      </c>
      <c r="L334" s="195" t="n">
        <v>5441.08</v>
      </c>
      <c r="M334" s="195" t="n">
        <v>2870.2</v>
      </c>
      <c r="N334" s="68"/>
      <c r="O334" s="174"/>
      <c r="P334" s="174"/>
      <c r="Q334" s="174"/>
      <c r="R334" s="50"/>
      <c r="S334" s="50"/>
    </row>
    <row r="335" s="61" customFormat="true" ht="13.8" hidden="false" customHeight="true" outlineLevel="0" collapsed="false">
      <c r="A335" s="59" t="s">
        <v>674</v>
      </c>
      <c r="B335" s="59"/>
      <c r="C335" s="59"/>
      <c r="D335" s="59"/>
      <c r="E335" s="59"/>
      <c r="F335" s="59"/>
      <c r="G335" s="59"/>
      <c r="H335" s="59"/>
      <c r="I335" s="59"/>
      <c r="J335" s="59"/>
      <c r="K335" s="59"/>
      <c r="L335" s="59"/>
      <c r="M335" s="59"/>
      <c r="N335" s="59"/>
      <c r="O335" s="59"/>
      <c r="P335" s="59"/>
      <c r="Q335" s="59"/>
      <c r="R335" s="59"/>
      <c r="S335" s="59"/>
      <c r="T335" s="60"/>
    </row>
    <row r="336" customFormat="false" ht="116.2" hidden="false" customHeight="true" outlineLevel="0" collapsed="false">
      <c r="A336" s="226" t="s">
        <v>675</v>
      </c>
      <c r="B336" s="227" t="s">
        <v>126</v>
      </c>
      <c r="C336" s="228" t="s">
        <v>676</v>
      </c>
      <c r="D336" s="229" t="s">
        <v>25</v>
      </c>
      <c r="E336" s="229" t="s">
        <v>677</v>
      </c>
      <c r="F336" s="230" t="n">
        <f aca="false">H336+J336+L336+N336+P336</f>
        <v>106</v>
      </c>
      <c r="G336" s="230" t="n">
        <f aca="false">I336+K336+M336+O336+Q336</f>
        <v>0</v>
      </c>
      <c r="H336" s="230"/>
      <c r="I336" s="231"/>
      <c r="J336" s="230"/>
      <c r="K336" s="231"/>
      <c r="L336" s="230" t="n">
        <v>106</v>
      </c>
      <c r="M336" s="227" t="n">
        <v>0</v>
      </c>
      <c r="N336" s="231"/>
      <c r="O336" s="231"/>
      <c r="P336" s="227"/>
      <c r="Q336" s="231"/>
      <c r="R336" s="228" t="s">
        <v>678</v>
      </c>
      <c r="S336" s="227" t="n">
        <v>0</v>
      </c>
    </row>
    <row r="337" customFormat="false" ht="102.7" hidden="false" customHeight="false" outlineLevel="0" collapsed="false">
      <c r="A337" s="226"/>
      <c r="B337" s="78" t="s">
        <v>100</v>
      </c>
      <c r="C337" s="232" t="s">
        <v>679</v>
      </c>
      <c r="D337" s="123" t="s">
        <v>25</v>
      </c>
      <c r="E337" s="123" t="s">
        <v>680</v>
      </c>
      <c r="F337" s="74" t="n">
        <f aca="false">H337+J337+L337+N337+P337</f>
        <v>106</v>
      </c>
      <c r="G337" s="74" t="n">
        <v>62.8</v>
      </c>
      <c r="H337" s="77"/>
      <c r="I337" s="77"/>
      <c r="J337" s="78"/>
      <c r="K337" s="77"/>
      <c r="L337" s="74" t="n">
        <v>106</v>
      </c>
      <c r="M337" s="78" t="n">
        <v>62.8</v>
      </c>
      <c r="N337" s="77"/>
      <c r="O337" s="77"/>
      <c r="P337" s="77"/>
      <c r="Q337" s="77"/>
      <c r="R337" s="232" t="s">
        <v>681</v>
      </c>
      <c r="S337" s="78" t="n">
        <v>8</v>
      </c>
    </row>
    <row r="338" customFormat="false" ht="91.45" hidden="false" customHeight="false" outlineLevel="0" collapsed="false">
      <c r="A338" s="226"/>
      <c r="B338" s="78" t="s">
        <v>103</v>
      </c>
      <c r="C338" s="72" t="s">
        <v>682</v>
      </c>
      <c r="D338" s="123" t="s">
        <v>25</v>
      </c>
      <c r="E338" s="123" t="s">
        <v>680</v>
      </c>
      <c r="F338" s="74" t="n">
        <f aca="false">H338+J338+L338+N338+P338</f>
        <v>500</v>
      </c>
      <c r="G338" s="74" t="n">
        <v>483.2</v>
      </c>
      <c r="H338" s="77"/>
      <c r="I338" s="77"/>
      <c r="J338" s="74" t="n">
        <v>250</v>
      </c>
      <c r="K338" s="74" t="n">
        <v>242.1</v>
      </c>
      <c r="L338" s="74" t="n">
        <v>250</v>
      </c>
      <c r="M338" s="74" t="n">
        <v>241.1</v>
      </c>
      <c r="N338" s="77"/>
      <c r="O338" s="77"/>
      <c r="P338" s="77"/>
      <c r="Q338" s="77"/>
      <c r="R338" s="72" t="s">
        <v>683</v>
      </c>
      <c r="S338" s="78" t="n">
        <v>11</v>
      </c>
    </row>
    <row r="339" customFormat="false" ht="13.8" hidden="false" customHeight="false" outlineLevel="0" collapsed="false">
      <c r="A339" s="233"/>
      <c r="B339" s="189"/>
      <c r="C339" s="234" t="s">
        <v>9</v>
      </c>
      <c r="D339" s="189"/>
      <c r="E339" s="235"/>
      <c r="F339" s="236" t="n">
        <f aca="false">F336+F337+F338</f>
        <v>712</v>
      </c>
      <c r="G339" s="236" t="n">
        <f aca="false">G336+G337+G338</f>
        <v>546</v>
      </c>
      <c r="H339" s="236"/>
      <c r="I339" s="236"/>
      <c r="J339" s="236" t="n">
        <f aca="false">J336+J337+J338</f>
        <v>250</v>
      </c>
      <c r="K339" s="236" t="n">
        <f aca="false">K336+K337+K338</f>
        <v>242.1</v>
      </c>
      <c r="L339" s="236" t="n">
        <f aca="false">L336+L337+L338</f>
        <v>462</v>
      </c>
      <c r="M339" s="236" t="n">
        <f aca="false">M336+M337+M338</f>
        <v>303.9</v>
      </c>
      <c r="N339" s="236"/>
      <c r="O339" s="236"/>
      <c r="P339" s="236"/>
      <c r="Q339" s="236"/>
      <c r="R339" s="234"/>
      <c r="S339" s="190"/>
    </row>
    <row r="340" s="61" customFormat="true" ht="13.8" hidden="false" customHeight="false" outlineLevel="0" collapsed="false">
      <c r="A340" s="237" t="s">
        <v>684</v>
      </c>
      <c r="B340" s="237"/>
      <c r="C340" s="237"/>
      <c r="D340" s="237"/>
      <c r="E340" s="237"/>
      <c r="F340" s="237"/>
      <c r="G340" s="237"/>
      <c r="H340" s="237"/>
      <c r="I340" s="237"/>
      <c r="J340" s="237"/>
      <c r="K340" s="237"/>
      <c r="L340" s="237"/>
      <c r="M340" s="237"/>
      <c r="N340" s="237"/>
      <c r="O340" s="237"/>
      <c r="P340" s="237"/>
      <c r="Q340" s="237"/>
      <c r="R340" s="237"/>
      <c r="S340" s="237"/>
      <c r="T340" s="60"/>
    </row>
    <row r="341" customFormat="false" ht="91.45" hidden="false" customHeight="false" outlineLevel="0" collapsed="false">
      <c r="A341" s="238" t="s">
        <v>685</v>
      </c>
      <c r="B341" s="239" t="s">
        <v>126</v>
      </c>
      <c r="C341" s="240" t="s">
        <v>686</v>
      </c>
      <c r="D341" s="72" t="s">
        <v>25</v>
      </c>
      <c r="E341" s="72" t="s">
        <v>341</v>
      </c>
      <c r="F341" s="241" t="n">
        <v>900</v>
      </c>
      <c r="G341" s="241" t="n">
        <f aca="false">K341+M341</f>
        <v>835</v>
      </c>
      <c r="H341" s="242"/>
      <c r="I341" s="242"/>
      <c r="J341" s="242" t="n">
        <v>450</v>
      </c>
      <c r="K341" s="242" t="n">
        <v>417.5</v>
      </c>
      <c r="L341" s="243" t="n">
        <v>450</v>
      </c>
      <c r="M341" s="243" t="n">
        <v>417.5</v>
      </c>
      <c r="N341" s="244"/>
      <c r="O341" s="244" t="s">
        <v>687</v>
      </c>
      <c r="P341" s="245"/>
      <c r="Q341" s="245"/>
      <c r="R341" s="246" t="s">
        <v>688</v>
      </c>
      <c r="S341" s="247" t="n">
        <v>3</v>
      </c>
      <c r="T341" s="60"/>
    </row>
    <row r="342" customFormat="false" ht="102.7" hidden="false" customHeight="false" outlineLevel="0" collapsed="false">
      <c r="A342" s="72" t="s">
        <v>689</v>
      </c>
      <c r="B342" s="248" t="s">
        <v>100</v>
      </c>
      <c r="C342" s="232" t="s">
        <v>690</v>
      </c>
      <c r="D342" s="72" t="s">
        <v>25</v>
      </c>
      <c r="E342" s="72" t="s">
        <v>691</v>
      </c>
      <c r="F342" s="73" t="n">
        <v>52.3</v>
      </c>
      <c r="G342" s="73" t="n">
        <f aca="false">M342</f>
        <v>52.3</v>
      </c>
      <c r="H342" s="249"/>
      <c r="I342" s="249"/>
      <c r="J342" s="249"/>
      <c r="K342" s="249"/>
      <c r="L342" s="250" t="n">
        <v>52.3</v>
      </c>
      <c r="M342" s="250" t="n">
        <v>52.3</v>
      </c>
      <c r="N342" s="251"/>
      <c r="O342" s="251"/>
      <c r="P342" s="252"/>
      <c r="Q342" s="252"/>
      <c r="R342" s="72" t="s">
        <v>692</v>
      </c>
      <c r="S342" s="71" t="s">
        <v>693</v>
      </c>
    </row>
    <row r="343" customFormat="false" ht="13.8" hidden="false" customHeight="false" outlineLevel="0" collapsed="false">
      <c r="A343" s="248"/>
      <c r="B343" s="253"/>
      <c r="C343" s="254" t="s">
        <v>9</v>
      </c>
      <c r="D343" s="255"/>
      <c r="E343" s="255"/>
      <c r="F343" s="256" t="n">
        <f aca="false">F341+F342</f>
        <v>952.3</v>
      </c>
      <c r="G343" s="256" t="n">
        <f aca="false">G341+G342</f>
        <v>887.3</v>
      </c>
      <c r="H343" s="256"/>
      <c r="I343" s="256"/>
      <c r="J343" s="256" t="n">
        <f aca="false">J341+J342</f>
        <v>450</v>
      </c>
      <c r="K343" s="256" t="n">
        <f aca="false">K341+K342</f>
        <v>417.5</v>
      </c>
      <c r="L343" s="256" t="n">
        <f aca="false">L341+L342</f>
        <v>502.3</v>
      </c>
      <c r="M343" s="256" t="n">
        <f aca="false">M341+M342</f>
        <v>469.8</v>
      </c>
      <c r="N343" s="257"/>
      <c r="O343" s="257"/>
      <c r="P343" s="257"/>
      <c r="Q343" s="257"/>
      <c r="R343" s="255"/>
      <c r="S343" s="258"/>
    </row>
    <row r="344" s="61" customFormat="true" ht="13.8" hidden="false" customHeight="true" outlineLevel="0" collapsed="false">
      <c r="A344" s="59" t="s">
        <v>694</v>
      </c>
      <c r="B344" s="59"/>
      <c r="C344" s="59"/>
      <c r="D344" s="59"/>
      <c r="E344" s="59"/>
      <c r="F344" s="59"/>
      <c r="G344" s="59"/>
      <c r="H344" s="59"/>
      <c r="I344" s="59"/>
      <c r="J344" s="59"/>
      <c r="K344" s="59"/>
      <c r="L344" s="59"/>
      <c r="M344" s="59"/>
      <c r="N344" s="59"/>
      <c r="O344" s="59"/>
      <c r="P344" s="59"/>
      <c r="Q344" s="59"/>
      <c r="R344" s="59"/>
      <c r="S344" s="59"/>
      <c r="T344" s="60"/>
    </row>
    <row r="345" customFormat="false" ht="103.45" hidden="false" customHeight="true" outlineLevel="0" collapsed="false">
      <c r="A345" s="259" t="s">
        <v>695</v>
      </c>
      <c r="B345" s="33" t="n">
        <v>1</v>
      </c>
      <c r="C345" s="260" t="s">
        <v>696</v>
      </c>
      <c r="D345" s="259" t="s">
        <v>25</v>
      </c>
      <c r="E345" s="259" t="s">
        <v>697</v>
      </c>
      <c r="F345" s="261" t="n">
        <f aca="false">H345+J345+L345+N345+P345</f>
        <v>7301</v>
      </c>
      <c r="G345" s="261" t="n">
        <f aca="false">I345+K345+M345+O345+Q345</f>
        <v>2964.4</v>
      </c>
      <c r="H345" s="262"/>
      <c r="I345" s="263"/>
      <c r="J345" s="33"/>
      <c r="K345" s="263"/>
      <c r="L345" s="262" t="n">
        <v>7301</v>
      </c>
      <c r="M345" s="12" t="n">
        <v>2964.4</v>
      </c>
      <c r="N345" s="263"/>
      <c r="O345" s="263"/>
      <c r="P345" s="263"/>
      <c r="Q345" s="263"/>
      <c r="R345" s="260" t="s">
        <v>698</v>
      </c>
      <c r="S345" s="33" t="n">
        <v>140</v>
      </c>
    </row>
    <row r="346" customFormat="false" ht="46.45" hidden="false" customHeight="false" outlineLevel="0" collapsed="false">
      <c r="A346" s="259"/>
      <c r="B346" s="33" t="n">
        <f aca="false">B345+1</f>
        <v>2</v>
      </c>
      <c r="C346" s="260" t="s">
        <v>699</v>
      </c>
      <c r="D346" s="259" t="s">
        <v>25</v>
      </c>
      <c r="E346" s="259" t="s">
        <v>697</v>
      </c>
      <c r="F346" s="261" t="n">
        <f aca="false">H346+J346+L346+N346+P346</f>
        <v>3984.1</v>
      </c>
      <c r="G346" s="261" t="n">
        <f aca="false">I346+K346+M346+O346+Q346</f>
        <v>1816.3</v>
      </c>
      <c r="H346" s="262"/>
      <c r="I346" s="263"/>
      <c r="J346" s="33"/>
      <c r="K346" s="263"/>
      <c r="L346" s="262" t="n">
        <v>3984.1</v>
      </c>
      <c r="M346" s="12" t="n">
        <v>1816.3</v>
      </c>
      <c r="N346" s="263"/>
      <c r="O346" s="263"/>
      <c r="P346" s="263"/>
      <c r="Q346" s="263"/>
      <c r="R346" s="260" t="s">
        <v>700</v>
      </c>
      <c r="S346" s="33" t="s">
        <v>701</v>
      </c>
    </row>
    <row r="347" customFormat="false" ht="68.95" hidden="false" customHeight="false" outlineLevel="0" collapsed="false">
      <c r="A347" s="259"/>
      <c r="B347" s="33" t="n">
        <f aca="false">B346+1</f>
        <v>3</v>
      </c>
      <c r="C347" s="260" t="s">
        <v>702</v>
      </c>
      <c r="D347" s="259" t="s">
        <v>25</v>
      </c>
      <c r="E347" s="259" t="s">
        <v>697</v>
      </c>
      <c r="F347" s="261" t="n">
        <f aca="false">H347+J347+L347+N347+P347</f>
        <v>163.3</v>
      </c>
      <c r="G347" s="261" t="n">
        <f aca="false">I347+K347+M347+O347+Q347</f>
        <v>36.9</v>
      </c>
      <c r="H347" s="33"/>
      <c r="I347" s="263"/>
      <c r="J347" s="33"/>
      <c r="K347" s="263"/>
      <c r="L347" s="262" t="n">
        <v>163.3</v>
      </c>
      <c r="M347" s="12" t="n">
        <v>36.9</v>
      </c>
      <c r="N347" s="263"/>
      <c r="O347" s="263"/>
      <c r="P347" s="263"/>
      <c r="Q347" s="263"/>
      <c r="R347" s="260" t="s">
        <v>703</v>
      </c>
      <c r="S347" s="33" t="n">
        <f aca="false">12155+2273+4455</f>
        <v>18883</v>
      </c>
    </row>
    <row r="348" customFormat="false" ht="158.95" hidden="false" customHeight="false" outlineLevel="0" collapsed="false">
      <c r="A348" s="259"/>
      <c r="B348" s="33" t="n">
        <f aca="false">B347+1</f>
        <v>4</v>
      </c>
      <c r="C348" s="98" t="s">
        <v>704</v>
      </c>
      <c r="D348" s="259" t="s">
        <v>25</v>
      </c>
      <c r="E348" s="259" t="s">
        <v>697</v>
      </c>
      <c r="F348" s="261" t="n">
        <f aca="false">H348+J348+L348+N348+P348</f>
        <v>1200</v>
      </c>
      <c r="G348" s="261" t="n">
        <f aca="false">I348+K348+M348+O348+Q348</f>
        <v>0</v>
      </c>
      <c r="H348" s="264"/>
      <c r="I348" s="263"/>
      <c r="J348" s="264"/>
      <c r="K348" s="263"/>
      <c r="L348" s="69" t="n">
        <v>1200</v>
      </c>
      <c r="M348" s="261" t="n">
        <v>0</v>
      </c>
      <c r="N348" s="263"/>
      <c r="O348" s="263"/>
      <c r="P348" s="263"/>
      <c r="Q348" s="263"/>
      <c r="R348" s="260" t="s">
        <v>705</v>
      </c>
      <c r="S348" s="194" t="s">
        <v>706</v>
      </c>
    </row>
    <row r="349" customFormat="false" ht="80.2" hidden="false" customHeight="false" outlineLevel="0" collapsed="false">
      <c r="A349" s="259"/>
      <c r="B349" s="33" t="n">
        <f aca="false">B348+1</f>
        <v>5</v>
      </c>
      <c r="C349" s="260" t="s">
        <v>707</v>
      </c>
      <c r="D349" s="259" t="s">
        <v>25</v>
      </c>
      <c r="E349" s="259" t="s">
        <v>697</v>
      </c>
      <c r="F349" s="265" t="n">
        <f aca="false">H349+J349+L349+N349+P349</f>
        <v>9571.032</v>
      </c>
      <c r="G349" s="261" t="n">
        <f aca="false">I349+K349+M349+O349+Q349</f>
        <v>0</v>
      </c>
      <c r="H349" s="264"/>
      <c r="I349" s="266"/>
      <c r="J349" s="264"/>
      <c r="K349" s="266"/>
      <c r="L349" s="264" t="n">
        <v>9571.032</v>
      </c>
      <c r="M349" s="261" t="n">
        <v>0</v>
      </c>
      <c r="N349" s="263"/>
      <c r="O349" s="263"/>
      <c r="P349" s="263"/>
      <c r="Q349" s="263"/>
      <c r="R349" s="260" t="s">
        <v>708</v>
      </c>
      <c r="S349" s="267" t="s">
        <v>706</v>
      </c>
    </row>
    <row r="350" customFormat="false" ht="192.7" hidden="false" customHeight="false" outlineLevel="0" collapsed="false">
      <c r="A350" s="259"/>
      <c r="B350" s="33" t="n">
        <f aca="false">B349+1</f>
        <v>6</v>
      </c>
      <c r="C350" s="260" t="s">
        <v>709</v>
      </c>
      <c r="D350" s="259" t="s">
        <v>25</v>
      </c>
      <c r="E350" s="259" t="s">
        <v>697</v>
      </c>
      <c r="F350" s="265" t="n">
        <f aca="false">H350+J350+L350+N350+P350</f>
        <v>3574.794</v>
      </c>
      <c r="G350" s="261" t="n">
        <f aca="false">I350+K350+M350+O350+Q350</f>
        <v>0</v>
      </c>
      <c r="H350" s="264"/>
      <c r="I350" s="266"/>
      <c r="J350" s="264"/>
      <c r="K350" s="266"/>
      <c r="L350" s="264" t="n">
        <v>3574.794</v>
      </c>
      <c r="M350" s="261" t="n">
        <v>0</v>
      </c>
      <c r="N350" s="263"/>
      <c r="O350" s="263"/>
      <c r="P350" s="263"/>
      <c r="Q350" s="263"/>
      <c r="R350" s="260" t="s">
        <v>710</v>
      </c>
      <c r="S350" s="267" t="s">
        <v>706</v>
      </c>
    </row>
    <row r="351" customFormat="false" ht="91.45" hidden="false" customHeight="false" outlineLevel="0" collapsed="false">
      <c r="A351" s="259"/>
      <c r="B351" s="33" t="n">
        <f aca="false">B350+1</f>
        <v>7</v>
      </c>
      <c r="C351" s="260" t="s">
        <v>711</v>
      </c>
      <c r="D351" s="259" t="s">
        <v>25</v>
      </c>
      <c r="E351" s="259" t="s">
        <v>697</v>
      </c>
      <c r="F351" s="265" t="n">
        <f aca="false">H351+J351+L351+N351+P351</f>
        <v>3531.174</v>
      </c>
      <c r="G351" s="265" t="n">
        <f aca="false">I351+K351+M351+O351+Q351</f>
        <v>2872.621</v>
      </c>
      <c r="H351" s="264"/>
      <c r="I351" s="263"/>
      <c r="J351" s="264"/>
      <c r="K351" s="263"/>
      <c r="L351" s="264" t="n">
        <v>3531.174</v>
      </c>
      <c r="M351" s="12" t="n">
        <v>2872.621</v>
      </c>
      <c r="N351" s="263"/>
      <c r="O351" s="263"/>
      <c r="P351" s="263"/>
      <c r="Q351" s="263"/>
      <c r="R351" s="260" t="s">
        <v>712</v>
      </c>
      <c r="S351" s="267" t="s">
        <v>713</v>
      </c>
    </row>
    <row r="352" customFormat="false" ht="147.7" hidden="false" customHeight="false" outlineLevel="0" collapsed="false">
      <c r="A352" s="259"/>
      <c r="B352" s="33" t="n">
        <v>8</v>
      </c>
      <c r="C352" s="260" t="s">
        <v>714</v>
      </c>
      <c r="D352" s="259" t="s">
        <v>25</v>
      </c>
      <c r="E352" s="259" t="s">
        <v>697</v>
      </c>
      <c r="F352" s="265" t="n">
        <f aca="false">H352+J352+L352+N352+P352</f>
        <v>5320.844</v>
      </c>
      <c r="G352" s="261" t="n">
        <f aca="false">I352+K352+M352+O352+Q352</f>
        <v>0</v>
      </c>
      <c r="H352" s="264"/>
      <c r="I352" s="266"/>
      <c r="J352" s="264"/>
      <c r="K352" s="266"/>
      <c r="L352" s="264" t="n">
        <v>5320.844</v>
      </c>
      <c r="M352" s="261" t="n">
        <f aca="false">O352+Q352+S352+U352+W352</f>
        <v>0</v>
      </c>
      <c r="N352" s="263"/>
      <c r="O352" s="263"/>
      <c r="P352" s="263"/>
      <c r="Q352" s="263"/>
      <c r="R352" s="260" t="s">
        <v>715</v>
      </c>
      <c r="S352" s="267" t="s">
        <v>706</v>
      </c>
    </row>
    <row r="353" customFormat="false" ht="68.95" hidden="false" customHeight="false" outlineLevel="0" collapsed="false">
      <c r="A353" s="259"/>
      <c r="B353" s="33" t="n">
        <v>9</v>
      </c>
      <c r="C353" s="260" t="s">
        <v>716</v>
      </c>
      <c r="D353" s="259" t="s">
        <v>25</v>
      </c>
      <c r="E353" s="259" t="s">
        <v>697</v>
      </c>
      <c r="F353" s="265" t="n">
        <f aca="false">H353+J353+L353+N353+P353</f>
        <v>3363.468</v>
      </c>
      <c r="G353" s="261" t="n">
        <f aca="false">I353+K353+M353+O353+Q353</f>
        <v>0</v>
      </c>
      <c r="H353" s="264"/>
      <c r="I353" s="266"/>
      <c r="J353" s="264"/>
      <c r="K353" s="266"/>
      <c r="L353" s="264" t="n">
        <v>3363.468</v>
      </c>
      <c r="M353" s="261" t="n">
        <f aca="false">O353+Q353+S353+U353+W353</f>
        <v>0</v>
      </c>
      <c r="N353" s="263"/>
      <c r="O353" s="263"/>
      <c r="P353" s="263"/>
      <c r="Q353" s="263"/>
      <c r="R353" s="260" t="s">
        <v>717</v>
      </c>
      <c r="S353" s="267" t="s">
        <v>706</v>
      </c>
    </row>
    <row r="354" customFormat="false" ht="113.95" hidden="false" customHeight="false" outlineLevel="0" collapsed="false">
      <c r="A354" s="259"/>
      <c r="B354" s="33" t="n">
        <v>10</v>
      </c>
      <c r="C354" s="260" t="s">
        <v>718</v>
      </c>
      <c r="D354" s="259" t="s">
        <v>25</v>
      </c>
      <c r="E354" s="259" t="s">
        <v>697</v>
      </c>
      <c r="F354" s="265" t="n">
        <f aca="false">H354+J354+L354+N354+P354</f>
        <v>2191.391</v>
      </c>
      <c r="G354" s="261" t="n">
        <f aca="false">I354+K354+M354+O354+Q354</f>
        <v>0</v>
      </c>
      <c r="H354" s="264"/>
      <c r="I354" s="266"/>
      <c r="J354" s="264"/>
      <c r="K354" s="266"/>
      <c r="L354" s="264" t="n">
        <v>2191.391</v>
      </c>
      <c r="M354" s="261" t="n">
        <f aca="false">O354+Q354+S354+U354+W354</f>
        <v>0</v>
      </c>
      <c r="N354" s="263"/>
      <c r="O354" s="263"/>
      <c r="P354" s="263"/>
      <c r="Q354" s="263"/>
      <c r="R354" s="260" t="s">
        <v>719</v>
      </c>
      <c r="S354" s="267" t="s">
        <v>706</v>
      </c>
    </row>
    <row r="355" customFormat="false" ht="102.7" hidden="false" customHeight="false" outlineLevel="0" collapsed="false">
      <c r="A355" s="259"/>
      <c r="B355" s="33" t="n">
        <v>11</v>
      </c>
      <c r="C355" s="260" t="s">
        <v>720</v>
      </c>
      <c r="D355" s="259" t="s">
        <v>25</v>
      </c>
      <c r="E355" s="259" t="s">
        <v>697</v>
      </c>
      <c r="F355" s="265" t="n">
        <f aca="false">H355+J355+L355+N355+P355</f>
        <v>1503.25</v>
      </c>
      <c r="G355" s="261" t="n">
        <f aca="false">I355+K355+M355+O355+Q355</f>
        <v>0</v>
      </c>
      <c r="H355" s="264"/>
      <c r="I355" s="265"/>
      <c r="J355" s="264"/>
      <c r="K355" s="265"/>
      <c r="L355" s="264" t="n">
        <v>1503.25</v>
      </c>
      <c r="M355" s="261" t="n">
        <f aca="false">O355+Q355+S355+U355+W355</f>
        <v>0</v>
      </c>
      <c r="N355" s="263"/>
      <c r="O355" s="263"/>
      <c r="P355" s="263"/>
      <c r="Q355" s="263"/>
      <c r="R355" s="260" t="s">
        <v>721</v>
      </c>
      <c r="S355" s="267" t="s">
        <v>706</v>
      </c>
    </row>
    <row r="356" customFormat="false" ht="125.2" hidden="false" customHeight="false" outlineLevel="0" collapsed="false">
      <c r="A356" s="259"/>
      <c r="B356" s="268" t="n">
        <v>12</v>
      </c>
      <c r="C356" s="260" t="s">
        <v>722</v>
      </c>
      <c r="D356" s="259" t="s">
        <v>25</v>
      </c>
      <c r="E356" s="259" t="s">
        <v>697</v>
      </c>
      <c r="F356" s="261" t="n">
        <f aca="false">H356+J356+L356+N356+P356</f>
        <v>180</v>
      </c>
      <c r="G356" s="261" t="n">
        <f aca="false">I356+K356+M356+O356+Q356</f>
        <v>179.2</v>
      </c>
      <c r="H356" s="268"/>
      <c r="I356" s="263"/>
      <c r="J356" s="268"/>
      <c r="K356" s="263"/>
      <c r="L356" s="269" t="n">
        <v>180</v>
      </c>
      <c r="M356" s="12" t="n">
        <v>179.2</v>
      </c>
      <c r="N356" s="263"/>
      <c r="O356" s="263"/>
      <c r="P356" s="263"/>
      <c r="Q356" s="263"/>
      <c r="R356" s="260" t="s">
        <v>723</v>
      </c>
      <c r="S356" s="268" t="n">
        <v>16</v>
      </c>
    </row>
    <row r="357" customFormat="false" ht="57.7" hidden="false" customHeight="false" outlineLevel="0" collapsed="false">
      <c r="A357" s="259"/>
      <c r="B357" s="268" t="n">
        <v>13</v>
      </c>
      <c r="C357" s="260" t="s">
        <v>724</v>
      </c>
      <c r="D357" s="259" t="s">
        <v>25</v>
      </c>
      <c r="E357" s="259" t="s">
        <v>697</v>
      </c>
      <c r="F357" s="261" t="n">
        <f aca="false">H357+J357+L357+N357+P357</f>
        <v>38.5</v>
      </c>
      <c r="G357" s="261" t="n">
        <f aca="false">I357+K357+M357+O357+Q357</f>
        <v>36.9</v>
      </c>
      <c r="H357" s="269"/>
      <c r="I357" s="263"/>
      <c r="J357" s="269"/>
      <c r="K357" s="263"/>
      <c r="L357" s="269" t="n">
        <v>38.5</v>
      </c>
      <c r="M357" s="12" t="n">
        <v>36.9</v>
      </c>
      <c r="N357" s="263"/>
      <c r="O357" s="263"/>
      <c r="P357" s="263"/>
      <c r="Q357" s="263"/>
      <c r="R357" s="260" t="s">
        <v>725</v>
      </c>
      <c r="S357" s="33" t="n">
        <v>3</v>
      </c>
    </row>
    <row r="358" customFormat="false" ht="57.7" hidden="false" customHeight="false" outlineLevel="0" collapsed="false">
      <c r="A358" s="259"/>
      <c r="B358" s="268" t="n">
        <v>14</v>
      </c>
      <c r="C358" s="260" t="s">
        <v>726</v>
      </c>
      <c r="D358" s="259" t="s">
        <v>25</v>
      </c>
      <c r="E358" s="259" t="s">
        <v>697</v>
      </c>
      <c r="F358" s="261" t="n">
        <f aca="false">H358+J358+L358+N358+P358</f>
        <v>26.9</v>
      </c>
      <c r="G358" s="261" t="n">
        <f aca="false">I358+K358+M358+O358+Q358</f>
        <v>0</v>
      </c>
      <c r="H358" s="269"/>
      <c r="I358" s="263"/>
      <c r="J358" s="269"/>
      <c r="K358" s="263"/>
      <c r="L358" s="269" t="n">
        <v>26.9</v>
      </c>
      <c r="M358" s="261" t="n">
        <v>0</v>
      </c>
      <c r="N358" s="263"/>
      <c r="O358" s="263"/>
      <c r="P358" s="263"/>
      <c r="Q358" s="263"/>
      <c r="R358" s="260" t="s">
        <v>150</v>
      </c>
      <c r="S358" s="33" t="n">
        <v>0</v>
      </c>
    </row>
    <row r="359" customFormat="false" ht="170.2" hidden="false" customHeight="false" outlineLevel="0" collapsed="false">
      <c r="A359" s="259"/>
      <c r="B359" s="268" t="n">
        <v>15</v>
      </c>
      <c r="C359" s="260" t="s">
        <v>727</v>
      </c>
      <c r="D359" s="259" t="s">
        <v>25</v>
      </c>
      <c r="E359" s="259" t="s">
        <v>697</v>
      </c>
      <c r="F359" s="261" t="n">
        <f aca="false">H359+J359+L359+N359+P359</f>
        <v>150.28</v>
      </c>
      <c r="G359" s="261" t="n">
        <f aca="false">I359+K359+M359+O359+Q359</f>
        <v>0</v>
      </c>
      <c r="H359" s="269"/>
      <c r="I359" s="263"/>
      <c r="J359" s="269"/>
      <c r="K359" s="263"/>
      <c r="L359" s="269" t="n">
        <v>150.28</v>
      </c>
      <c r="M359" s="261" t="n">
        <v>0</v>
      </c>
      <c r="N359" s="263"/>
      <c r="O359" s="263"/>
      <c r="P359" s="263"/>
      <c r="Q359" s="263"/>
      <c r="R359" s="260" t="s">
        <v>728</v>
      </c>
      <c r="S359" s="33" t="n">
        <v>0</v>
      </c>
    </row>
    <row r="360" customFormat="false" ht="203.95" hidden="false" customHeight="false" outlineLevel="0" collapsed="false">
      <c r="A360" s="259"/>
      <c r="B360" s="268" t="n">
        <v>16</v>
      </c>
      <c r="C360" s="260" t="s">
        <v>729</v>
      </c>
      <c r="D360" s="259" t="s">
        <v>25</v>
      </c>
      <c r="E360" s="259" t="s">
        <v>697</v>
      </c>
      <c r="F360" s="261" t="n">
        <f aca="false">H360+J360+L360+N360+P360</f>
        <v>200</v>
      </c>
      <c r="G360" s="261" t="n">
        <f aca="false">I360+K360+M360+O360+Q360</f>
        <v>200</v>
      </c>
      <c r="H360" s="269"/>
      <c r="I360" s="263"/>
      <c r="J360" s="269"/>
      <c r="K360" s="263"/>
      <c r="L360" s="269" t="n">
        <v>200</v>
      </c>
      <c r="M360" s="261" t="n">
        <v>200</v>
      </c>
      <c r="N360" s="263"/>
      <c r="O360" s="263"/>
      <c r="P360" s="263"/>
      <c r="Q360" s="263"/>
      <c r="R360" s="260" t="s">
        <v>728</v>
      </c>
      <c r="S360" s="33" t="n">
        <v>1</v>
      </c>
    </row>
    <row r="361" customFormat="false" ht="276.1" hidden="false" customHeight="true" outlineLevel="0" collapsed="false">
      <c r="A361" s="259"/>
      <c r="B361" s="268" t="n">
        <v>17</v>
      </c>
      <c r="C361" s="260" t="s">
        <v>730</v>
      </c>
      <c r="D361" s="259" t="s">
        <v>25</v>
      </c>
      <c r="E361" s="259" t="s">
        <v>697</v>
      </c>
      <c r="F361" s="261" t="n">
        <f aca="false">H361+J361+L361+N361+P361</f>
        <v>30.9</v>
      </c>
      <c r="G361" s="261" t="n">
        <f aca="false">I361+K361+M361+O361+Q361</f>
        <v>0</v>
      </c>
      <c r="H361" s="269"/>
      <c r="I361" s="263"/>
      <c r="J361" s="269"/>
      <c r="K361" s="263"/>
      <c r="L361" s="269" t="n">
        <v>30.9</v>
      </c>
      <c r="M361" s="261" t="n">
        <v>0</v>
      </c>
      <c r="N361" s="263"/>
      <c r="O361" s="263"/>
      <c r="P361" s="263"/>
      <c r="Q361" s="263"/>
      <c r="R361" s="260" t="s">
        <v>731</v>
      </c>
      <c r="S361" s="33" t="n">
        <v>0</v>
      </c>
    </row>
    <row r="362" customFormat="false" ht="91.45" hidden="false" customHeight="false" outlineLevel="0" collapsed="false">
      <c r="A362" s="259"/>
      <c r="B362" s="268" t="n">
        <v>18</v>
      </c>
      <c r="C362" s="260" t="s">
        <v>732</v>
      </c>
      <c r="D362" s="259" t="s">
        <v>25</v>
      </c>
      <c r="E362" s="259" t="s">
        <v>697</v>
      </c>
      <c r="F362" s="261" t="n">
        <f aca="false">H362+J362+L362+N362+P362</f>
        <v>99.2</v>
      </c>
      <c r="G362" s="261" t="n">
        <f aca="false">I362+K362+M362+O362+Q362</f>
        <v>86.3</v>
      </c>
      <c r="H362" s="269" t="n">
        <v>99.2</v>
      </c>
      <c r="I362" s="12" t="n">
        <f aca="false">6.5+79.8</f>
        <v>86.3</v>
      </c>
      <c r="J362" s="269"/>
      <c r="K362" s="263"/>
      <c r="L362" s="269"/>
      <c r="M362" s="263"/>
      <c r="N362" s="263"/>
      <c r="O362" s="263"/>
      <c r="P362" s="263"/>
      <c r="Q362" s="263"/>
      <c r="R362" s="260" t="s">
        <v>725</v>
      </c>
      <c r="S362" s="33" t="n">
        <f aca="false">1+6</f>
        <v>7</v>
      </c>
    </row>
    <row r="363" customFormat="false" ht="46.45" hidden="false" customHeight="false" outlineLevel="0" collapsed="false">
      <c r="A363" s="259"/>
      <c r="B363" s="268" t="n">
        <v>19</v>
      </c>
      <c r="C363" s="270" t="s">
        <v>733</v>
      </c>
      <c r="D363" s="259" t="s">
        <v>25</v>
      </c>
      <c r="E363" s="259" t="s">
        <v>697</v>
      </c>
      <c r="F363" s="261" t="n">
        <f aca="false">H363+J363+L363+N363+P363</f>
        <v>50</v>
      </c>
      <c r="G363" s="261" t="n">
        <f aca="false">I363+K363+M363+O363+Q363</f>
        <v>50</v>
      </c>
      <c r="H363" s="271"/>
      <c r="I363" s="263"/>
      <c r="J363" s="271"/>
      <c r="K363" s="263"/>
      <c r="L363" s="271" t="n">
        <v>50</v>
      </c>
      <c r="M363" s="261" t="n">
        <v>50</v>
      </c>
      <c r="N363" s="263"/>
      <c r="O363" s="263"/>
      <c r="P363" s="263"/>
      <c r="Q363" s="263"/>
      <c r="R363" s="45" t="s">
        <v>734</v>
      </c>
      <c r="S363" s="268" t="n">
        <v>438</v>
      </c>
    </row>
    <row r="364" customFormat="false" ht="136.45" hidden="false" customHeight="false" outlineLevel="0" collapsed="false">
      <c r="A364" s="259"/>
      <c r="B364" s="268" t="n">
        <v>20</v>
      </c>
      <c r="C364" s="260" t="s">
        <v>735</v>
      </c>
      <c r="D364" s="259" t="s">
        <v>25</v>
      </c>
      <c r="E364" s="259" t="s">
        <v>697</v>
      </c>
      <c r="F364" s="261" t="n">
        <f aca="false">H364+J364+L364+N364+P364</f>
        <v>298.1</v>
      </c>
      <c r="G364" s="265" t="n">
        <f aca="false">I364+K364+M364+O364+Q364</f>
        <v>100.177</v>
      </c>
      <c r="H364" s="269"/>
      <c r="I364" s="263"/>
      <c r="J364" s="269"/>
      <c r="K364" s="263"/>
      <c r="L364" s="269" t="n">
        <v>298.1</v>
      </c>
      <c r="M364" s="265" t="n">
        <v>100.177</v>
      </c>
      <c r="N364" s="263"/>
      <c r="O364" s="263"/>
      <c r="P364" s="263"/>
      <c r="Q364" s="263"/>
      <c r="R364" s="260" t="s">
        <v>736</v>
      </c>
      <c r="S364" s="268" t="n">
        <v>3</v>
      </c>
    </row>
    <row r="365" customFormat="false" ht="136.45" hidden="false" customHeight="false" outlineLevel="0" collapsed="false">
      <c r="A365" s="259"/>
      <c r="B365" s="268" t="n">
        <v>21</v>
      </c>
      <c r="C365" s="260" t="s">
        <v>737</v>
      </c>
      <c r="D365" s="259" t="s">
        <v>25</v>
      </c>
      <c r="E365" s="259" t="s">
        <v>697</v>
      </c>
      <c r="F365" s="261" t="n">
        <f aca="false">H365+J365+L365+N365+P365</f>
        <v>177.1</v>
      </c>
      <c r="G365" s="265" t="n">
        <f aca="false">I365+K365+M365+O365+Q365</f>
        <v>67.991</v>
      </c>
      <c r="H365" s="271"/>
      <c r="I365" s="263"/>
      <c r="J365" s="271"/>
      <c r="K365" s="263"/>
      <c r="L365" s="272" t="n">
        <v>177.1</v>
      </c>
      <c r="M365" s="265" t="n">
        <v>67.991</v>
      </c>
      <c r="N365" s="263"/>
      <c r="O365" s="263"/>
      <c r="P365" s="263"/>
      <c r="Q365" s="263"/>
      <c r="R365" s="260" t="s">
        <v>736</v>
      </c>
      <c r="S365" s="268" t="n">
        <v>1</v>
      </c>
    </row>
    <row r="366" customFormat="false" ht="147.7" hidden="false" customHeight="false" outlineLevel="0" collapsed="false">
      <c r="A366" s="259"/>
      <c r="B366" s="268" t="n">
        <v>22</v>
      </c>
      <c r="C366" s="260" t="s">
        <v>738</v>
      </c>
      <c r="D366" s="259" t="s">
        <v>25</v>
      </c>
      <c r="E366" s="259" t="s">
        <v>697</v>
      </c>
      <c r="F366" s="265" t="n">
        <f aca="false">H366+J366+L366+N366+P366</f>
        <v>165.513</v>
      </c>
      <c r="G366" s="265" t="n">
        <f aca="false">I366+K366+M366+O366+Q366</f>
        <v>165.512</v>
      </c>
      <c r="H366" s="273"/>
      <c r="I366" s="266"/>
      <c r="J366" s="273"/>
      <c r="K366" s="266"/>
      <c r="L366" s="273" t="n">
        <v>165.513</v>
      </c>
      <c r="M366" s="265" t="n">
        <v>165.512</v>
      </c>
      <c r="N366" s="263"/>
      <c r="O366" s="263"/>
      <c r="P366" s="263"/>
      <c r="Q366" s="263"/>
      <c r="R366" s="260" t="s">
        <v>728</v>
      </c>
      <c r="S366" s="33" t="n">
        <v>1</v>
      </c>
    </row>
    <row r="367" customFormat="false" ht="46.45" hidden="false" customHeight="false" outlineLevel="0" collapsed="false">
      <c r="A367" s="259"/>
      <c r="B367" s="268" t="n">
        <v>23</v>
      </c>
      <c r="C367" s="260" t="s">
        <v>739</v>
      </c>
      <c r="D367" s="259" t="s">
        <v>25</v>
      </c>
      <c r="E367" s="259" t="s">
        <v>697</v>
      </c>
      <c r="F367" s="261" t="n">
        <f aca="false">H367+J367+L367+N367+P367</f>
        <v>3600</v>
      </c>
      <c r="G367" s="261" t="n">
        <f aca="false">I367+K367+M367+O367+Q367</f>
        <v>2</v>
      </c>
      <c r="H367" s="262" t="n">
        <v>2500</v>
      </c>
      <c r="I367" s="266"/>
      <c r="J367" s="274"/>
      <c r="K367" s="266"/>
      <c r="L367" s="262" t="n">
        <v>1100</v>
      </c>
      <c r="M367" s="261" t="n">
        <f aca="false">O367+Q367+S367+U367+W367</f>
        <v>2</v>
      </c>
      <c r="N367" s="263"/>
      <c r="O367" s="263"/>
      <c r="P367" s="263"/>
      <c r="Q367" s="263"/>
      <c r="R367" s="260" t="s">
        <v>740</v>
      </c>
      <c r="S367" s="33" t="n">
        <v>2</v>
      </c>
    </row>
    <row r="368" customFormat="false" ht="68.95" hidden="false" customHeight="false" outlineLevel="0" collapsed="false">
      <c r="A368" s="259"/>
      <c r="B368" s="268" t="n">
        <v>24</v>
      </c>
      <c r="C368" s="260" t="s">
        <v>741</v>
      </c>
      <c r="D368" s="259" t="s">
        <v>25</v>
      </c>
      <c r="E368" s="259" t="s">
        <v>697</v>
      </c>
      <c r="F368" s="261" t="n">
        <f aca="false">H368+J368+L368+N368+P368</f>
        <v>1188</v>
      </c>
      <c r="G368" s="261" t="n">
        <f aca="false">I368+K368+M368+O368+Q368</f>
        <v>0</v>
      </c>
      <c r="H368" s="262" t="n">
        <v>830</v>
      </c>
      <c r="I368" s="266"/>
      <c r="J368" s="274"/>
      <c r="K368" s="266"/>
      <c r="L368" s="262" t="n">
        <v>358</v>
      </c>
      <c r="M368" s="261" t="n">
        <f aca="false">O368+Q368+S368+U368+W368</f>
        <v>0</v>
      </c>
      <c r="N368" s="263"/>
      <c r="O368" s="263"/>
      <c r="P368" s="263"/>
      <c r="Q368" s="263"/>
      <c r="R368" s="260" t="s">
        <v>742</v>
      </c>
      <c r="S368" s="33" t="n">
        <v>0</v>
      </c>
    </row>
    <row r="369" customFormat="false" ht="46.5" hidden="false" customHeight="true" outlineLevel="0" collapsed="false">
      <c r="A369" s="259"/>
      <c r="B369" s="268" t="n">
        <v>25</v>
      </c>
      <c r="C369" s="260" t="s">
        <v>743</v>
      </c>
      <c r="D369" s="259" t="s">
        <v>25</v>
      </c>
      <c r="E369" s="259" t="s">
        <v>697</v>
      </c>
      <c r="F369" s="265" t="n">
        <f aca="false">H369+J369+L369+N369+P369</f>
        <v>1913.479</v>
      </c>
      <c r="G369" s="265" t="n">
        <f aca="false">I369+K369+M369+O369+Q369</f>
        <v>539.803</v>
      </c>
      <c r="H369" s="34" t="n">
        <v>1339.434</v>
      </c>
      <c r="I369" s="265" t="n">
        <v>377.862</v>
      </c>
      <c r="J369" s="274"/>
      <c r="K369" s="266"/>
      <c r="L369" s="34" t="n">
        <v>574.045</v>
      </c>
      <c r="M369" s="265" t="n">
        <v>161.941</v>
      </c>
      <c r="N369" s="263"/>
      <c r="O369" s="263"/>
      <c r="P369" s="263"/>
      <c r="Q369" s="263"/>
      <c r="R369" s="260" t="s">
        <v>744</v>
      </c>
      <c r="S369" s="33" t="n">
        <v>461</v>
      </c>
    </row>
    <row r="370" customFormat="false" ht="35.2" hidden="false" customHeight="false" outlineLevel="0" collapsed="false">
      <c r="A370" s="259"/>
      <c r="B370" s="268"/>
      <c r="C370" s="260"/>
      <c r="D370" s="259"/>
      <c r="E370" s="259"/>
      <c r="F370" s="265"/>
      <c r="G370" s="265"/>
      <c r="H370" s="34"/>
      <c r="I370" s="265"/>
      <c r="J370" s="274"/>
      <c r="K370" s="266"/>
      <c r="L370" s="34"/>
      <c r="M370" s="265"/>
      <c r="N370" s="263"/>
      <c r="O370" s="263"/>
      <c r="P370" s="263"/>
      <c r="Q370" s="263"/>
      <c r="R370" s="260" t="s">
        <v>745</v>
      </c>
      <c r="S370" s="33" t="n">
        <v>20</v>
      </c>
    </row>
    <row r="371" customFormat="false" ht="46.45" hidden="false" customHeight="false" outlineLevel="0" collapsed="false">
      <c r="A371" s="259"/>
      <c r="B371" s="268"/>
      <c r="C371" s="260"/>
      <c r="D371" s="259"/>
      <c r="E371" s="259"/>
      <c r="F371" s="265"/>
      <c r="G371" s="265"/>
      <c r="H371" s="34"/>
      <c r="I371" s="265"/>
      <c r="J371" s="274"/>
      <c r="K371" s="266"/>
      <c r="L371" s="34"/>
      <c r="M371" s="265"/>
      <c r="N371" s="263"/>
      <c r="O371" s="263"/>
      <c r="P371" s="263"/>
      <c r="Q371" s="263"/>
      <c r="R371" s="260" t="s">
        <v>746</v>
      </c>
      <c r="S371" s="33" t="n">
        <v>26</v>
      </c>
    </row>
    <row r="372" customFormat="false" ht="46.45" hidden="false" customHeight="false" outlineLevel="0" collapsed="false">
      <c r="A372" s="259"/>
      <c r="B372" s="268" t="n">
        <v>26</v>
      </c>
      <c r="C372" s="260" t="s">
        <v>747</v>
      </c>
      <c r="D372" s="259" t="s">
        <v>25</v>
      </c>
      <c r="E372" s="259" t="s">
        <v>697</v>
      </c>
      <c r="F372" s="261" t="n">
        <f aca="false">H372+J372+L372+N372+P372</f>
        <v>281.3</v>
      </c>
      <c r="G372" s="261" t="n">
        <f aca="false">I372+K372+M372+O372+Q372</f>
        <v>151.7</v>
      </c>
      <c r="H372" s="269"/>
      <c r="I372" s="266"/>
      <c r="J372" s="269"/>
      <c r="K372" s="266"/>
      <c r="L372" s="269" t="n">
        <v>281.3</v>
      </c>
      <c r="M372" s="261" t="n">
        <v>151.7</v>
      </c>
      <c r="N372" s="263"/>
      <c r="O372" s="263"/>
      <c r="P372" s="263"/>
      <c r="Q372" s="263"/>
      <c r="R372" s="260" t="s">
        <v>748</v>
      </c>
      <c r="S372" s="33" t="n">
        <v>2</v>
      </c>
    </row>
    <row r="373" customFormat="false" ht="91.45" hidden="false" customHeight="false" outlineLevel="0" collapsed="false">
      <c r="A373" s="259"/>
      <c r="B373" s="268" t="n">
        <v>27</v>
      </c>
      <c r="C373" s="260" t="s">
        <v>749</v>
      </c>
      <c r="D373" s="259" t="s">
        <v>25</v>
      </c>
      <c r="E373" s="259" t="s">
        <v>697</v>
      </c>
      <c r="F373" s="265" t="n">
        <f aca="false">H373+J373+L373+N373+P373</f>
        <v>5507.132</v>
      </c>
      <c r="G373" s="265" t="n">
        <f aca="false">I373+K373+M373+O373+Q373</f>
        <v>677.828</v>
      </c>
      <c r="H373" s="264"/>
      <c r="I373" s="266"/>
      <c r="J373" s="264" t="n">
        <v>2854.903</v>
      </c>
      <c r="K373" s="266"/>
      <c r="L373" s="264" t="n">
        <v>2652.229</v>
      </c>
      <c r="M373" s="265" t="n">
        <v>677.828</v>
      </c>
      <c r="N373" s="263"/>
      <c r="O373" s="263"/>
      <c r="P373" s="263"/>
      <c r="Q373" s="263"/>
      <c r="R373" s="260" t="s">
        <v>712</v>
      </c>
      <c r="S373" s="267" t="s">
        <v>713</v>
      </c>
    </row>
    <row r="374" customFormat="false" ht="215.2" hidden="false" customHeight="false" outlineLevel="0" collapsed="false">
      <c r="A374" s="259"/>
      <c r="B374" s="268" t="n">
        <v>28</v>
      </c>
      <c r="C374" s="260" t="s">
        <v>750</v>
      </c>
      <c r="D374" s="259" t="s">
        <v>25</v>
      </c>
      <c r="E374" s="259" t="s">
        <v>697</v>
      </c>
      <c r="F374" s="265" t="n">
        <f aca="false">H374+J374+L374+N374+P374</f>
        <v>260.584</v>
      </c>
      <c r="G374" s="261" t="n">
        <f aca="false">I374+K374+M374+O374+Q374</f>
        <v>0</v>
      </c>
      <c r="H374" s="269"/>
      <c r="I374" s="266"/>
      <c r="J374" s="269"/>
      <c r="K374" s="266"/>
      <c r="L374" s="273" t="n">
        <v>260.584</v>
      </c>
      <c r="M374" s="261" t="n">
        <f aca="false">O374+Q374+S374+U374+W374</f>
        <v>0</v>
      </c>
      <c r="N374" s="263"/>
      <c r="O374" s="263"/>
      <c r="P374" s="263"/>
      <c r="Q374" s="263"/>
      <c r="R374" s="260" t="s">
        <v>751</v>
      </c>
      <c r="S374" s="33" t="n">
        <v>0</v>
      </c>
    </row>
    <row r="375" customFormat="false" ht="170.2" hidden="false" customHeight="false" outlineLevel="0" collapsed="false">
      <c r="A375" s="259"/>
      <c r="B375" s="268" t="n">
        <v>29</v>
      </c>
      <c r="C375" s="260" t="s">
        <v>752</v>
      </c>
      <c r="D375" s="259" t="s">
        <v>25</v>
      </c>
      <c r="E375" s="259" t="s">
        <v>697</v>
      </c>
      <c r="F375" s="265" t="n">
        <f aca="false">H375+J375+L375+N375+P375</f>
        <v>255.914</v>
      </c>
      <c r="G375" s="261" t="n">
        <f aca="false">I375+K375+M375+O375+Q375</f>
        <v>0</v>
      </c>
      <c r="H375" s="69"/>
      <c r="I375" s="266"/>
      <c r="J375" s="69"/>
      <c r="K375" s="266"/>
      <c r="L375" s="264" t="n">
        <v>255.914</v>
      </c>
      <c r="M375" s="261" t="n">
        <f aca="false">O375+Q375+S375+U375+W375</f>
        <v>0</v>
      </c>
      <c r="N375" s="263"/>
      <c r="O375" s="263"/>
      <c r="P375" s="263"/>
      <c r="Q375" s="263"/>
      <c r="R375" s="260" t="s">
        <v>751</v>
      </c>
      <c r="S375" s="33" t="n">
        <v>0</v>
      </c>
    </row>
    <row r="376" customFormat="false" ht="170.2" hidden="false" customHeight="false" outlineLevel="0" collapsed="false">
      <c r="A376" s="259"/>
      <c r="B376" s="268" t="n">
        <v>30</v>
      </c>
      <c r="C376" s="260" t="s">
        <v>753</v>
      </c>
      <c r="D376" s="259" t="s">
        <v>25</v>
      </c>
      <c r="E376" s="259" t="s">
        <v>697</v>
      </c>
      <c r="F376" s="265" t="n">
        <f aca="false">H376+J376+L376+N376+P376</f>
        <v>232.501</v>
      </c>
      <c r="G376" s="261" t="n">
        <f aca="false">I376+K376+M376+O376+Q376</f>
        <v>0</v>
      </c>
      <c r="H376" s="69"/>
      <c r="I376" s="266"/>
      <c r="J376" s="69"/>
      <c r="K376" s="266"/>
      <c r="L376" s="264" t="n">
        <v>232.501</v>
      </c>
      <c r="M376" s="261" t="n">
        <f aca="false">O376+Q376+S376+U376+W376</f>
        <v>0</v>
      </c>
      <c r="N376" s="263"/>
      <c r="O376" s="263"/>
      <c r="P376" s="263"/>
      <c r="Q376" s="263"/>
      <c r="R376" s="260" t="s">
        <v>751</v>
      </c>
      <c r="S376" s="33" t="n">
        <v>0</v>
      </c>
    </row>
    <row r="377" customFormat="false" ht="170.2" hidden="false" customHeight="false" outlineLevel="0" collapsed="false">
      <c r="A377" s="259"/>
      <c r="B377" s="268" t="n">
        <v>31</v>
      </c>
      <c r="C377" s="260" t="s">
        <v>754</v>
      </c>
      <c r="D377" s="259" t="s">
        <v>25</v>
      </c>
      <c r="E377" s="259" t="s">
        <v>697</v>
      </c>
      <c r="F377" s="265" t="n">
        <f aca="false">H377+J377+L377+N377+P377</f>
        <v>255.103</v>
      </c>
      <c r="G377" s="261" t="n">
        <f aca="false">I377+K377+M377+O377+Q377</f>
        <v>0</v>
      </c>
      <c r="H377" s="69"/>
      <c r="I377" s="266"/>
      <c r="J377" s="69"/>
      <c r="K377" s="266"/>
      <c r="L377" s="264" t="n">
        <v>255.103</v>
      </c>
      <c r="M377" s="261" t="n">
        <f aca="false">O377+Q377+S377+U377+W377</f>
        <v>0</v>
      </c>
      <c r="N377" s="263"/>
      <c r="O377" s="263"/>
      <c r="P377" s="263"/>
      <c r="Q377" s="263"/>
      <c r="R377" s="260" t="s">
        <v>751</v>
      </c>
      <c r="S377" s="33" t="n">
        <v>0</v>
      </c>
    </row>
    <row r="378" customFormat="false" ht="158.95" hidden="false" customHeight="false" outlineLevel="0" collapsed="false">
      <c r="A378" s="259"/>
      <c r="B378" s="268" t="n">
        <v>32</v>
      </c>
      <c r="C378" s="260" t="s">
        <v>755</v>
      </c>
      <c r="D378" s="259" t="s">
        <v>25</v>
      </c>
      <c r="E378" s="259" t="s">
        <v>697</v>
      </c>
      <c r="F378" s="265" t="n">
        <f aca="false">H378+J378+L378+N378+P378</f>
        <v>217.758</v>
      </c>
      <c r="G378" s="261" t="n">
        <f aca="false">I378+K378+M378+O378+Q378</f>
        <v>0</v>
      </c>
      <c r="H378" s="69"/>
      <c r="I378" s="266"/>
      <c r="J378" s="69"/>
      <c r="K378" s="266"/>
      <c r="L378" s="264" t="n">
        <v>217.758</v>
      </c>
      <c r="M378" s="261" t="n">
        <f aca="false">O378+Q378+S378+U378+W378</f>
        <v>0</v>
      </c>
      <c r="N378" s="263"/>
      <c r="O378" s="263"/>
      <c r="P378" s="263"/>
      <c r="Q378" s="263"/>
      <c r="R378" s="260" t="s">
        <v>751</v>
      </c>
      <c r="S378" s="33" t="n">
        <v>0</v>
      </c>
    </row>
    <row r="379" customFormat="false" ht="170.2" hidden="false" customHeight="false" outlineLevel="0" collapsed="false">
      <c r="A379" s="259"/>
      <c r="B379" s="268" t="n">
        <v>33</v>
      </c>
      <c r="C379" s="260" t="s">
        <v>756</v>
      </c>
      <c r="D379" s="259" t="s">
        <v>25</v>
      </c>
      <c r="E379" s="259" t="s">
        <v>697</v>
      </c>
      <c r="F379" s="265" t="n">
        <f aca="false">H379+J379+L379+N379+P379</f>
        <v>241.938</v>
      </c>
      <c r="G379" s="261" t="n">
        <f aca="false">I379+K379+M379+O379+Q379</f>
        <v>0</v>
      </c>
      <c r="H379" s="69"/>
      <c r="I379" s="266"/>
      <c r="J379" s="69"/>
      <c r="K379" s="266"/>
      <c r="L379" s="264" t="n">
        <v>241.938</v>
      </c>
      <c r="M379" s="261" t="n">
        <f aca="false">O379+Q379+S379+U379+W379</f>
        <v>0</v>
      </c>
      <c r="N379" s="263"/>
      <c r="O379" s="263"/>
      <c r="P379" s="263"/>
      <c r="Q379" s="263"/>
      <c r="R379" s="260" t="s">
        <v>751</v>
      </c>
      <c r="S379" s="33" t="n">
        <v>0</v>
      </c>
    </row>
    <row r="380" customFormat="false" ht="170.2" hidden="false" customHeight="false" outlineLevel="0" collapsed="false">
      <c r="A380" s="259"/>
      <c r="B380" s="268" t="n">
        <v>34</v>
      </c>
      <c r="C380" s="260" t="s">
        <v>757</v>
      </c>
      <c r="D380" s="259" t="s">
        <v>25</v>
      </c>
      <c r="E380" s="259" t="s">
        <v>697</v>
      </c>
      <c r="F380" s="265" t="n">
        <f aca="false">H380+J380+L380+N380+P380</f>
        <v>268.848</v>
      </c>
      <c r="G380" s="261" t="n">
        <f aca="false">I380+K380+M380+O380+Q380</f>
        <v>0</v>
      </c>
      <c r="H380" s="69"/>
      <c r="I380" s="266"/>
      <c r="J380" s="69"/>
      <c r="K380" s="266"/>
      <c r="L380" s="264" t="n">
        <v>268.848</v>
      </c>
      <c r="M380" s="261" t="n">
        <f aca="false">O380+Q380+S380+U380+W380</f>
        <v>0</v>
      </c>
      <c r="N380" s="263"/>
      <c r="O380" s="263"/>
      <c r="P380" s="263"/>
      <c r="Q380" s="263"/>
      <c r="R380" s="260" t="s">
        <v>751</v>
      </c>
      <c r="S380" s="33" t="n">
        <v>0</v>
      </c>
    </row>
    <row r="381" customFormat="false" ht="170.2" hidden="false" customHeight="false" outlineLevel="0" collapsed="false">
      <c r="A381" s="259"/>
      <c r="B381" s="268" t="n">
        <v>35</v>
      </c>
      <c r="C381" s="260" t="s">
        <v>758</v>
      </c>
      <c r="D381" s="259" t="s">
        <v>25</v>
      </c>
      <c r="E381" s="259" t="s">
        <v>697</v>
      </c>
      <c r="F381" s="265" t="n">
        <f aca="false">H381+J381+L381+N381+P381</f>
        <v>240.748</v>
      </c>
      <c r="G381" s="261" t="n">
        <f aca="false">I381+K381+M381+O381+Q381</f>
        <v>0</v>
      </c>
      <c r="H381" s="69"/>
      <c r="I381" s="266"/>
      <c r="J381" s="69"/>
      <c r="K381" s="266"/>
      <c r="L381" s="264" t="n">
        <v>240.748</v>
      </c>
      <c r="M381" s="261" t="n">
        <f aca="false">O381+Q381+S381+U381+W381</f>
        <v>0</v>
      </c>
      <c r="N381" s="263"/>
      <c r="O381" s="263"/>
      <c r="P381" s="263"/>
      <c r="Q381" s="263"/>
      <c r="R381" s="260" t="s">
        <v>751</v>
      </c>
      <c r="S381" s="33" t="n">
        <v>0</v>
      </c>
    </row>
    <row r="382" customFormat="false" ht="226.45" hidden="false" customHeight="false" outlineLevel="0" collapsed="false">
      <c r="A382" s="259"/>
      <c r="B382" s="268" t="n">
        <v>36</v>
      </c>
      <c r="C382" s="260" t="s">
        <v>759</v>
      </c>
      <c r="D382" s="259" t="s">
        <v>25</v>
      </c>
      <c r="E382" s="259" t="s">
        <v>697</v>
      </c>
      <c r="F382" s="265" t="n">
        <f aca="false">H382+J382+L382+N382+P382</f>
        <v>234.328</v>
      </c>
      <c r="G382" s="261" t="n">
        <f aca="false">I382+K382+M382+O382+Q382</f>
        <v>0</v>
      </c>
      <c r="H382" s="269"/>
      <c r="I382" s="266"/>
      <c r="J382" s="269"/>
      <c r="K382" s="266"/>
      <c r="L382" s="273" t="n">
        <v>234.328</v>
      </c>
      <c r="M382" s="261" t="n">
        <v>0</v>
      </c>
      <c r="N382" s="263"/>
      <c r="O382" s="263"/>
      <c r="P382" s="263"/>
      <c r="Q382" s="263"/>
      <c r="R382" s="260" t="s">
        <v>751</v>
      </c>
      <c r="S382" s="33" t="n">
        <v>0</v>
      </c>
    </row>
    <row r="383" customFormat="false" ht="226.45" hidden="false" customHeight="false" outlineLevel="0" collapsed="false">
      <c r="A383" s="259"/>
      <c r="B383" s="268" t="n">
        <v>37</v>
      </c>
      <c r="C383" s="260" t="s">
        <v>760</v>
      </c>
      <c r="D383" s="259" t="s">
        <v>25</v>
      </c>
      <c r="E383" s="259" t="s">
        <v>697</v>
      </c>
      <c r="F383" s="265" t="n">
        <f aca="false">H383+J383+L383+N383+P383</f>
        <v>248.797</v>
      </c>
      <c r="G383" s="261" t="n">
        <f aca="false">I383+K383+M383+O383+Q383</f>
        <v>0</v>
      </c>
      <c r="H383" s="269"/>
      <c r="I383" s="266"/>
      <c r="J383" s="269"/>
      <c r="K383" s="266"/>
      <c r="L383" s="273" t="n">
        <v>248.797</v>
      </c>
      <c r="M383" s="261" t="n">
        <v>0</v>
      </c>
      <c r="N383" s="263"/>
      <c r="O383" s="263"/>
      <c r="P383" s="263"/>
      <c r="Q383" s="263"/>
      <c r="R383" s="260" t="s">
        <v>751</v>
      </c>
      <c r="S383" s="33" t="n">
        <v>0</v>
      </c>
    </row>
    <row r="384" customFormat="false" ht="192.7" hidden="false" customHeight="false" outlineLevel="0" collapsed="false">
      <c r="A384" s="259"/>
      <c r="B384" s="268" t="n">
        <v>38</v>
      </c>
      <c r="C384" s="260" t="s">
        <v>761</v>
      </c>
      <c r="D384" s="259" t="s">
        <v>25</v>
      </c>
      <c r="E384" s="259" t="s">
        <v>697</v>
      </c>
      <c r="F384" s="265" t="n">
        <f aca="false">H384+J384+L384+N384+P384</f>
        <v>49.8</v>
      </c>
      <c r="G384" s="261" t="n">
        <f aca="false">I384+K384+M384+O384+Q384</f>
        <v>0</v>
      </c>
      <c r="H384" s="269"/>
      <c r="I384" s="266"/>
      <c r="J384" s="269"/>
      <c r="K384" s="266"/>
      <c r="L384" s="269" t="n">
        <v>49.8</v>
      </c>
      <c r="M384" s="261" t="n">
        <v>0</v>
      </c>
      <c r="N384" s="263"/>
      <c r="O384" s="263"/>
      <c r="P384" s="263"/>
      <c r="Q384" s="263"/>
      <c r="R384" s="260" t="s">
        <v>728</v>
      </c>
      <c r="S384" s="33" t="n">
        <v>0</v>
      </c>
    </row>
    <row r="385" customFormat="false" ht="192.7" hidden="false" customHeight="false" outlineLevel="0" collapsed="false">
      <c r="A385" s="259"/>
      <c r="B385" s="268" t="n">
        <v>39</v>
      </c>
      <c r="C385" s="260" t="s">
        <v>762</v>
      </c>
      <c r="D385" s="259" t="s">
        <v>25</v>
      </c>
      <c r="E385" s="259" t="s">
        <v>697</v>
      </c>
      <c r="F385" s="265" t="n">
        <f aca="false">H385+J385+L385+N385+P385</f>
        <v>49.8</v>
      </c>
      <c r="G385" s="261" t="n">
        <f aca="false">I385+K385+M385+O385+Q385</f>
        <v>0</v>
      </c>
      <c r="H385" s="269"/>
      <c r="I385" s="266"/>
      <c r="J385" s="269"/>
      <c r="K385" s="266"/>
      <c r="L385" s="269" t="n">
        <v>49.8</v>
      </c>
      <c r="M385" s="261" t="n">
        <v>0</v>
      </c>
      <c r="N385" s="263"/>
      <c r="O385" s="263"/>
      <c r="P385" s="263"/>
      <c r="Q385" s="263"/>
      <c r="R385" s="260" t="s">
        <v>728</v>
      </c>
      <c r="S385" s="33" t="n">
        <v>0</v>
      </c>
    </row>
    <row r="386" customFormat="false" ht="46.45" hidden="false" customHeight="false" outlineLevel="0" collapsed="false">
      <c r="A386" s="275"/>
      <c r="B386" s="268" t="n">
        <v>40</v>
      </c>
      <c r="C386" s="260" t="s">
        <v>763</v>
      </c>
      <c r="D386" s="259" t="s">
        <v>25</v>
      </c>
      <c r="E386" s="259" t="s">
        <v>697</v>
      </c>
      <c r="F386" s="261" t="n">
        <f aca="false">H386+J386+L386+N386+P386</f>
        <v>19</v>
      </c>
      <c r="G386" s="261" t="n">
        <f aca="false">I386+K386+M386+O386+Q386</f>
        <v>19</v>
      </c>
      <c r="H386" s="269"/>
      <c r="I386" s="266"/>
      <c r="J386" s="269"/>
      <c r="K386" s="266"/>
      <c r="L386" s="269" t="n">
        <v>19</v>
      </c>
      <c r="M386" s="261" t="n">
        <v>19</v>
      </c>
      <c r="N386" s="263"/>
      <c r="O386" s="263"/>
      <c r="P386" s="263"/>
      <c r="Q386" s="263"/>
      <c r="R386" s="260" t="s">
        <v>764</v>
      </c>
      <c r="S386" s="33" t="n">
        <v>1</v>
      </c>
    </row>
    <row r="387" customFormat="false" ht="104.95" hidden="false" customHeight="true" outlineLevel="0" collapsed="false">
      <c r="A387" s="275"/>
      <c r="B387" s="268" t="n">
        <v>41</v>
      </c>
      <c r="C387" s="260" t="s">
        <v>765</v>
      </c>
      <c r="D387" s="259" t="s">
        <v>25</v>
      </c>
      <c r="E387" s="259" t="s">
        <v>697</v>
      </c>
      <c r="F387" s="261" t="n">
        <f aca="false">H387+J387+L387+N387+P387</f>
        <v>298.7</v>
      </c>
      <c r="G387" s="261" t="n">
        <f aca="false">I387+K387+M387+O387+Q387</f>
        <v>0</v>
      </c>
      <c r="H387" s="269"/>
      <c r="I387" s="266"/>
      <c r="J387" s="269"/>
      <c r="K387" s="266"/>
      <c r="L387" s="269" t="n">
        <v>298.7</v>
      </c>
      <c r="M387" s="261" t="n">
        <v>0</v>
      </c>
      <c r="N387" s="263"/>
      <c r="O387" s="263"/>
      <c r="P387" s="263"/>
      <c r="Q387" s="263"/>
      <c r="R387" s="260" t="s">
        <v>766</v>
      </c>
      <c r="S387" s="33" t="n">
        <v>0</v>
      </c>
    </row>
    <row r="388" customFormat="false" ht="46.45" hidden="false" customHeight="false" outlineLevel="0" collapsed="false">
      <c r="A388" s="275"/>
      <c r="B388" s="268" t="n">
        <v>42</v>
      </c>
      <c r="C388" s="260" t="s">
        <v>767</v>
      </c>
      <c r="D388" s="259" t="s">
        <v>25</v>
      </c>
      <c r="E388" s="259" t="s">
        <v>697</v>
      </c>
      <c r="F388" s="261" t="n">
        <f aca="false">H388+J388+L388+N388+P388</f>
        <v>11.2</v>
      </c>
      <c r="G388" s="261" t="n">
        <f aca="false">I388+K388+M388+O388+Q388</f>
        <v>11.2</v>
      </c>
      <c r="H388" s="269"/>
      <c r="I388" s="266"/>
      <c r="J388" s="269"/>
      <c r="K388" s="266"/>
      <c r="L388" s="269" t="n">
        <v>11.2</v>
      </c>
      <c r="M388" s="261" t="n">
        <v>11.2</v>
      </c>
      <c r="N388" s="263"/>
      <c r="O388" s="263"/>
      <c r="P388" s="263"/>
      <c r="Q388" s="263"/>
      <c r="R388" s="260" t="s">
        <v>764</v>
      </c>
      <c r="S388" s="33" t="n">
        <v>1</v>
      </c>
    </row>
    <row r="389" customFormat="false" ht="46.45" hidden="false" customHeight="false" outlineLevel="0" collapsed="false">
      <c r="A389" s="275"/>
      <c r="B389" s="268" t="n">
        <v>43</v>
      </c>
      <c r="C389" s="260" t="s">
        <v>768</v>
      </c>
      <c r="D389" s="259" t="s">
        <v>25</v>
      </c>
      <c r="E389" s="259" t="s">
        <v>697</v>
      </c>
      <c r="F389" s="261" t="n">
        <f aca="false">H389+J389+L389+N389+P389</f>
        <v>8.4</v>
      </c>
      <c r="G389" s="261" t="n">
        <f aca="false">I389+K389+M389+O389+Q389</f>
        <v>7.7</v>
      </c>
      <c r="H389" s="269"/>
      <c r="I389" s="266"/>
      <c r="J389" s="269"/>
      <c r="K389" s="266"/>
      <c r="L389" s="269" t="n">
        <v>8.4</v>
      </c>
      <c r="M389" s="261" t="n">
        <v>7.7</v>
      </c>
      <c r="N389" s="263"/>
      <c r="O389" s="263"/>
      <c r="P389" s="263"/>
      <c r="Q389" s="263"/>
      <c r="R389" s="260" t="s">
        <v>764</v>
      </c>
      <c r="S389" s="33" t="n">
        <v>1</v>
      </c>
    </row>
    <row r="390" customFormat="false" ht="158.95" hidden="false" customHeight="false" outlineLevel="0" collapsed="false">
      <c r="A390" s="275"/>
      <c r="B390" s="268" t="n">
        <v>44</v>
      </c>
      <c r="C390" s="260" t="s">
        <v>769</v>
      </c>
      <c r="D390" s="259" t="s">
        <v>25</v>
      </c>
      <c r="E390" s="259" t="s">
        <v>697</v>
      </c>
      <c r="F390" s="261" t="n">
        <f aca="false">H390+J390+L390+N390+P390</f>
        <v>294.9</v>
      </c>
      <c r="G390" s="261" t="n">
        <f aca="false">I390+K390+M390+O390+Q390</f>
        <v>0</v>
      </c>
      <c r="H390" s="269"/>
      <c r="I390" s="266"/>
      <c r="J390" s="269"/>
      <c r="K390" s="266"/>
      <c r="L390" s="269" t="n">
        <v>294.9</v>
      </c>
      <c r="M390" s="261" t="n">
        <v>0</v>
      </c>
      <c r="N390" s="263"/>
      <c r="O390" s="263"/>
      <c r="P390" s="263"/>
      <c r="Q390" s="263"/>
      <c r="R390" s="260" t="s">
        <v>770</v>
      </c>
      <c r="S390" s="33" t="n">
        <v>0</v>
      </c>
    </row>
    <row r="391" customFormat="false" ht="158.95" hidden="false" customHeight="false" outlineLevel="0" collapsed="false">
      <c r="A391" s="275"/>
      <c r="B391" s="268" t="n">
        <v>45</v>
      </c>
      <c r="C391" s="260" t="s">
        <v>771</v>
      </c>
      <c r="D391" s="259" t="s">
        <v>25</v>
      </c>
      <c r="E391" s="259" t="s">
        <v>697</v>
      </c>
      <c r="F391" s="261" t="n">
        <f aca="false">H391+J391+L391+N391+P391</f>
        <v>291.8</v>
      </c>
      <c r="G391" s="261" t="n">
        <f aca="false">I391+K391+M391+O391+Q391</f>
        <v>190</v>
      </c>
      <c r="H391" s="269"/>
      <c r="I391" s="266"/>
      <c r="J391" s="269"/>
      <c r="K391" s="266"/>
      <c r="L391" s="269" t="n">
        <v>291.8</v>
      </c>
      <c r="M391" s="261" t="n">
        <v>190</v>
      </c>
      <c r="N391" s="263"/>
      <c r="O391" s="263"/>
      <c r="P391" s="263"/>
      <c r="Q391" s="263"/>
      <c r="R391" s="260" t="s">
        <v>772</v>
      </c>
      <c r="S391" s="33" t="n">
        <v>2</v>
      </c>
    </row>
    <row r="392" customFormat="false" ht="136.45" hidden="false" customHeight="false" outlineLevel="0" collapsed="false">
      <c r="A392" s="275"/>
      <c r="B392" s="268" t="n">
        <v>46</v>
      </c>
      <c r="C392" s="260" t="s">
        <v>773</v>
      </c>
      <c r="D392" s="259" t="s">
        <v>25</v>
      </c>
      <c r="E392" s="259" t="s">
        <v>697</v>
      </c>
      <c r="F392" s="265" t="n">
        <f aca="false">H392+J392+L392+N392+P392</f>
        <v>49.72</v>
      </c>
      <c r="G392" s="261" t="n">
        <f aca="false">I392+K392+M392+O392+Q392</f>
        <v>0</v>
      </c>
      <c r="H392" s="269"/>
      <c r="I392" s="266"/>
      <c r="J392" s="269"/>
      <c r="K392" s="266"/>
      <c r="L392" s="273" t="n">
        <v>49.72</v>
      </c>
      <c r="M392" s="261" t="n">
        <v>0</v>
      </c>
      <c r="N392" s="263"/>
      <c r="O392" s="263"/>
      <c r="P392" s="263"/>
      <c r="Q392" s="263"/>
      <c r="R392" s="260" t="s">
        <v>774</v>
      </c>
      <c r="S392" s="33" t="n">
        <v>0</v>
      </c>
    </row>
    <row r="393" customFormat="false" ht="46.45" hidden="false" customHeight="false" outlineLevel="0" collapsed="false">
      <c r="A393" s="275"/>
      <c r="B393" s="268" t="n">
        <v>47</v>
      </c>
      <c r="C393" s="260" t="s">
        <v>775</v>
      </c>
      <c r="D393" s="259" t="s">
        <v>25</v>
      </c>
      <c r="E393" s="259" t="s">
        <v>697</v>
      </c>
      <c r="F393" s="261" t="n">
        <f aca="false">H393+J393+L393+N393+P393</f>
        <v>15</v>
      </c>
      <c r="G393" s="261" t="n">
        <f aca="false">I393+K393+M393+O393+Q393</f>
        <v>0</v>
      </c>
      <c r="H393" s="269"/>
      <c r="I393" s="266"/>
      <c r="J393" s="269"/>
      <c r="K393" s="266"/>
      <c r="L393" s="269" t="n">
        <v>15</v>
      </c>
      <c r="M393" s="261" t="n">
        <v>0</v>
      </c>
      <c r="N393" s="263"/>
      <c r="O393" s="263"/>
      <c r="P393" s="263"/>
      <c r="Q393" s="263"/>
      <c r="R393" s="260" t="s">
        <v>776</v>
      </c>
      <c r="S393" s="33" t="n">
        <v>0</v>
      </c>
    </row>
    <row r="394" customFormat="false" ht="13.8" hidden="false" customHeight="false" outlineLevel="0" collapsed="false">
      <c r="A394" s="259"/>
      <c r="B394" s="263"/>
      <c r="C394" s="276" t="s">
        <v>9</v>
      </c>
      <c r="D394" s="276"/>
      <c r="E394" s="277"/>
      <c r="F394" s="278" t="n">
        <f aca="false">F345+F346+F347+F348+F349+F350+F351+F352+F353+F354+F355+F356+F357+F358+F359+F364+F360+F361+F362+F363+F365+F366+F367+F368+F369+F370+F371+F372+F373+F374+F375+F376+F377+F378+F379+F380+F381+F382+F383+F384+F385+F386+F387+F388+F389+F390+F391+F392+F393</f>
        <v>59155.596</v>
      </c>
      <c r="G394" s="278" t="n">
        <f aca="false">G345+G346+G347+G348+G349+G350+G351+G352+G353+G354+G355+G356+G357+G358+G359+G364+G360+G361+G362+G363+G365+G366+G367+G368+G369+G370+G371+G372+G373+G374+G375+G376+G377+G378+G379+G380+G381+G382+G383+G384+G385+G386+G387+G388+G389+G390+G391+G392+G393</f>
        <v>10175.532</v>
      </c>
      <c r="H394" s="278" t="n">
        <f aca="false">H345+H346+H347+H348+H349+H350+H351+H352+H353+H354+H355+H356+H357+H358+H359+H364+H360+H361+H362+H363+H365+H366+H367+H368+H369+H370+H371+H372+H373+H374+H375+H376+H377+H378+H379+H380+H381+H382+H383+H384+H385+H386+H387+H388+H389+H390+H391+H392+H393</f>
        <v>4768.634</v>
      </c>
      <c r="I394" s="278" t="n">
        <f aca="false">I345+I346+I347+I348+I349+I350+I351+I352+I353+I354+I355+I356+I357+I358+I359+I364+I360+I361+I362+I363+I365+I366+I367+I368+I369+I370+I371+I372+I373+I374+I375+I376+I377+I378+I379+I380+I381+I382+I383+I384+I385+I386+I387+I388+I389+I390+I391+I392+I393</f>
        <v>464.162</v>
      </c>
      <c r="J394" s="278" t="n">
        <f aca="false">J345+J346+J347+J348+J349+J350+J351+J352+J353+J354+J355+J356+J357+J358+J359+J364+J360+J361+J362+J363+J365+J366+J367+J368+J369+J370+J371+J372+J373+J374+J375+J376+J377+J378+J379+J380+J381+J382+J383+J384+J385+J386+J387+J388+J389+J390+J391+J392+J393</f>
        <v>2854.903</v>
      </c>
      <c r="K394" s="278"/>
      <c r="L394" s="278" t="n">
        <f aca="false">L345+L346+L347+L348+L349+L350+L351+L352+L353+L354+L355+L356+L357+L358+L359+L364+L360+L361+L362+L363+L365+L366+L367+L368+L369+L370+L371+L372+L373+L374+L375+L376+L377+L378+L379+L380+L381+L382+L383+L384+L385+L386+L387+L388+L389+L390+L391+L392+L393</f>
        <v>51532.059</v>
      </c>
      <c r="M394" s="279" t="n">
        <f aca="false">M345+M346+M347+M348+M349+M350+M351+M352+M353+M354+M355+M356+M357+M358+M359+M364+M360+M361+M362+M363+M365+M366+M367+M368+M369+M370+M371+M372+M373+M374+M375+M376+M377+M378+M379+M380+M381+M382+M383+M384+M385+M386+M387+M388+M389+M390+M391+M392+M393</f>
        <v>9711.37</v>
      </c>
      <c r="N394" s="278"/>
      <c r="O394" s="278"/>
      <c r="P394" s="278"/>
      <c r="Q394" s="278"/>
      <c r="R394" s="276"/>
      <c r="S394" s="12"/>
    </row>
    <row r="395" customFormat="false" ht="97" hidden="false" customHeight="true" outlineLevel="0" collapsed="false">
      <c r="A395" s="280" t="s">
        <v>777</v>
      </c>
      <c r="B395" s="33" t="n">
        <v>1</v>
      </c>
      <c r="C395" s="45" t="s">
        <v>778</v>
      </c>
      <c r="D395" s="259" t="s">
        <v>25</v>
      </c>
      <c r="E395" s="259" t="s">
        <v>697</v>
      </c>
      <c r="F395" s="261" t="n">
        <f aca="false">H395+J395+L395+N395+P395</f>
        <v>2299.4</v>
      </c>
      <c r="G395" s="261" t="n">
        <f aca="false">I395+K395+M395+O395+Q395</f>
        <v>962.5</v>
      </c>
      <c r="H395" s="263"/>
      <c r="I395" s="263"/>
      <c r="J395" s="263"/>
      <c r="K395" s="263"/>
      <c r="L395" s="69" t="n">
        <v>2299.4</v>
      </c>
      <c r="M395" s="12" t="n">
        <v>962.5</v>
      </c>
      <c r="N395" s="263"/>
      <c r="O395" s="263"/>
      <c r="P395" s="263"/>
      <c r="Q395" s="263"/>
      <c r="R395" s="45" t="s">
        <v>779</v>
      </c>
      <c r="S395" s="68" t="n">
        <v>1326</v>
      </c>
    </row>
    <row r="396" customFormat="false" ht="192.7" hidden="false" customHeight="false" outlineLevel="0" collapsed="false">
      <c r="A396" s="280"/>
      <c r="B396" s="33" t="n">
        <f aca="false">B395+1</f>
        <v>2</v>
      </c>
      <c r="C396" s="260" t="s">
        <v>780</v>
      </c>
      <c r="D396" s="259" t="s">
        <v>25</v>
      </c>
      <c r="E396" s="259" t="s">
        <v>697</v>
      </c>
      <c r="F396" s="261" t="n">
        <f aca="false">H396+J396+L396+N396+P396</f>
        <v>544.1</v>
      </c>
      <c r="G396" s="261" t="n">
        <f aca="false">I396+K396+M396+O396+Q396</f>
        <v>162.9</v>
      </c>
      <c r="H396" s="263"/>
      <c r="I396" s="263"/>
      <c r="J396" s="263"/>
      <c r="K396" s="263"/>
      <c r="L396" s="33" t="n">
        <f aca="false">650.2-106.1</f>
        <v>544.1</v>
      </c>
      <c r="M396" s="12" t="n">
        <f aca="false">205.3-42.4</f>
        <v>162.9</v>
      </c>
      <c r="N396" s="263"/>
      <c r="O396" s="263"/>
      <c r="P396" s="263"/>
      <c r="Q396" s="263"/>
      <c r="R396" s="45" t="s">
        <v>781</v>
      </c>
      <c r="S396" s="33" t="n">
        <v>352</v>
      </c>
    </row>
    <row r="397" customFormat="false" ht="158.95" hidden="false" customHeight="false" outlineLevel="0" collapsed="false">
      <c r="A397" s="280"/>
      <c r="B397" s="33" t="n">
        <f aca="false">B396+1</f>
        <v>3</v>
      </c>
      <c r="C397" s="260" t="s">
        <v>782</v>
      </c>
      <c r="D397" s="259" t="s">
        <v>25</v>
      </c>
      <c r="E397" s="259" t="s">
        <v>697</v>
      </c>
      <c r="F397" s="261" t="n">
        <f aca="false">H397+J397+L397+N397+P397</f>
        <v>44.9</v>
      </c>
      <c r="G397" s="261" t="n">
        <f aca="false">I397+K397+M397+O397+Q397</f>
        <v>13.9</v>
      </c>
      <c r="H397" s="263"/>
      <c r="I397" s="263"/>
      <c r="J397" s="263"/>
      <c r="K397" s="263"/>
      <c r="L397" s="262" t="n">
        <f aca="false">52-7.1</f>
        <v>44.9</v>
      </c>
      <c r="M397" s="12" t="n">
        <f aca="false">16.8-2.9</f>
        <v>13.9</v>
      </c>
      <c r="N397" s="263"/>
      <c r="O397" s="263"/>
      <c r="P397" s="263"/>
      <c r="Q397" s="263"/>
      <c r="R397" s="260" t="s">
        <v>783</v>
      </c>
      <c r="S397" s="33" t="n">
        <v>27</v>
      </c>
    </row>
    <row r="398" customFormat="false" ht="80.2" hidden="false" customHeight="false" outlineLevel="0" collapsed="false">
      <c r="A398" s="280"/>
      <c r="B398" s="33" t="n">
        <f aca="false">B397+1</f>
        <v>4</v>
      </c>
      <c r="C398" s="260" t="s">
        <v>784</v>
      </c>
      <c r="D398" s="259" t="s">
        <v>25</v>
      </c>
      <c r="E398" s="259" t="s">
        <v>697</v>
      </c>
      <c r="F398" s="261" t="n">
        <f aca="false">H398+J398+L398+N398+P398</f>
        <v>3996.1</v>
      </c>
      <c r="G398" s="261" t="n">
        <f aca="false">I398+K398+M398+O398+Q398</f>
        <v>1060.5</v>
      </c>
      <c r="H398" s="263"/>
      <c r="I398" s="263"/>
      <c r="J398" s="263"/>
      <c r="K398" s="263"/>
      <c r="L398" s="262" t="n">
        <v>2281.8</v>
      </c>
      <c r="M398" s="261" t="n">
        <v>478.5</v>
      </c>
      <c r="N398" s="263"/>
      <c r="O398" s="263"/>
      <c r="P398" s="261" t="n">
        <v>1714.3</v>
      </c>
      <c r="Q398" s="261" t="n">
        <v>582</v>
      </c>
      <c r="R398" s="45" t="s">
        <v>785</v>
      </c>
      <c r="S398" s="68" t="n">
        <v>867</v>
      </c>
    </row>
    <row r="399" customFormat="false" ht="113.95" hidden="false" customHeight="false" outlineLevel="0" collapsed="false">
      <c r="A399" s="280"/>
      <c r="B399" s="33" t="n">
        <f aca="false">B398+1</f>
        <v>5</v>
      </c>
      <c r="C399" s="260" t="s">
        <v>786</v>
      </c>
      <c r="D399" s="259" t="s">
        <v>25</v>
      </c>
      <c r="E399" s="259" t="s">
        <v>697</v>
      </c>
      <c r="F399" s="261" t="n">
        <f aca="false">H399+J399+L399+N399+P399</f>
        <v>648.7</v>
      </c>
      <c r="G399" s="261" t="n">
        <f aca="false">I399+K399+M399+O399+Q399</f>
        <v>189.3</v>
      </c>
      <c r="H399" s="263"/>
      <c r="I399" s="263"/>
      <c r="J399" s="263"/>
      <c r="K399" s="263"/>
      <c r="L399" s="33" t="n">
        <f aca="false">419.7-44.4</f>
        <v>375.3</v>
      </c>
      <c r="M399" s="12" t="n">
        <v>107.4</v>
      </c>
      <c r="N399" s="263"/>
      <c r="O399" s="263"/>
      <c r="P399" s="12" t="n">
        <v>273.4</v>
      </c>
      <c r="Q399" s="12" t="n">
        <v>81.9</v>
      </c>
      <c r="R399" s="45" t="s">
        <v>785</v>
      </c>
      <c r="S399" s="68" t="n">
        <v>159</v>
      </c>
    </row>
    <row r="400" customFormat="false" ht="57.7" hidden="false" customHeight="false" outlineLevel="0" collapsed="false">
      <c r="A400" s="280"/>
      <c r="B400" s="33" t="n">
        <f aca="false">B399+1</f>
        <v>6</v>
      </c>
      <c r="C400" s="260" t="s">
        <v>787</v>
      </c>
      <c r="D400" s="259" t="s">
        <v>25</v>
      </c>
      <c r="E400" s="259" t="s">
        <v>697</v>
      </c>
      <c r="F400" s="261" t="n">
        <f aca="false">H400+J400+L400+N400+P400</f>
        <v>126</v>
      </c>
      <c r="G400" s="261" t="n">
        <f aca="false">I400+K400+M400+O400+Q400</f>
        <v>0</v>
      </c>
      <c r="H400" s="263"/>
      <c r="I400" s="263"/>
      <c r="J400" s="263"/>
      <c r="K400" s="263"/>
      <c r="L400" s="262" t="n">
        <v>126</v>
      </c>
      <c r="M400" s="261" t="n">
        <v>0</v>
      </c>
      <c r="N400" s="263"/>
      <c r="O400" s="263"/>
      <c r="P400" s="263"/>
      <c r="Q400" s="263"/>
      <c r="R400" s="45" t="s">
        <v>788</v>
      </c>
      <c r="S400" s="68" t="n">
        <v>0</v>
      </c>
    </row>
    <row r="401" customFormat="false" ht="46.45" hidden="false" customHeight="false" outlineLevel="0" collapsed="false">
      <c r="A401" s="280"/>
      <c r="B401" s="33" t="n">
        <f aca="false">B400+1</f>
        <v>7</v>
      </c>
      <c r="C401" s="260" t="s">
        <v>789</v>
      </c>
      <c r="D401" s="259" t="s">
        <v>25</v>
      </c>
      <c r="E401" s="259" t="s">
        <v>697</v>
      </c>
      <c r="F401" s="261" t="n">
        <f aca="false">H401+J401+L401+N401+P401</f>
        <v>3755.6</v>
      </c>
      <c r="G401" s="261" t="n">
        <f aca="false">I401+K401+M401+O401+Q401</f>
        <v>1372.5</v>
      </c>
      <c r="H401" s="263"/>
      <c r="I401" s="263"/>
      <c r="J401" s="263"/>
      <c r="K401" s="263"/>
      <c r="L401" s="33" t="n">
        <v>3755.6</v>
      </c>
      <c r="M401" s="261" t="n">
        <v>1372.5</v>
      </c>
      <c r="N401" s="263"/>
      <c r="O401" s="263"/>
      <c r="P401" s="263"/>
      <c r="Q401" s="263"/>
      <c r="R401" s="260" t="s">
        <v>790</v>
      </c>
      <c r="S401" s="33" t="n">
        <v>549</v>
      </c>
    </row>
    <row r="402" customFormat="false" ht="80.2" hidden="false" customHeight="false" outlineLevel="0" collapsed="false">
      <c r="A402" s="280"/>
      <c r="B402" s="33" t="n">
        <f aca="false">B401+1</f>
        <v>8</v>
      </c>
      <c r="C402" s="260" t="s">
        <v>791</v>
      </c>
      <c r="D402" s="259" t="s">
        <v>25</v>
      </c>
      <c r="E402" s="259" t="s">
        <v>697</v>
      </c>
      <c r="F402" s="261" t="n">
        <f aca="false">H402+J402+L402+N402+P402</f>
        <v>64.9</v>
      </c>
      <c r="G402" s="261" t="n">
        <f aca="false">I402+K402+M402+O402+Q402</f>
        <v>107.7</v>
      </c>
      <c r="H402" s="263"/>
      <c r="I402" s="263"/>
      <c r="J402" s="263"/>
      <c r="K402" s="263"/>
      <c r="L402" s="33" t="n">
        <v>64.9</v>
      </c>
      <c r="M402" s="12" t="n">
        <v>107.7</v>
      </c>
      <c r="N402" s="263"/>
      <c r="O402" s="263"/>
      <c r="P402" s="263"/>
      <c r="Q402" s="263"/>
      <c r="R402" s="260" t="s">
        <v>790</v>
      </c>
      <c r="S402" s="33" t="n">
        <v>255</v>
      </c>
    </row>
    <row r="403" customFormat="false" ht="46.45" hidden="false" customHeight="false" outlineLevel="0" collapsed="false">
      <c r="A403" s="280"/>
      <c r="B403" s="33" t="n">
        <f aca="false">B402+1</f>
        <v>9</v>
      </c>
      <c r="C403" s="260" t="s">
        <v>792</v>
      </c>
      <c r="D403" s="259" t="s">
        <v>25</v>
      </c>
      <c r="E403" s="259" t="s">
        <v>697</v>
      </c>
      <c r="F403" s="261" t="n">
        <f aca="false">H403+J403+L403+N403+P403</f>
        <v>150</v>
      </c>
      <c r="G403" s="261" t="n">
        <f aca="false">I403+K403+M403+O403+Q403</f>
        <v>23.6</v>
      </c>
      <c r="H403" s="263"/>
      <c r="I403" s="263"/>
      <c r="J403" s="263"/>
      <c r="K403" s="263"/>
      <c r="L403" s="262" t="n">
        <v>150</v>
      </c>
      <c r="M403" s="12" t="n">
        <v>23.6</v>
      </c>
      <c r="N403" s="263"/>
      <c r="O403" s="263"/>
      <c r="P403" s="263"/>
      <c r="Q403" s="263"/>
      <c r="R403" s="260" t="s">
        <v>478</v>
      </c>
      <c r="S403" s="33" t="n">
        <v>5</v>
      </c>
    </row>
    <row r="404" customFormat="false" ht="181.45" hidden="false" customHeight="false" outlineLevel="0" collapsed="false">
      <c r="A404" s="280"/>
      <c r="B404" s="33" t="n">
        <f aca="false">B403+1</f>
        <v>10</v>
      </c>
      <c r="C404" s="45" t="s">
        <v>793</v>
      </c>
      <c r="D404" s="259" t="s">
        <v>25</v>
      </c>
      <c r="E404" s="259" t="s">
        <v>697</v>
      </c>
      <c r="F404" s="261" t="n">
        <f aca="false">H404+J404+L404+N404+P404</f>
        <v>98.9</v>
      </c>
      <c r="G404" s="261" t="n">
        <f aca="false">I404+K404+M404+O404+Q404</f>
        <v>28.9</v>
      </c>
      <c r="H404" s="263"/>
      <c r="I404" s="263"/>
      <c r="J404" s="263"/>
      <c r="K404" s="263"/>
      <c r="L404" s="69" t="n">
        <v>98.9</v>
      </c>
      <c r="M404" s="261" t="n">
        <v>28.9</v>
      </c>
      <c r="N404" s="263"/>
      <c r="O404" s="263"/>
      <c r="P404" s="263"/>
      <c r="Q404" s="263"/>
      <c r="R404" s="45" t="s">
        <v>794</v>
      </c>
      <c r="S404" s="68" t="n">
        <v>25</v>
      </c>
    </row>
    <row r="405" customFormat="false" ht="57.7" hidden="false" customHeight="false" outlineLevel="0" collapsed="false">
      <c r="A405" s="280"/>
      <c r="B405" s="33" t="n">
        <f aca="false">B404+1</f>
        <v>11</v>
      </c>
      <c r="C405" s="45" t="s">
        <v>795</v>
      </c>
      <c r="D405" s="259" t="s">
        <v>25</v>
      </c>
      <c r="E405" s="259" t="s">
        <v>697</v>
      </c>
      <c r="F405" s="261" t="n">
        <f aca="false">H405+J405+L405+N405+P405</f>
        <v>274.3</v>
      </c>
      <c r="G405" s="261" t="n">
        <f aca="false">I405+K405+M405+O405+Q405</f>
        <v>32.5</v>
      </c>
      <c r="H405" s="263"/>
      <c r="I405" s="263"/>
      <c r="J405" s="263"/>
      <c r="K405" s="263"/>
      <c r="L405" s="69" t="n">
        <v>274.3</v>
      </c>
      <c r="M405" s="12" t="n">
        <f aca="false">6.9+25.6</f>
        <v>32.5</v>
      </c>
      <c r="N405" s="263"/>
      <c r="O405" s="263"/>
      <c r="P405" s="263"/>
      <c r="Q405" s="263"/>
      <c r="R405" s="45" t="s">
        <v>796</v>
      </c>
      <c r="S405" s="68" t="n">
        <v>28</v>
      </c>
    </row>
    <row r="406" customFormat="false" ht="46.45" hidden="false" customHeight="false" outlineLevel="0" collapsed="false">
      <c r="A406" s="280"/>
      <c r="B406" s="33" t="n">
        <f aca="false">B405+1</f>
        <v>12</v>
      </c>
      <c r="C406" s="45" t="s">
        <v>797</v>
      </c>
      <c r="D406" s="259" t="s">
        <v>25</v>
      </c>
      <c r="E406" s="259" t="s">
        <v>697</v>
      </c>
      <c r="F406" s="261" t="n">
        <f aca="false">H406+J406+L406+N406+P406</f>
        <v>180</v>
      </c>
      <c r="G406" s="261" t="n">
        <f aca="false">I406+K406+M406+O406+Q406</f>
        <v>120</v>
      </c>
      <c r="H406" s="263"/>
      <c r="I406" s="263"/>
      <c r="J406" s="263"/>
      <c r="K406" s="263"/>
      <c r="L406" s="69" t="n">
        <v>180</v>
      </c>
      <c r="M406" s="261" t="n">
        <v>120</v>
      </c>
      <c r="N406" s="263"/>
      <c r="O406" s="263"/>
      <c r="P406" s="263"/>
      <c r="Q406" s="263"/>
      <c r="R406" s="45" t="s">
        <v>798</v>
      </c>
      <c r="S406" s="68" t="n">
        <v>30</v>
      </c>
    </row>
    <row r="407" customFormat="false" ht="282.7" hidden="false" customHeight="false" outlineLevel="0" collapsed="false">
      <c r="A407" s="280"/>
      <c r="B407" s="33" t="n">
        <f aca="false">B406+1</f>
        <v>13</v>
      </c>
      <c r="C407" s="45" t="s">
        <v>799</v>
      </c>
      <c r="D407" s="259" t="s">
        <v>25</v>
      </c>
      <c r="E407" s="259" t="s">
        <v>697</v>
      </c>
      <c r="F407" s="261" t="n">
        <f aca="false">H407+J407+L407+N407+P407</f>
        <v>904.3</v>
      </c>
      <c r="G407" s="261" t="n">
        <f aca="false">I407+K407+M407+O407+Q407</f>
        <v>349.8</v>
      </c>
      <c r="H407" s="263"/>
      <c r="I407" s="263"/>
      <c r="J407" s="263"/>
      <c r="K407" s="263"/>
      <c r="L407" s="69" t="n">
        <v>904.3</v>
      </c>
      <c r="M407" s="261" t="n">
        <v>349.8</v>
      </c>
      <c r="N407" s="263"/>
      <c r="O407" s="263"/>
      <c r="P407" s="263"/>
      <c r="Q407" s="263"/>
      <c r="R407" s="45" t="s">
        <v>800</v>
      </c>
      <c r="S407" s="68" t="n">
        <v>223</v>
      </c>
    </row>
    <row r="408" customFormat="false" ht="68.95" hidden="false" customHeight="false" outlineLevel="0" collapsed="false">
      <c r="A408" s="280"/>
      <c r="B408" s="33" t="n">
        <f aca="false">B407+1</f>
        <v>14</v>
      </c>
      <c r="C408" s="45" t="s">
        <v>801</v>
      </c>
      <c r="D408" s="259" t="s">
        <v>25</v>
      </c>
      <c r="E408" s="259" t="s">
        <v>697</v>
      </c>
      <c r="F408" s="261" t="n">
        <f aca="false">H408+J408+L408+N408+P408</f>
        <v>15</v>
      </c>
      <c r="G408" s="261" t="n">
        <f aca="false">I408+K408+M408+O408+Q408</f>
        <v>0</v>
      </c>
      <c r="H408" s="263"/>
      <c r="I408" s="263"/>
      <c r="J408" s="263"/>
      <c r="K408" s="263"/>
      <c r="L408" s="69" t="n">
        <v>15</v>
      </c>
      <c r="M408" s="261" t="n">
        <v>0</v>
      </c>
      <c r="N408" s="263"/>
      <c r="O408" s="263"/>
      <c r="P408" s="263"/>
      <c r="Q408" s="263"/>
      <c r="R408" s="45" t="s">
        <v>802</v>
      </c>
      <c r="S408" s="68" t="n">
        <v>0</v>
      </c>
    </row>
    <row r="409" customFormat="false" ht="125.2" hidden="false" customHeight="false" outlineLevel="0" collapsed="false">
      <c r="A409" s="280"/>
      <c r="B409" s="33" t="n">
        <f aca="false">B408+1</f>
        <v>15</v>
      </c>
      <c r="C409" s="45" t="s">
        <v>803</v>
      </c>
      <c r="D409" s="259" t="s">
        <v>25</v>
      </c>
      <c r="E409" s="259" t="s">
        <v>697</v>
      </c>
      <c r="F409" s="261" t="n">
        <f aca="false">H409+J409+L409+N409+P409</f>
        <v>150</v>
      </c>
      <c r="G409" s="261" t="n">
        <f aca="false">I409+K409+M409+O409+Q409</f>
        <v>121.8</v>
      </c>
      <c r="H409" s="263"/>
      <c r="I409" s="263"/>
      <c r="J409" s="263"/>
      <c r="K409" s="263"/>
      <c r="L409" s="69" t="n">
        <v>150</v>
      </c>
      <c r="M409" s="12" t="n">
        <f aca="false">33.8+88</f>
        <v>121.8</v>
      </c>
      <c r="N409" s="263"/>
      <c r="O409" s="263"/>
      <c r="P409" s="263"/>
      <c r="Q409" s="263"/>
      <c r="R409" s="45" t="s">
        <v>804</v>
      </c>
      <c r="S409" s="68" t="n">
        <v>92</v>
      </c>
    </row>
    <row r="410" customFormat="false" ht="80.2" hidden="false" customHeight="false" outlineLevel="0" collapsed="false">
      <c r="A410" s="280"/>
      <c r="B410" s="33" t="n">
        <f aca="false">B409+1</f>
        <v>16</v>
      </c>
      <c r="C410" s="45" t="s">
        <v>805</v>
      </c>
      <c r="D410" s="259" t="s">
        <v>25</v>
      </c>
      <c r="E410" s="259" t="s">
        <v>697</v>
      </c>
      <c r="F410" s="261" t="n">
        <f aca="false">H410+J410+L410+N410+P410</f>
        <v>100</v>
      </c>
      <c r="G410" s="261" t="n">
        <f aca="false">I410+K410+M410+O410+Q410</f>
        <v>0</v>
      </c>
      <c r="H410" s="263"/>
      <c r="I410" s="263"/>
      <c r="J410" s="263"/>
      <c r="K410" s="263"/>
      <c r="L410" s="69" t="n">
        <v>100</v>
      </c>
      <c r="M410" s="261" t="n">
        <v>0</v>
      </c>
      <c r="N410" s="263"/>
      <c r="O410" s="263"/>
      <c r="P410" s="263"/>
      <c r="Q410" s="263"/>
      <c r="R410" s="45" t="s">
        <v>806</v>
      </c>
      <c r="S410" s="68" t="n">
        <v>0</v>
      </c>
    </row>
    <row r="411" customFormat="false" ht="57.7" hidden="false" customHeight="false" outlineLevel="0" collapsed="false">
      <c r="A411" s="280"/>
      <c r="B411" s="33" t="n">
        <f aca="false">B410+1</f>
        <v>17</v>
      </c>
      <c r="C411" s="45" t="s">
        <v>807</v>
      </c>
      <c r="D411" s="259" t="s">
        <v>25</v>
      </c>
      <c r="E411" s="259" t="s">
        <v>697</v>
      </c>
      <c r="F411" s="261" t="n">
        <f aca="false">H411+J411+L411+N411+P411</f>
        <v>41.7</v>
      </c>
      <c r="G411" s="261" t="n">
        <f aca="false">I411+K411+M411+O411+Q411</f>
        <v>12.7</v>
      </c>
      <c r="H411" s="263"/>
      <c r="I411" s="263"/>
      <c r="J411" s="263"/>
      <c r="K411" s="263"/>
      <c r="L411" s="69" t="n">
        <v>41.7</v>
      </c>
      <c r="M411" s="12" t="n">
        <v>12.7</v>
      </c>
      <c r="N411" s="263"/>
      <c r="O411" s="263"/>
      <c r="P411" s="263"/>
      <c r="Q411" s="263"/>
      <c r="R411" s="45" t="s">
        <v>808</v>
      </c>
      <c r="S411" s="68" t="n">
        <v>7</v>
      </c>
    </row>
    <row r="412" customFormat="false" ht="57.7" hidden="false" customHeight="false" outlineLevel="0" collapsed="false">
      <c r="A412" s="280"/>
      <c r="B412" s="33" t="n">
        <v>18</v>
      </c>
      <c r="C412" s="45" t="s">
        <v>809</v>
      </c>
      <c r="D412" s="259" t="s">
        <v>25</v>
      </c>
      <c r="E412" s="259" t="s">
        <v>697</v>
      </c>
      <c r="F412" s="261" t="n">
        <f aca="false">H412+J412+L412+N412+P412</f>
        <v>36</v>
      </c>
      <c r="G412" s="261" t="n">
        <f aca="false">I412+K412+M412+O412+Q412</f>
        <v>23</v>
      </c>
      <c r="H412" s="263"/>
      <c r="I412" s="263"/>
      <c r="J412" s="263"/>
      <c r="K412" s="263"/>
      <c r="L412" s="69" t="n">
        <v>36</v>
      </c>
      <c r="M412" s="261" t="n">
        <f aca="false">15+8</f>
        <v>23</v>
      </c>
      <c r="N412" s="263"/>
      <c r="O412" s="263"/>
      <c r="P412" s="263"/>
      <c r="Q412" s="263"/>
      <c r="R412" s="45" t="s">
        <v>810</v>
      </c>
      <c r="S412" s="68" t="n">
        <v>3</v>
      </c>
    </row>
    <row r="413" customFormat="false" ht="203.95" hidden="false" customHeight="false" outlineLevel="0" collapsed="false">
      <c r="A413" s="280"/>
      <c r="B413" s="33" t="n">
        <v>19</v>
      </c>
      <c r="C413" s="45" t="s">
        <v>811</v>
      </c>
      <c r="D413" s="259" t="s">
        <v>25</v>
      </c>
      <c r="E413" s="259" t="s">
        <v>697</v>
      </c>
      <c r="F413" s="261" t="n">
        <f aca="false">H413+J413+L413+N413+P413</f>
        <v>282.8</v>
      </c>
      <c r="G413" s="261" t="n">
        <f aca="false">I413+K413+M413+O413+Q413</f>
        <v>45.3</v>
      </c>
      <c r="H413" s="263"/>
      <c r="I413" s="263"/>
      <c r="J413" s="263"/>
      <c r="K413" s="263"/>
      <c r="L413" s="69" t="n">
        <v>282.8</v>
      </c>
      <c r="M413" s="12" t="n">
        <f aca="false">42.4+2.9</f>
        <v>45.3</v>
      </c>
      <c r="N413" s="263"/>
      <c r="O413" s="263"/>
      <c r="P413" s="263"/>
      <c r="Q413" s="263"/>
      <c r="R413" s="45" t="s">
        <v>788</v>
      </c>
      <c r="S413" s="68" t="n">
        <v>337</v>
      </c>
    </row>
    <row r="414" customFormat="false" ht="13.8" hidden="false" customHeight="false" outlineLevel="0" collapsed="false">
      <c r="A414" s="259"/>
      <c r="B414" s="263"/>
      <c r="C414" s="276" t="s">
        <v>9</v>
      </c>
      <c r="D414" s="263"/>
      <c r="E414" s="281"/>
      <c r="F414" s="282" t="n">
        <f aca="false">SUM(F395:F413)</f>
        <v>13712.7</v>
      </c>
      <c r="G414" s="282" t="n">
        <f aca="false">SUM(G395:G413)</f>
        <v>4626.9</v>
      </c>
      <c r="H414" s="278"/>
      <c r="I414" s="278"/>
      <c r="J414" s="278"/>
      <c r="K414" s="278"/>
      <c r="L414" s="282" t="n">
        <f aca="false">SUM(L395:L413)</f>
        <v>11725</v>
      </c>
      <c r="M414" s="282" t="n">
        <f aca="false">SUM(M395:M413)</f>
        <v>3963</v>
      </c>
      <c r="N414" s="278"/>
      <c r="O414" s="278"/>
      <c r="P414" s="282" t="n">
        <f aca="false">SUM(P395:P413)</f>
        <v>1987.7</v>
      </c>
      <c r="Q414" s="282" t="n">
        <f aca="false">SUM(Q395:Q413)</f>
        <v>663.9</v>
      </c>
      <c r="R414" s="276"/>
      <c r="S414" s="12"/>
    </row>
    <row r="415" customFormat="false" ht="13.8" hidden="false" customHeight="false" outlineLevel="0" collapsed="false">
      <c r="A415" s="259"/>
      <c r="B415" s="263"/>
      <c r="C415" s="276" t="s">
        <v>812</v>
      </c>
      <c r="D415" s="263"/>
      <c r="E415" s="281"/>
      <c r="F415" s="278" t="n">
        <f aca="false">F394+F414</f>
        <v>72868.296</v>
      </c>
      <c r="G415" s="278" t="n">
        <f aca="false">G394+G414</f>
        <v>14802.432</v>
      </c>
      <c r="H415" s="278" t="n">
        <f aca="false">H394+H414</f>
        <v>4768.634</v>
      </c>
      <c r="I415" s="278" t="n">
        <f aca="false">I394+I414</f>
        <v>464.162</v>
      </c>
      <c r="J415" s="278" t="n">
        <f aca="false">J394+J414</f>
        <v>2854.903</v>
      </c>
      <c r="K415" s="278"/>
      <c r="L415" s="278" t="n">
        <f aca="false">L394+L414</f>
        <v>63257.059</v>
      </c>
      <c r="M415" s="279" t="n">
        <f aca="false">M394+M414</f>
        <v>13674.37</v>
      </c>
      <c r="N415" s="278"/>
      <c r="O415" s="278"/>
      <c r="P415" s="282" t="n">
        <f aca="false">P394+P414</f>
        <v>1987.7</v>
      </c>
      <c r="Q415" s="282" t="n">
        <f aca="false">Q394+Q414</f>
        <v>663.9</v>
      </c>
      <c r="R415" s="276"/>
      <c r="S415" s="12"/>
    </row>
    <row r="416" s="61" customFormat="true" ht="13.8" hidden="false" customHeight="true" outlineLevel="0" collapsed="false">
      <c r="A416" s="59" t="s">
        <v>813</v>
      </c>
      <c r="B416" s="59"/>
      <c r="C416" s="59"/>
      <c r="D416" s="59"/>
      <c r="E416" s="59"/>
      <c r="F416" s="59"/>
      <c r="G416" s="59"/>
      <c r="H416" s="59"/>
      <c r="I416" s="59"/>
      <c r="J416" s="59"/>
      <c r="K416" s="59"/>
      <c r="L416" s="59"/>
      <c r="M416" s="59"/>
      <c r="N416" s="59"/>
      <c r="O416" s="59"/>
      <c r="P416" s="59"/>
      <c r="Q416" s="59"/>
      <c r="R416" s="59"/>
      <c r="S416" s="59"/>
      <c r="T416" s="60"/>
    </row>
    <row r="417" s="284" customFormat="true" ht="13.8" hidden="false" customHeight="true" outlineLevel="0" collapsed="false">
      <c r="A417" s="162" t="s">
        <v>814</v>
      </c>
      <c r="B417" s="68" t="s">
        <v>126</v>
      </c>
      <c r="C417" s="45" t="s">
        <v>815</v>
      </c>
      <c r="D417" s="45" t="s">
        <v>25</v>
      </c>
      <c r="E417" s="45" t="s">
        <v>816</v>
      </c>
      <c r="F417" s="69" t="n">
        <f aca="false">H417+J417+L417+N417+P417</f>
        <v>2054.9</v>
      </c>
      <c r="G417" s="69" t="n">
        <v>49.1</v>
      </c>
      <c r="H417" s="69"/>
      <c r="I417" s="69"/>
      <c r="J417" s="69"/>
      <c r="K417" s="69"/>
      <c r="L417" s="69" t="n">
        <f aca="false">500+1554.9</f>
        <v>2054.9</v>
      </c>
      <c r="M417" s="69" t="n">
        <v>49.1</v>
      </c>
      <c r="N417" s="69"/>
      <c r="O417" s="69"/>
      <c r="P417" s="69"/>
      <c r="Q417" s="69"/>
      <c r="R417" s="45" t="s">
        <v>817</v>
      </c>
      <c r="S417" s="20" t="s">
        <v>818</v>
      </c>
      <c r="T417" s="283"/>
    </row>
    <row r="418" customFormat="false" ht="13.8" hidden="false" customHeight="false" outlineLevel="0" collapsed="false">
      <c r="A418" s="162"/>
      <c r="B418" s="68"/>
      <c r="C418" s="45"/>
      <c r="D418" s="45"/>
      <c r="E418" s="45"/>
      <c r="F418" s="69" t="n">
        <f aca="false">H418+J418+L418+N418+P418</f>
        <v>0</v>
      </c>
      <c r="G418" s="69"/>
      <c r="H418" s="69"/>
      <c r="I418" s="69"/>
      <c r="J418" s="69"/>
      <c r="K418" s="69"/>
      <c r="L418" s="69"/>
      <c r="M418" s="69"/>
      <c r="N418" s="69"/>
      <c r="O418" s="69"/>
      <c r="P418" s="69"/>
      <c r="Q418" s="69"/>
      <c r="R418" s="45"/>
      <c r="S418" s="20"/>
    </row>
    <row r="419" s="284" customFormat="true" ht="68.95" hidden="false" customHeight="false" outlineLevel="0" collapsed="false">
      <c r="A419" s="202"/>
      <c r="B419" s="20" t="s">
        <v>100</v>
      </c>
      <c r="C419" s="45" t="s">
        <v>819</v>
      </c>
      <c r="D419" s="45" t="s">
        <v>25</v>
      </c>
      <c r="E419" s="45" t="s">
        <v>128</v>
      </c>
      <c r="F419" s="69" t="n">
        <f aca="false">H419+J419+L419+N419+P419</f>
        <v>600</v>
      </c>
      <c r="G419" s="69" t="n">
        <f aca="false">I419+K419+M419+O419+Q419</f>
        <v>0</v>
      </c>
      <c r="H419" s="27"/>
      <c r="I419" s="27"/>
      <c r="J419" s="27"/>
      <c r="K419" s="27"/>
      <c r="L419" s="285" t="n">
        <v>600</v>
      </c>
      <c r="M419" s="285" t="n">
        <v>0</v>
      </c>
      <c r="N419" s="285"/>
      <c r="O419" s="285"/>
      <c r="P419" s="27"/>
      <c r="Q419" s="27"/>
      <c r="R419" s="45" t="s">
        <v>820</v>
      </c>
      <c r="S419" s="20" t="n">
        <v>0</v>
      </c>
      <c r="T419" s="283"/>
    </row>
    <row r="420" customFormat="false" ht="46.45" hidden="false" customHeight="false" outlineLevel="0" collapsed="false">
      <c r="A420" s="98"/>
      <c r="B420" s="20" t="s">
        <v>103</v>
      </c>
      <c r="C420" s="45" t="s">
        <v>821</v>
      </c>
      <c r="D420" s="45" t="s">
        <v>25</v>
      </c>
      <c r="E420" s="45" t="s">
        <v>128</v>
      </c>
      <c r="F420" s="69" t="n">
        <v>40.3</v>
      </c>
      <c r="G420" s="69" t="n">
        <f aca="false">I420+K420+M420+O420+Q420</f>
        <v>24.8</v>
      </c>
      <c r="H420" s="27"/>
      <c r="I420" s="27"/>
      <c r="J420" s="27"/>
      <c r="K420" s="27"/>
      <c r="L420" s="285" t="n">
        <v>40.3</v>
      </c>
      <c r="M420" s="285" t="n">
        <v>24.8</v>
      </c>
      <c r="N420" s="285"/>
      <c r="O420" s="285"/>
      <c r="P420" s="27"/>
      <c r="Q420" s="27"/>
      <c r="R420" s="45" t="s">
        <v>822</v>
      </c>
      <c r="S420" s="20" t="s">
        <v>429</v>
      </c>
    </row>
    <row r="421" customFormat="false" ht="13.8" hidden="false" customHeight="true" outlineLevel="0" collapsed="false">
      <c r="A421" s="37" t="s">
        <v>823</v>
      </c>
      <c r="B421" s="37"/>
      <c r="C421" s="37"/>
      <c r="D421" s="45"/>
      <c r="E421" s="45"/>
      <c r="F421" s="69"/>
      <c r="G421" s="69"/>
      <c r="H421" s="27"/>
      <c r="I421" s="27"/>
      <c r="J421" s="27"/>
      <c r="K421" s="27"/>
      <c r="L421" s="285"/>
      <c r="M421" s="285"/>
      <c r="N421" s="285"/>
      <c r="O421" s="285"/>
      <c r="P421" s="27"/>
      <c r="Q421" s="27"/>
      <c r="R421" s="45"/>
      <c r="S421" s="20"/>
    </row>
    <row r="422" customFormat="false" ht="136.45" hidden="false" customHeight="false" outlineLevel="0" collapsed="false">
      <c r="A422" s="202"/>
      <c r="B422" s="20" t="s">
        <v>107</v>
      </c>
      <c r="C422" s="45" t="s">
        <v>824</v>
      </c>
      <c r="D422" s="45" t="s">
        <v>25</v>
      </c>
      <c r="E422" s="286" t="s">
        <v>816</v>
      </c>
      <c r="F422" s="264" t="n">
        <f aca="false">H422+J422+L422+N422+P422</f>
        <v>1692.862</v>
      </c>
      <c r="G422" s="69" t="n">
        <v>0</v>
      </c>
      <c r="H422" s="27"/>
      <c r="I422" s="27"/>
      <c r="J422" s="27"/>
      <c r="K422" s="27"/>
      <c r="L422" s="287" t="n">
        <v>1692.862</v>
      </c>
      <c r="M422" s="285" t="n">
        <v>0</v>
      </c>
      <c r="N422" s="285"/>
      <c r="O422" s="285"/>
      <c r="P422" s="27"/>
      <c r="Q422" s="27"/>
      <c r="R422" s="286" t="s">
        <v>825</v>
      </c>
      <c r="S422" s="20" t="n">
        <v>0</v>
      </c>
    </row>
    <row r="423" s="284" customFormat="true" ht="147.7" hidden="false" customHeight="false" outlineLevel="0" collapsed="false">
      <c r="A423" s="202"/>
      <c r="B423" s="20" t="s">
        <v>110</v>
      </c>
      <c r="C423" s="45" t="s">
        <v>826</v>
      </c>
      <c r="D423" s="45" t="s">
        <v>25</v>
      </c>
      <c r="E423" s="286" t="s">
        <v>816</v>
      </c>
      <c r="F423" s="264" t="n">
        <f aca="false">H423+J423+L423+N423+P423</f>
        <v>1121.435</v>
      </c>
      <c r="G423" s="69" t="n">
        <v>0</v>
      </c>
      <c r="H423" s="27"/>
      <c r="I423" s="27"/>
      <c r="J423" s="27"/>
      <c r="K423" s="27"/>
      <c r="L423" s="287" t="n">
        <v>1121.435</v>
      </c>
      <c r="M423" s="285" t="n">
        <v>0</v>
      </c>
      <c r="N423" s="285"/>
      <c r="O423" s="285"/>
      <c r="P423" s="27"/>
      <c r="Q423" s="27"/>
      <c r="R423" s="286" t="s">
        <v>827</v>
      </c>
      <c r="S423" s="20" t="n">
        <v>0</v>
      </c>
      <c r="T423" s="283"/>
    </row>
    <row r="424" customFormat="false" ht="192.7" hidden="false" customHeight="false" outlineLevel="0" collapsed="false">
      <c r="A424" s="202"/>
      <c r="B424" s="20" t="s">
        <v>112</v>
      </c>
      <c r="C424" s="45" t="s">
        <v>828</v>
      </c>
      <c r="D424" s="45" t="s">
        <v>25</v>
      </c>
      <c r="E424" s="286" t="s">
        <v>816</v>
      </c>
      <c r="F424" s="264" t="n">
        <f aca="false">H424+J424+L424+N424+P424</f>
        <v>1291.812</v>
      </c>
      <c r="G424" s="69" t="n">
        <v>0</v>
      </c>
      <c r="H424" s="27"/>
      <c r="I424" s="27"/>
      <c r="J424" s="27"/>
      <c r="K424" s="27"/>
      <c r="L424" s="287" t="n">
        <v>1291.812</v>
      </c>
      <c r="M424" s="285" t="n">
        <v>0</v>
      </c>
      <c r="N424" s="285"/>
      <c r="O424" s="285"/>
      <c r="P424" s="27"/>
      <c r="Q424" s="27"/>
      <c r="R424" s="286" t="s">
        <v>829</v>
      </c>
      <c r="S424" s="20" t="n">
        <v>0</v>
      </c>
    </row>
    <row r="425" s="284" customFormat="true" ht="80.2" hidden="false" customHeight="false" outlineLevel="0" collapsed="false">
      <c r="A425" s="202"/>
      <c r="B425" s="248" t="s">
        <v>830</v>
      </c>
      <c r="C425" s="72" t="s">
        <v>831</v>
      </c>
      <c r="D425" s="288" t="s">
        <v>25</v>
      </c>
      <c r="E425" s="288" t="s">
        <v>832</v>
      </c>
      <c r="F425" s="69" t="n">
        <f aca="false">H425+J425+L425+N425+P425</f>
        <v>100</v>
      </c>
      <c r="G425" s="69" t="n">
        <v>91</v>
      </c>
      <c r="H425" s="250"/>
      <c r="I425" s="250"/>
      <c r="J425" s="250"/>
      <c r="K425" s="250"/>
      <c r="L425" s="250" t="n">
        <v>100</v>
      </c>
      <c r="M425" s="250" t="n">
        <v>91</v>
      </c>
      <c r="N425" s="250"/>
      <c r="O425" s="71"/>
      <c r="P425" s="71"/>
      <c r="Q425" s="27"/>
      <c r="R425" s="72" t="s">
        <v>833</v>
      </c>
      <c r="S425" s="71" t="s">
        <v>834</v>
      </c>
      <c r="T425" s="283"/>
    </row>
    <row r="426" customFormat="false" ht="293.95" hidden="false" customHeight="false" outlineLevel="0" collapsed="false">
      <c r="A426" s="202"/>
      <c r="B426" s="248" t="s">
        <v>835</v>
      </c>
      <c r="C426" s="72" t="s">
        <v>836</v>
      </c>
      <c r="D426" s="288" t="s">
        <v>25</v>
      </c>
      <c r="E426" s="288" t="s">
        <v>837</v>
      </c>
      <c r="F426" s="69" t="n">
        <f aca="false">H426+J426+L426+N426+P426</f>
        <v>7477.7</v>
      </c>
      <c r="G426" s="69" t="n">
        <v>7340.7</v>
      </c>
      <c r="H426" s="250"/>
      <c r="I426" s="250"/>
      <c r="J426" s="250"/>
      <c r="K426" s="250"/>
      <c r="L426" s="250" t="n">
        <v>7477.7</v>
      </c>
      <c r="M426" s="250" t="n">
        <v>7340.7</v>
      </c>
      <c r="N426" s="250"/>
      <c r="O426" s="71"/>
      <c r="P426" s="71"/>
      <c r="Q426" s="27"/>
      <c r="R426" s="72" t="s">
        <v>838</v>
      </c>
      <c r="S426" s="71" t="s">
        <v>839</v>
      </c>
    </row>
    <row r="427" customFormat="false" ht="113.95" hidden="false" customHeight="false" outlineLevel="0" collapsed="false">
      <c r="A427" s="202"/>
      <c r="B427" s="248" t="s">
        <v>840</v>
      </c>
      <c r="C427" s="72" t="s">
        <v>841</v>
      </c>
      <c r="D427" s="288" t="s">
        <v>25</v>
      </c>
      <c r="E427" s="288" t="s">
        <v>842</v>
      </c>
      <c r="F427" s="69" t="n">
        <v>110</v>
      </c>
      <c r="G427" s="69" t="n">
        <f aca="false">I427+M427</f>
        <v>108.2</v>
      </c>
      <c r="H427" s="250" t="n">
        <v>99</v>
      </c>
      <c r="I427" s="250" t="n">
        <v>97.4</v>
      </c>
      <c r="J427" s="250"/>
      <c r="K427" s="250"/>
      <c r="L427" s="250" t="n">
        <v>11</v>
      </c>
      <c r="M427" s="250" t="n">
        <v>10.8</v>
      </c>
      <c r="N427" s="250"/>
      <c r="O427" s="71"/>
      <c r="P427" s="71"/>
      <c r="Q427" s="27"/>
      <c r="R427" s="72" t="s">
        <v>843</v>
      </c>
      <c r="S427" s="71" t="n">
        <v>1</v>
      </c>
    </row>
    <row r="428" customFormat="false" ht="113.95" hidden="false" customHeight="false" outlineLevel="0" collapsed="false">
      <c r="A428" s="202"/>
      <c r="B428" s="248" t="s">
        <v>844</v>
      </c>
      <c r="C428" s="72" t="s">
        <v>845</v>
      </c>
      <c r="D428" s="288" t="s">
        <v>25</v>
      </c>
      <c r="E428" s="288" t="s">
        <v>842</v>
      </c>
      <c r="F428" s="69" t="n">
        <v>110</v>
      </c>
      <c r="G428" s="69" t="n">
        <f aca="false">I428+M428</f>
        <v>108.2</v>
      </c>
      <c r="H428" s="250" t="n">
        <v>99</v>
      </c>
      <c r="I428" s="250" t="n">
        <v>97.4</v>
      </c>
      <c r="J428" s="250"/>
      <c r="K428" s="250"/>
      <c r="L428" s="250" t="n">
        <v>11</v>
      </c>
      <c r="M428" s="250" t="n">
        <v>10.8</v>
      </c>
      <c r="N428" s="250"/>
      <c r="O428" s="71"/>
      <c r="P428" s="71"/>
      <c r="Q428" s="27"/>
      <c r="R428" s="72" t="s">
        <v>843</v>
      </c>
      <c r="S428" s="71" t="n">
        <v>0</v>
      </c>
    </row>
    <row r="429" customFormat="false" ht="113.95" hidden="false" customHeight="false" outlineLevel="0" collapsed="false">
      <c r="A429" s="202"/>
      <c r="B429" s="248" t="s">
        <v>846</v>
      </c>
      <c r="C429" s="72" t="s">
        <v>847</v>
      </c>
      <c r="D429" s="288" t="s">
        <v>25</v>
      </c>
      <c r="E429" s="288" t="s">
        <v>842</v>
      </c>
      <c r="F429" s="69" t="n">
        <v>110</v>
      </c>
      <c r="G429" s="69" t="n">
        <f aca="false">I429+M429</f>
        <v>108.2</v>
      </c>
      <c r="H429" s="250" t="n">
        <v>99</v>
      </c>
      <c r="I429" s="250" t="n">
        <v>97.4</v>
      </c>
      <c r="J429" s="250"/>
      <c r="K429" s="250"/>
      <c r="L429" s="250" t="n">
        <v>11</v>
      </c>
      <c r="M429" s="250" t="n">
        <v>10.8</v>
      </c>
      <c r="N429" s="250"/>
      <c r="O429" s="71"/>
      <c r="P429" s="71"/>
      <c r="Q429" s="27"/>
      <c r="R429" s="72" t="s">
        <v>843</v>
      </c>
      <c r="S429" s="71" t="n">
        <v>0</v>
      </c>
    </row>
    <row r="430" customFormat="false" ht="113.95" hidden="false" customHeight="false" outlineLevel="0" collapsed="false">
      <c r="A430" s="202"/>
      <c r="B430" s="248" t="s">
        <v>848</v>
      </c>
      <c r="C430" s="238" t="s">
        <v>849</v>
      </c>
      <c r="D430" s="289" t="s">
        <v>25</v>
      </c>
      <c r="E430" s="289" t="s">
        <v>842</v>
      </c>
      <c r="F430" s="69" t="n">
        <v>110</v>
      </c>
      <c r="G430" s="69" t="n">
        <f aca="false">I430+M430</f>
        <v>108.2</v>
      </c>
      <c r="H430" s="250" t="n">
        <v>99</v>
      </c>
      <c r="I430" s="250" t="n">
        <v>97.4</v>
      </c>
      <c r="J430" s="250"/>
      <c r="K430" s="250"/>
      <c r="L430" s="250" t="n">
        <v>11</v>
      </c>
      <c r="M430" s="250" t="n">
        <v>10.8</v>
      </c>
      <c r="N430" s="250"/>
      <c r="O430" s="71"/>
      <c r="P430" s="71"/>
      <c r="Q430" s="27"/>
      <c r="R430" s="72" t="s">
        <v>843</v>
      </c>
      <c r="S430" s="71" t="n">
        <v>0</v>
      </c>
    </row>
    <row r="431" s="284" customFormat="true" ht="203.95" hidden="false" customHeight="false" outlineLevel="0" collapsed="false">
      <c r="A431" s="202"/>
      <c r="B431" s="248" t="s">
        <v>850</v>
      </c>
      <c r="C431" s="72" t="s">
        <v>851</v>
      </c>
      <c r="D431" s="72" t="s">
        <v>25</v>
      </c>
      <c r="E431" s="72" t="s">
        <v>837</v>
      </c>
      <c r="F431" s="69" t="n">
        <v>1208.7</v>
      </c>
      <c r="G431" s="69" t="n">
        <f aca="false">I431+M431</f>
        <v>899.5</v>
      </c>
      <c r="H431" s="250"/>
      <c r="I431" s="250"/>
      <c r="J431" s="250"/>
      <c r="K431" s="250"/>
      <c r="L431" s="250" t="n">
        <v>1208.7</v>
      </c>
      <c r="M431" s="252" t="n">
        <v>899.5</v>
      </c>
      <c r="N431" s="250"/>
      <c r="O431" s="71"/>
      <c r="P431" s="71"/>
      <c r="Q431" s="27"/>
      <c r="R431" s="72" t="s">
        <v>852</v>
      </c>
      <c r="S431" s="71" t="s">
        <v>853</v>
      </c>
      <c r="T431" s="283"/>
    </row>
    <row r="432" customFormat="false" ht="181.45" hidden="false" customHeight="false" outlineLevel="0" collapsed="false">
      <c r="A432" s="202"/>
      <c r="B432" s="248" t="s">
        <v>854</v>
      </c>
      <c r="C432" s="72" t="s">
        <v>855</v>
      </c>
      <c r="D432" s="72" t="s">
        <v>25</v>
      </c>
      <c r="E432" s="72" t="s">
        <v>837</v>
      </c>
      <c r="F432" s="69" t="n">
        <v>132</v>
      </c>
      <c r="G432" s="69" t="n">
        <v>0</v>
      </c>
      <c r="H432" s="250"/>
      <c r="I432" s="250"/>
      <c r="J432" s="250"/>
      <c r="K432" s="250"/>
      <c r="L432" s="250" t="n">
        <v>132</v>
      </c>
      <c r="M432" s="250" t="n">
        <v>0</v>
      </c>
      <c r="N432" s="250"/>
      <c r="O432" s="71"/>
      <c r="P432" s="71"/>
      <c r="Q432" s="27"/>
      <c r="R432" s="72" t="s">
        <v>856</v>
      </c>
      <c r="S432" s="71" t="n">
        <v>0</v>
      </c>
    </row>
    <row r="433" s="291" customFormat="true" ht="113.95" hidden="false" customHeight="false" outlineLevel="0" collapsed="false">
      <c r="A433" s="202"/>
      <c r="B433" s="248" t="s">
        <v>857</v>
      </c>
      <c r="C433" s="72" t="s">
        <v>858</v>
      </c>
      <c r="D433" s="72" t="s">
        <v>25</v>
      </c>
      <c r="E433" s="72" t="s">
        <v>816</v>
      </c>
      <c r="F433" s="69" t="n">
        <v>15</v>
      </c>
      <c r="G433" s="69" t="n">
        <v>15</v>
      </c>
      <c r="H433" s="250"/>
      <c r="I433" s="250"/>
      <c r="J433" s="250"/>
      <c r="K433" s="250"/>
      <c r="L433" s="250" t="n">
        <v>15</v>
      </c>
      <c r="M433" s="250" t="n">
        <v>15</v>
      </c>
      <c r="N433" s="250"/>
      <c r="O433" s="71"/>
      <c r="P433" s="71"/>
      <c r="Q433" s="27"/>
      <c r="R433" s="72" t="s">
        <v>859</v>
      </c>
      <c r="S433" s="71" t="n">
        <v>1</v>
      </c>
      <c r="T433" s="290"/>
    </row>
    <row r="434" customFormat="false" ht="113.95" hidden="false" customHeight="false" outlineLevel="0" collapsed="false">
      <c r="A434" s="202"/>
      <c r="B434" s="292" t="s">
        <v>860</v>
      </c>
      <c r="C434" s="70" t="s">
        <v>861</v>
      </c>
      <c r="D434" s="70" t="s">
        <v>25</v>
      </c>
      <c r="E434" s="70" t="s">
        <v>837</v>
      </c>
      <c r="F434" s="18" t="n">
        <v>22.8</v>
      </c>
      <c r="G434" s="18" t="n">
        <v>22.8</v>
      </c>
      <c r="H434" s="293"/>
      <c r="I434" s="294"/>
      <c r="J434" s="294"/>
      <c r="K434" s="294"/>
      <c r="L434" s="294" t="n">
        <v>22.8</v>
      </c>
      <c r="M434" s="294" t="n">
        <v>22.8</v>
      </c>
      <c r="N434" s="294"/>
      <c r="O434" s="295"/>
      <c r="P434" s="295"/>
      <c r="Q434" s="296"/>
      <c r="R434" s="297" t="s">
        <v>862</v>
      </c>
      <c r="S434" s="298" t="s">
        <v>863</v>
      </c>
    </row>
    <row r="435" s="291" customFormat="true" ht="68.95" hidden="false" customHeight="false" outlineLevel="0" collapsed="false">
      <c r="A435" s="202"/>
      <c r="B435" s="292" t="s">
        <v>864</v>
      </c>
      <c r="C435" s="70" t="s">
        <v>865</v>
      </c>
      <c r="D435" s="70" t="s">
        <v>25</v>
      </c>
      <c r="E435" s="70" t="s">
        <v>837</v>
      </c>
      <c r="F435" s="18" t="n">
        <v>9.8</v>
      </c>
      <c r="G435" s="18" t="n">
        <v>9.8</v>
      </c>
      <c r="H435" s="293"/>
      <c r="I435" s="294"/>
      <c r="J435" s="294"/>
      <c r="K435" s="294"/>
      <c r="L435" s="294" t="n">
        <v>9.8</v>
      </c>
      <c r="M435" s="294" t="n">
        <v>9.8</v>
      </c>
      <c r="N435" s="294"/>
      <c r="O435" s="295"/>
      <c r="P435" s="295"/>
      <c r="Q435" s="296"/>
      <c r="R435" s="297" t="s">
        <v>866</v>
      </c>
      <c r="S435" s="298" t="s">
        <v>867</v>
      </c>
      <c r="T435" s="290"/>
    </row>
    <row r="436" customFormat="false" ht="169.75" hidden="false" customHeight="true" outlineLevel="0" collapsed="false">
      <c r="A436" s="202"/>
      <c r="B436" s="292" t="s">
        <v>868</v>
      </c>
      <c r="C436" s="70" t="s">
        <v>869</v>
      </c>
      <c r="D436" s="70" t="s">
        <v>25</v>
      </c>
      <c r="E436" s="70" t="s">
        <v>837</v>
      </c>
      <c r="F436" s="299" t="n">
        <v>269.98</v>
      </c>
      <c r="G436" s="18" t="n">
        <v>0</v>
      </c>
      <c r="H436" s="293"/>
      <c r="I436" s="294"/>
      <c r="J436" s="294"/>
      <c r="K436" s="294"/>
      <c r="L436" s="300" t="n">
        <v>269.98</v>
      </c>
      <c r="M436" s="294" t="n">
        <v>0</v>
      </c>
      <c r="N436" s="294"/>
      <c r="O436" s="295"/>
      <c r="P436" s="295"/>
      <c r="Q436" s="296"/>
      <c r="R436" s="297" t="s">
        <v>870</v>
      </c>
      <c r="S436" s="298" t="n">
        <v>0</v>
      </c>
    </row>
    <row r="437" s="291" customFormat="true" ht="113.95" hidden="false" customHeight="false" outlineLevel="0" collapsed="false">
      <c r="A437" s="202"/>
      <c r="B437" s="292" t="s">
        <v>871</v>
      </c>
      <c r="C437" s="70" t="s">
        <v>872</v>
      </c>
      <c r="D437" s="70" t="s">
        <v>25</v>
      </c>
      <c r="E437" s="70" t="s">
        <v>873</v>
      </c>
      <c r="F437" s="18" t="n">
        <v>555.2</v>
      </c>
      <c r="G437" s="18" t="n">
        <v>0</v>
      </c>
      <c r="H437" s="293"/>
      <c r="I437" s="294"/>
      <c r="J437" s="294" t="n">
        <v>500</v>
      </c>
      <c r="K437" s="294" t="n">
        <v>0</v>
      </c>
      <c r="L437" s="294" t="n">
        <v>55.2</v>
      </c>
      <c r="M437" s="294" t="n">
        <v>0</v>
      </c>
      <c r="N437" s="294"/>
      <c r="O437" s="295"/>
      <c r="P437" s="295"/>
      <c r="Q437" s="296"/>
      <c r="R437" s="297" t="s">
        <v>874</v>
      </c>
      <c r="S437" s="298" t="n">
        <v>0</v>
      </c>
      <c r="T437" s="290"/>
    </row>
    <row r="438" customFormat="false" ht="113.95" hidden="false" customHeight="false" outlineLevel="0" collapsed="false">
      <c r="A438" s="202"/>
      <c r="B438" s="292" t="s">
        <v>875</v>
      </c>
      <c r="C438" s="70" t="s">
        <v>876</v>
      </c>
      <c r="D438" s="70" t="s">
        <v>25</v>
      </c>
      <c r="E438" s="70" t="s">
        <v>873</v>
      </c>
      <c r="F438" s="18" t="n">
        <v>555.2</v>
      </c>
      <c r="G438" s="18" t="n">
        <v>0</v>
      </c>
      <c r="H438" s="293"/>
      <c r="I438" s="294"/>
      <c r="J438" s="294" t="n">
        <v>500</v>
      </c>
      <c r="K438" s="294" t="n">
        <v>0</v>
      </c>
      <c r="L438" s="294" t="n">
        <v>55.2</v>
      </c>
      <c r="M438" s="294" t="n">
        <v>0</v>
      </c>
      <c r="N438" s="294"/>
      <c r="O438" s="295"/>
      <c r="P438" s="295"/>
      <c r="Q438" s="296"/>
      <c r="R438" s="297" t="s">
        <v>874</v>
      </c>
      <c r="S438" s="298" t="n">
        <v>0</v>
      </c>
    </row>
    <row r="439" s="291" customFormat="true" ht="128.95" hidden="false" customHeight="true" outlineLevel="0" collapsed="false">
      <c r="A439" s="45"/>
      <c r="B439" s="301"/>
      <c r="C439" s="302" t="s">
        <v>9</v>
      </c>
      <c r="D439" s="17"/>
      <c r="E439" s="17"/>
      <c r="F439" s="303" t="n">
        <f aca="false">SUM(F417:F438)</f>
        <v>17587.689</v>
      </c>
      <c r="G439" s="304" t="n">
        <f aca="false">SUM(G417:G438)</f>
        <v>8885.5</v>
      </c>
      <c r="H439" s="304" t="n">
        <f aca="false">SUM(H417:H438)</f>
        <v>396</v>
      </c>
      <c r="I439" s="304" t="n">
        <f aca="false">SUM(I417:I438)</f>
        <v>389.6</v>
      </c>
      <c r="J439" s="304" t="n">
        <f aca="false">SUM(J417:J438)</f>
        <v>1000</v>
      </c>
      <c r="K439" s="303"/>
      <c r="L439" s="303" t="n">
        <f aca="false">SUM(L417:L438)</f>
        <v>16191.689</v>
      </c>
      <c r="M439" s="304" t="n">
        <f aca="false">SUM(M417:M438)</f>
        <v>8495.9</v>
      </c>
      <c r="N439" s="303"/>
      <c r="O439" s="303"/>
      <c r="P439" s="303"/>
      <c r="Q439" s="303"/>
      <c r="R439" s="305"/>
      <c r="S439" s="306"/>
      <c r="T439" s="290"/>
    </row>
    <row r="440" customFormat="false" ht="147" hidden="false" customHeight="true" outlineLevel="0" collapsed="false">
      <c r="A440" s="286" t="s">
        <v>877</v>
      </c>
      <c r="B440" s="307" t="s">
        <v>126</v>
      </c>
      <c r="C440" s="286" t="s">
        <v>878</v>
      </c>
      <c r="D440" s="45" t="s">
        <v>25</v>
      </c>
      <c r="E440" s="286" t="s">
        <v>816</v>
      </c>
      <c r="F440" s="69" t="n">
        <f aca="false">H440+J440+L440+N440+P440</f>
        <v>7494.6</v>
      </c>
      <c r="G440" s="69" t="n">
        <f aca="false">I440+K440+M440+O440+Q440</f>
        <v>2481.62</v>
      </c>
      <c r="H440" s="308"/>
      <c r="I440" s="309"/>
      <c r="J440" s="310"/>
      <c r="K440" s="309"/>
      <c r="L440" s="309" t="n">
        <v>7494.6</v>
      </c>
      <c r="M440" s="309" t="n">
        <f aca="false">706.6+1775.02</f>
        <v>2481.62</v>
      </c>
      <c r="N440" s="68"/>
      <c r="O440" s="68"/>
      <c r="P440" s="68"/>
      <c r="Q440" s="68"/>
      <c r="R440" s="286" t="s">
        <v>879</v>
      </c>
      <c r="S440" s="311" t="s">
        <v>880</v>
      </c>
    </row>
    <row r="441" customFormat="false" ht="68.95" hidden="false" customHeight="false" outlineLevel="0" collapsed="false">
      <c r="A441" s="286"/>
      <c r="B441" s="312" t="s">
        <v>100</v>
      </c>
      <c r="C441" s="286" t="s">
        <v>881</v>
      </c>
      <c r="D441" s="45" t="s">
        <v>25</v>
      </c>
      <c r="E441" s="286" t="s">
        <v>816</v>
      </c>
      <c r="F441" s="69" t="n">
        <f aca="false">H441+J441+L441+N441+P441</f>
        <v>3581.1</v>
      </c>
      <c r="G441" s="285" t="n">
        <v>0</v>
      </c>
      <c r="H441" s="308"/>
      <c r="I441" s="309"/>
      <c r="J441" s="310"/>
      <c r="K441" s="309"/>
      <c r="L441" s="309" t="n">
        <v>3581.1</v>
      </c>
      <c r="M441" s="309" t="n">
        <v>0</v>
      </c>
      <c r="N441" s="68"/>
      <c r="O441" s="68"/>
      <c r="P441" s="68"/>
      <c r="Q441" s="68"/>
      <c r="R441" s="286" t="s">
        <v>882</v>
      </c>
      <c r="S441" s="311" t="n">
        <v>0</v>
      </c>
    </row>
    <row r="442" customFormat="false" ht="13.8" hidden="false" customHeight="false" outlineLevel="0" collapsed="false">
      <c r="A442" s="313"/>
      <c r="B442" s="20"/>
      <c r="C442" s="314" t="s">
        <v>9</v>
      </c>
      <c r="D442" s="55"/>
      <c r="E442" s="314"/>
      <c r="F442" s="315" t="n">
        <f aca="false">SUM(F440:F441)</f>
        <v>11075.7</v>
      </c>
      <c r="G442" s="315" t="n">
        <f aca="false">SUM(G440:G441)</f>
        <v>2481.62</v>
      </c>
      <c r="H442" s="315"/>
      <c r="I442" s="315"/>
      <c r="J442" s="315"/>
      <c r="K442" s="315"/>
      <c r="L442" s="315" t="n">
        <f aca="false">SUM(L440:L441)</f>
        <v>11075.7</v>
      </c>
      <c r="M442" s="315" t="n">
        <f aca="false">SUM(M440:M441)</f>
        <v>2481.62</v>
      </c>
      <c r="N442" s="315"/>
      <c r="O442" s="315"/>
      <c r="P442" s="315"/>
      <c r="Q442" s="315"/>
      <c r="R442" s="316"/>
      <c r="S442" s="68"/>
    </row>
    <row r="443" customFormat="false" ht="102.2" hidden="false" customHeight="true" outlineLevel="0" collapsed="false">
      <c r="A443" s="45" t="s">
        <v>883</v>
      </c>
      <c r="B443" s="20" t="s">
        <v>126</v>
      </c>
      <c r="C443" s="45" t="s">
        <v>884</v>
      </c>
      <c r="D443" s="45" t="s">
        <v>25</v>
      </c>
      <c r="E443" s="286" t="s">
        <v>885</v>
      </c>
      <c r="F443" s="19" t="n">
        <f aca="false">H443+J443+L443+N443+P443</f>
        <v>224.9</v>
      </c>
      <c r="G443" s="19" t="n">
        <v>43.9</v>
      </c>
      <c r="H443" s="27"/>
      <c r="I443" s="27"/>
      <c r="J443" s="27"/>
      <c r="K443" s="27"/>
      <c r="L443" s="19" t="n">
        <f aca="false">224.9</f>
        <v>224.9</v>
      </c>
      <c r="M443" s="19" t="n">
        <v>43.9</v>
      </c>
      <c r="N443" s="27"/>
      <c r="O443" s="27"/>
      <c r="P443" s="27"/>
      <c r="Q443" s="27"/>
      <c r="R443" s="45" t="s">
        <v>886</v>
      </c>
      <c r="S443" s="20" t="n">
        <v>1513</v>
      </c>
    </row>
    <row r="444" customFormat="false" ht="124.65" hidden="false" customHeight="true" outlineLevel="0" collapsed="false">
      <c r="A444" s="45"/>
      <c r="B444" s="20" t="s">
        <v>100</v>
      </c>
      <c r="C444" s="45" t="s">
        <v>887</v>
      </c>
      <c r="D444" s="45" t="s">
        <v>25</v>
      </c>
      <c r="E444" s="286" t="s">
        <v>816</v>
      </c>
      <c r="F444" s="19" t="n">
        <f aca="false">H444+J444+L444+N444+P444</f>
        <v>28.8</v>
      </c>
      <c r="G444" s="19" t="n">
        <f aca="false">I444+K444+M444+O444+Q444</f>
        <v>28.5</v>
      </c>
      <c r="H444" s="27"/>
      <c r="I444" s="27"/>
      <c r="J444" s="27"/>
      <c r="K444" s="27"/>
      <c r="L444" s="19" t="n">
        <v>28.8</v>
      </c>
      <c r="M444" s="19" t="n">
        <v>28.5</v>
      </c>
      <c r="N444" s="27"/>
      <c r="O444" s="27"/>
      <c r="P444" s="27"/>
      <c r="Q444" s="27"/>
      <c r="R444" s="45" t="s">
        <v>888</v>
      </c>
      <c r="S444" s="20" t="n">
        <v>6</v>
      </c>
    </row>
    <row r="445" customFormat="false" ht="113.95" hidden="false" customHeight="false" outlineLevel="0" collapsed="false">
      <c r="A445" s="45"/>
      <c r="B445" s="20" t="s">
        <v>103</v>
      </c>
      <c r="C445" s="45" t="s">
        <v>889</v>
      </c>
      <c r="D445" s="45" t="s">
        <v>25</v>
      </c>
      <c r="E445" s="45" t="s">
        <v>837</v>
      </c>
      <c r="F445" s="19" t="n">
        <f aca="false">H445+J445+L445+N445+P445</f>
        <v>32.8</v>
      </c>
      <c r="G445" s="19" t="n">
        <f aca="false">I445+K445+M445+O445+Q445</f>
        <v>2.3</v>
      </c>
      <c r="H445" s="27"/>
      <c r="I445" s="27"/>
      <c r="J445" s="27"/>
      <c r="K445" s="27"/>
      <c r="L445" s="20" t="n">
        <v>32.8</v>
      </c>
      <c r="M445" s="20" t="n">
        <v>2.3</v>
      </c>
      <c r="N445" s="27"/>
      <c r="O445" s="27"/>
      <c r="P445" s="27"/>
      <c r="Q445" s="27"/>
      <c r="R445" s="45" t="s">
        <v>890</v>
      </c>
      <c r="S445" s="20" t="n">
        <v>241</v>
      </c>
    </row>
    <row r="446" s="291" customFormat="true" ht="125.2" hidden="false" customHeight="false" outlineLevel="0" collapsed="false">
      <c r="A446" s="45"/>
      <c r="B446" s="20" t="s">
        <v>107</v>
      </c>
      <c r="C446" s="45" t="s">
        <v>891</v>
      </c>
      <c r="D446" s="45" t="s">
        <v>25</v>
      </c>
      <c r="E446" s="45" t="s">
        <v>837</v>
      </c>
      <c r="F446" s="19" t="n">
        <v>80</v>
      </c>
      <c r="G446" s="19" t="n">
        <v>0</v>
      </c>
      <c r="H446" s="27"/>
      <c r="I446" s="27"/>
      <c r="J446" s="27"/>
      <c r="K446" s="27"/>
      <c r="L446" s="19" t="n">
        <v>80</v>
      </c>
      <c r="M446" s="19" t="n">
        <v>0</v>
      </c>
      <c r="N446" s="27"/>
      <c r="O446" s="27"/>
      <c r="P446" s="27"/>
      <c r="Q446" s="27"/>
      <c r="R446" s="45" t="s">
        <v>892</v>
      </c>
      <c r="S446" s="20" t="n">
        <v>0</v>
      </c>
      <c r="T446" s="290"/>
    </row>
    <row r="447" customFormat="false" ht="13.8" hidden="false" customHeight="false" outlineLevel="0" collapsed="false">
      <c r="A447" s="313"/>
      <c r="B447" s="20"/>
      <c r="C447" s="314" t="s">
        <v>9</v>
      </c>
      <c r="D447" s="55"/>
      <c r="E447" s="314"/>
      <c r="F447" s="315" t="n">
        <f aca="false">SUM(F443:F446)</f>
        <v>366.5</v>
      </c>
      <c r="G447" s="315" t="n">
        <f aca="false">SUM(G443:G446)</f>
        <v>74.7</v>
      </c>
      <c r="H447" s="315"/>
      <c r="I447" s="315"/>
      <c r="J447" s="315"/>
      <c r="K447" s="315"/>
      <c r="L447" s="315" t="n">
        <f aca="false">SUM(L443:L446)</f>
        <v>366.5</v>
      </c>
      <c r="M447" s="315" t="n">
        <f aca="false">SUM(M443:M446)</f>
        <v>74.7</v>
      </c>
      <c r="N447" s="315"/>
      <c r="O447" s="315"/>
      <c r="P447" s="315"/>
      <c r="Q447" s="315"/>
      <c r="R447" s="316"/>
      <c r="S447" s="68"/>
    </row>
    <row r="448" s="291" customFormat="true" ht="114.1" hidden="false" customHeight="true" outlineLevel="0" collapsed="false">
      <c r="A448" s="45" t="s">
        <v>893</v>
      </c>
      <c r="B448" s="20" t="s">
        <v>126</v>
      </c>
      <c r="C448" s="45" t="s">
        <v>894</v>
      </c>
      <c r="D448" s="45" t="s">
        <v>25</v>
      </c>
      <c r="E448" s="45" t="s">
        <v>75</v>
      </c>
      <c r="F448" s="19" t="n">
        <f aca="false">H448+J448+L448+N448+P448</f>
        <v>23.1</v>
      </c>
      <c r="G448" s="19" t="n">
        <f aca="false">I448+K448+M448+O448+Q448</f>
        <v>16.7</v>
      </c>
      <c r="H448" s="19"/>
      <c r="I448" s="19"/>
      <c r="J448" s="19"/>
      <c r="K448" s="19"/>
      <c r="L448" s="19" t="n">
        <v>23.1</v>
      </c>
      <c r="M448" s="19" t="n">
        <v>16.7</v>
      </c>
      <c r="N448" s="31"/>
      <c r="O448" s="31"/>
      <c r="P448" s="31"/>
      <c r="Q448" s="31"/>
      <c r="R448" s="45" t="s">
        <v>895</v>
      </c>
      <c r="S448" s="20" t="s">
        <v>896</v>
      </c>
      <c r="T448" s="290"/>
    </row>
    <row r="449" customFormat="false" ht="91.45" hidden="false" customHeight="false" outlineLevel="0" collapsed="false">
      <c r="A449" s="45"/>
      <c r="B449" s="20" t="s">
        <v>100</v>
      </c>
      <c r="C449" s="45" t="s">
        <v>897</v>
      </c>
      <c r="D449" s="45" t="s">
        <v>25</v>
      </c>
      <c r="E449" s="45" t="s">
        <v>816</v>
      </c>
      <c r="F449" s="19" t="n">
        <f aca="false">H449+J449+L449+N449+P449</f>
        <v>25.2</v>
      </c>
      <c r="G449" s="19" t="n">
        <v>18.8</v>
      </c>
      <c r="H449" s="19"/>
      <c r="I449" s="19"/>
      <c r="J449" s="19"/>
      <c r="K449" s="19"/>
      <c r="L449" s="19" t="n">
        <v>25.2</v>
      </c>
      <c r="M449" s="19" t="n">
        <v>18.8</v>
      </c>
      <c r="N449" s="31"/>
      <c r="O449" s="31"/>
      <c r="P449" s="31"/>
      <c r="Q449" s="31"/>
      <c r="R449" s="45" t="s">
        <v>898</v>
      </c>
      <c r="S449" s="20" t="n">
        <v>30</v>
      </c>
    </row>
    <row r="450" s="284" customFormat="true" ht="68.95" hidden="false" customHeight="false" outlineLevel="0" collapsed="false">
      <c r="A450" s="45"/>
      <c r="B450" s="20" t="s">
        <v>103</v>
      </c>
      <c r="C450" s="45" t="s">
        <v>899</v>
      </c>
      <c r="D450" s="45" t="s">
        <v>25</v>
      </c>
      <c r="E450" s="45" t="s">
        <v>816</v>
      </c>
      <c r="F450" s="19" t="n">
        <f aca="false">H450+J450+L450+N450+P450</f>
        <v>224</v>
      </c>
      <c r="G450" s="19" t="n">
        <v>207.6</v>
      </c>
      <c r="H450" s="19"/>
      <c r="I450" s="19"/>
      <c r="J450" s="19"/>
      <c r="K450" s="19"/>
      <c r="L450" s="19" t="n">
        <v>224</v>
      </c>
      <c r="M450" s="19" t="n">
        <v>207.6</v>
      </c>
      <c r="N450" s="31"/>
      <c r="O450" s="31"/>
      <c r="P450" s="31"/>
      <c r="Q450" s="31"/>
      <c r="R450" s="45" t="s">
        <v>900</v>
      </c>
      <c r="S450" s="20" t="n">
        <v>2863</v>
      </c>
      <c r="T450" s="283"/>
    </row>
    <row r="451" customFormat="false" ht="13.8" hidden="false" customHeight="false" outlineLevel="0" collapsed="false">
      <c r="A451" s="313"/>
      <c r="B451" s="20"/>
      <c r="C451" s="314" t="s">
        <v>9</v>
      </c>
      <c r="D451" s="55"/>
      <c r="E451" s="314"/>
      <c r="F451" s="315" t="n">
        <f aca="false">SUM(F448:F450)</f>
        <v>272.3</v>
      </c>
      <c r="G451" s="315" t="n">
        <f aca="false">SUM(G448:G450)</f>
        <v>243.1</v>
      </c>
      <c r="H451" s="315"/>
      <c r="I451" s="315"/>
      <c r="J451" s="315"/>
      <c r="K451" s="315"/>
      <c r="L451" s="315" t="n">
        <f aca="false">SUM(L448:L450)</f>
        <v>272.3</v>
      </c>
      <c r="M451" s="315" t="n">
        <f aca="false">SUM(M448:M450)</f>
        <v>243.1</v>
      </c>
      <c r="N451" s="315"/>
      <c r="O451" s="315"/>
      <c r="P451" s="315"/>
      <c r="Q451" s="315"/>
      <c r="R451" s="316"/>
      <c r="S451" s="68"/>
    </row>
    <row r="452" customFormat="false" ht="113.4" hidden="false" customHeight="true" outlineLevel="0" collapsed="false">
      <c r="A452" s="45" t="s">
        <v>901</v>
      </c>
      <c r="B452" s="20" t="s">
        <v>126</v>
      </c>
      <c r="C452" s="45" t="s">
        <v>902</v>
      </c>
      <c r="D452" s="45" t="s">
        <v>25</v>
      </c>
      <c r="E452" s="45" t="s">
        <v>816</v>
      </c>
      <c r="F452" s="19" t="n">
        <f aca="false">L452</f>
        <v>150</v>
      </c>
      <c r="G452" s="19" t="n">
        <f aca="false">M452</f>
        <v>0</v>
      </c>
      <c r="H452" s="31"/>
      <c r="I452" s="31"/>
      <c r="J452" s="31"/>
      <c r="K452" s="31"/>
      <c r="L452" s="19" t="n">
        <v>150</v>
      </c>
      <c r="M452" s="19" t="n">
        <v>0</v>
      </c>
      <c r="N452" s="27"/>
      <c r="O452" s="27"/>
      <c r="P452" s="27"/>
      <c r="Q452" s="27"/>
      <c r="R452" s="45" t="s">
        <v>903</v>
      </c>
      <c r="S452" s="20" t="n">
        <v>0</v>
      </c>
    </row>
    <row r="453" customFormat="false" ht="181.45" hidden="false" customHeight="false" outlineLevel="0" collapsed="false">
      <c r="A453" s="45"/>
      <c r="B453" s="20" t="s">
        <v>100</v>
      </c>
      <c r="C453" s="45" t="s">
        <v>904</v>
      </c>
      <c r="D453" s="45" t="s">
        <v>25</v>
      </c>
      <c r="E453" s="45" t="s">
        <v>816</v>
      </c>
      <c r="F453" s="19" t="n">
        <f aca="false">L453</f>
        <v>120</v>
      </c>
      <c r="G453" s="19" t="n">
        <f aca="false">M453</f>
        <v>87.7</v>
      </c>
      <c r="H453" s="27"/>
      <c r="I453" s="27"/>
      <c r="J453" s="27"/>
      <c r="K453" s="27"/>
      <c r="L453" s="19" t="n">
        <v>120</v>
      </c>
      <c r="M453" s="19" t="n">
        <v>87.7</v>
      </c>
      <c r="N453" s="27"/>
      <c r="O453" s="27"/>
      <c r="P453" s="27"/>
      <c r="Q453" s="27"/>
      <c r="R453" s="45" t="s">
        <v>905</v>
      </c>
      <c r="S453" s="20" t="n">
        <v>16</v>
      </c>
    </row>
    <row r="454" customFormat="false" ht="57.7" hidden="false" customHeight="false" outlineLevel="0" collapsed="false">
      <c r="A454" s="45"/>
      <c r="B454" s="20" t="s">
        <v>103</v>
      </c>
      <c r="C454" s="45" t="s">
        <v>906</v>
      </c>
      <c r="D454" s="45" t="s">
        <v>25</v>
      </c>
      <c r="E454" s="45" t="s">
        <v>341</v>
      </c>
      <c r="F454" s="19" t="n">
        <v>1670.1</v>
      </c>
      <c r="G454" s="19" t="n">
        <v>1474</v>
      </c>
      <c r="H454" s="20" t="n">
        <v>1347.5</v>
      </c>
      <c r="I454" s="19" t="n">
        <v>1335.01</v>
      </c>
      <c r="J454" s="27"/>
      <c r="K454" s="27"/>
      <c r="L454" s="20" t="n">
        <v>322.6</v>
      </c>
      <c r="M454" s="20" t="n">
        <v>139.03</v>
      </c>
      <c r="N454" s="27"/>
      <c r="O454" s="27"/>
      <c r="P454" s="27"/>
      <c r="Q454" s="27"/>
      <c r="R454" s="45" t="s">
        <v>907</v>
      </c>
      <c r="S454" s="20" t="n">
        <v>320</v>
      </c>
    </row>
    <row r="455" customFormat="false" ht="91.45" hidden="false" customHeight="true" outlineLevel="0" collapsed="false">
      <c r="A455" s="313"/>
      <c r="B455" s="20"/>
      <c r="C455" s="314" t="s">
        <v>9</v>
      </c>
      <c r="D455" s="55"/>
      <c r="E455" s="314"/>
      <c r="F455" s="315" t="n">
        <f aca="false">SUM(F452:F454)</f>
        <v>1940.1</v>
      </c>
      <c r="G455" s="315" t="n">
        <f aca="false">SUM(G452:G454)</f>
        <v>1561.7</v>
      </c>
      <c r="H455" s="315" t="n">
        <f aca="false">SUM(H452:H454)</f>
        <v>1347.5</v>
      </c>
      <c r="I455" s="315" t="n">
        <f aca="false">SUM(I452:I454)</f>
        <v>1335.01</v>
      </c>
      <c r="J455" s="315"/>
      <c r="K455" s="315"/>
      <c r="L455" s="315" t="n">
        <f aca="false">SUM(L452:L454)</f>
        <v>592.6</v>
      </c>
      <c r="M455" s="315" t="n">
        <f aca="false">SUM(M452:M454)</f>
        <v>226.73</v>
      </c>
      <c r="N455" s="315"/>
      <c r="O455" s="315"/>
      <c r="P455" s="315"/>
      <c r="Q455" s="315"/>
      <c r="R455" s="316"/>
      <c r="S455" s="68"/>
    </row>
    <row r="456" customFormat="false" ht="136.45" hidden="false" customHeight="false" outlineLevel="0" collapsed="false">
      <c r="A456" s="45" t="s">
        <v>908</v>
      </c>
      <c r="B456" s="20" t="s">
        <v>126</v>
      </c>
      <c r="C456" s="45" t="s">
        <v>909</v>
      </c>
      <c r="D456" s="45" t="s">
        <v>25</v>
      </c>
      <c r="E456" s="45" t="s">
        <v>816</v>
      </c>
      <c r="F456" s="19" t="n">
        <f aca="false">L456</f>
        <v>107.4</v>
      </c>
      <c r="G456" s="19" t="n">
        <v>1.8</v>
      </c>
      <c r="H456" s="27"/>
      <c r="I456" s="27"/>
      <c r="J456" s="27"/>
      <c r="K456" s="27"/>
      <c r="L456" s="20" t="n">
        <v>107.4</v>
      </c>
      <c r="M456" s="20" t="n">
        <v>1.8</v>
      </c>
      <c r="N456" s="27"/>
      <c r="O456" s="27"/>
      <c r="P456" s="27"/>
      <c r="Q456" s="27"/>
      <c r="R456" s="45" t="s">
        <v>910</v>
      </c>
      <c r="S456" s="45" t="s">
        <v>911</v>
      </c>
    </row>
    <row r="457" customFormat="false" ht="13.8" hidden="false" customHeight="false" outlineLevel="0" collapsed="false">
      <c r="A457" s="313"/>
      <c r="B457" s="20"/>
      <c r="C457" s="314" t="s">
        <v>9</v>
      </c>
      <c r="D457" s="55"/>
      <c r="E457" s="314"/>
      <c r="F457" s="315" t="n">
        <f aca="false">SUM(F456)</f>
        <v>107.4</v>
      </c>
      <c r="G457" s="315" t="n">
        <f aca="false">SUM(G456)</f>
        <v>1.8</v>
      </c>
      <c r="H457" s="315"/>
      <c r="I457" s="315"/>
      <c r="J457" s="315"/>
      <c r="K457" s="315"/>
      <c r="L457" s="315" t="n">
        <f aca="false">SUM(L456)</f>
        <v>107.4</v>
      </c>
      <c r="M457" s="315" t="n">
        <f aca="false">SUM(M456)</f>
        <v>1.8</v>
      </c>
      <c r="N457" s="315"/>
      <c r="O457" s="315"/>
      <c r="P457" s="315"/>
      <c r="Q457" s="315"/>
      <c r="R457" s="316"/>
      <c r="S457" s="68"/>
    </row>
    <row r="458" customFormat="false" ht="46.25" hidden="false" customHeight="true" outlineLevel="0" collapsed="false">
      <c r="A458" s="45" t="s">
        <v>912</v>
      </c>
      <c r="B458" s="20" t="s">
        <v>126</v>
      </c>
      <c r="C458" s="45" t="s">
        <v>913</v>
      </c>
      <c r="D458" s="45" t="s">
        <v>25</v>
      </c>
      <c r="E458" s="45" t="s">
        <v>816</v>
      </c>
      <c r="F458" s="19" t="n">
        <f aca="false">L458</f>
        <v>30</v>
      </c>
      <c r="G458" s="19" t="n">
        <f aca="false">M458</f>
        <v>0</v>
      </c>
      <c r="H458" s="27"/>
      <c r="I458" s="27"/>
      <c r="J458" s="27"/>
      <c r="K458" s="27"/>
      <c r="L458" s="19" t="n">
        <v>30</v>
      </c>
      <c r="M458" s="19" t="n">
        <v>0</v>
      </c>
      <c r="N458" s="27"/>
      <c r="O458" s="27"/>
      <c r="P458" s="27"/>
      <c r="Q458" s="27"/>
      <c r="R458" s="45" t="s">
        <v>914</v>
      </c>
      <c r="S458" s="20" t="n">
        <v>0</v>
      </c>
    </row>
    <row r="459" customFormat="false" ht="68.95" hidden="false" customHeight="false" outlineLevel="0" collapsed="false">
      <c r="A459" s="45"/>
      <c r="B459" s="20" t="s">
        <v>100</v>
      </c>
      <c r="C459" s="45" t="s">
        <v>915</v>
      </c>
      <c r="D459" s="45" t="s">
        <v>25</v>
      </c>
      <c r="E459" s="45" t="s">
        <v>75</v>
      </c>
      <c r="F459" s="19" t="n">
        <f aca="false">L459</f>
        <v>109.2</v>
      </c>
      <c r="G459" s="19" t="n">
        <f aca="false">M459</f>
        <v>0</v>
      </c>
      <c r="H459" s="27"/>
      <c r="I459" s="27"/>
      <c r="J459" s="27"/>
      <c r="K459" s="27"/>
      <c r="L459" s="20" t="n">
        <v>109.2</v>
      </c>
      <c r="M459" s="19" t="n">
        <v>0</v>
      </c>
      <c r="N459" s="27"/>
      <c r="O459" s="27"/>
      <c r="P459" s="27"/>
      <c r="Q459" s="27"/>
      <c r="R459" s="45" t="s">
        <v>916</v>
      </c>
      <c r="S459" s="20" t="n">
        <v>0</v>
      </c>
    </row>
    <row r="460" customFormat="false" ht="92" hidden="false" customHeight="true" outlineLevel="0" collapsed="false">
      <c r="A460" s="45"/>
      <c r="B460" s="20" t="s">
        <v>103</v>
      </c>
      <c r="C460" s="45" t="s">
        <v>917</v>
      </c>
      <c r="D460" s="45" t="s">
        <v>25</v>
      </c>
      <c r="E460" s="45" t="s">
        <v>75</v>
      </c>
      <c r="F460" s="19" t="n">
        <v>1.8</v>
      </c>
      <c r="G460" s="19" t="n">
        <v>0</v>
      </c>
      <c r="H460" s="27"/>
      <c r="I460" s="27"/>
      <c r="J460" s="27"/>
      <c r="K460" s="27"/>
      <c r="L460" s="20" t="n">
        <v>1.8</v>
      </c>
      <c r="M460" s="19" t="n">
        <v>0</v>
      </c>
      <c r="N460" s="27"/>
      <c r="O460" s="27"/>
      <c r="P460" s="27"/>
      <c r="Q460" s="27"/>
      <c r="R460" s="45" t="s">
        <v>918</v>
      </c>
      <c r="S460" s="20" t="n">
        <v>0</v>
      </c>
    </row>
    <row r="461" customFormat="false" ht="13.8" hidden="false" customHeight="false" outlineLevel="0" collapsed="false">
      <c r="A461" s="313"/>
      <c r="B461" s="20"/>
      <c r="C461" s="314" t="s">
        <v>9</v>
      </c>
      <c r="D461" s="55"/>
      <c r="E461" s="314"/>
      <c r="F461" s="315" t="n">
        <f aca="false">SUM(F458:F460)</f>
        <v>141</v>
      </c>
      <c r="G461" s="315" t="n">
        <f aca="false">SUM(G458:G460)</f>
        <v>0</v>
      </c>
      <c r="H461" s="315"/>
      <c r="I461" s="315"/>
      <c r="J461" s="315"/>
      <c r="K461" s="315"/>
      <c r="L461" s="315" t="n">
        <f aca="false">SUM(L458:L460)</f>
        <v>141</v>
      </c>
      <c r="M461" s="315" t="n">
        <f aca="false">SUM(M458:M460)</f>
        <v>0</v>
      </c>
      <c r="N461" s="315"/>
      <c r="O461" s="315"/>
      <c r="P461" s="315"/>
      <c r="Q461" s="315"/>
      <c r="R461" s="316"/>
      <c r="S461" s="68"/>
    </row>
    <row r="462" customFormat="false" ht="68.95" hidden="false" customHeight="false" outlineLevel="0" collapsed="false">
      <c r="A462" s="313" t="s">
        <v>919</v>
      </c>
      <c r="B462" s="20" t="s">
        <v>126</v>
      </c>
      <c r="C462" s="286" t="s">
        <v>920</v>
      </c>
      <c r="D462" s="45" t="s">
        <v>25</v>
      </c>
      <c r="E462" s="286" t="s">
        <v>75</v>
      </c>
      <c r="F462" s="285" t="n">
        <v>4.2</v>
      </c>
      <c r="G462" s="285" t="n">
        <v>0</v>
      </c>
      <c r="H462" s="285"/>
      <c r="I462" s="285"/>
      <c r="J462" s="285"/>
      <c r="K462" s="285"/>
      <c r="L462" s="285" t="n">
        <v>4.2</v>
      </c>
      <c r="M462" s="315" t="n">
        <v>0</v>
      </c>
      <c r="N462" s="315"/>
      <c r="O462" s="315"/>
      <c r="P462" s="315"/>
      <c r="Q462" s="315"/>
      <c r="R462" s="45" t="s">
        <v>921</v>
      </c>
      <c r="S462" s="20" t="n">
        <v>0</v>
      </c>
    </row>
    <row r="463" customFormat="false" ht="13.8" hidden="false" customHeight="false" outlineLevel="0" collapsed="false">
      <c r="A463" s="313"/>
      <c r="B463" s="20"/>
      <c r="C463" s="314" t="s">
        <v>9</v>
      </c>
      <c r="D463" s="55"/>
      <c r="E463" s="314"/>
      <c r="F463" s="315" t="n">
        <f aca="false">F462</f>
        <v>4.2</v>
      </c>
      <c r="G463" s="315" t="n">
        <f aca="false">G462</f>
        <v>0</v>
      </c>
      <c r="H463" s="315"/>
      <c r="I463" s="315"/>
      <c r="J463" s="315"/>
      <c r="K463" s="315"/>
      <c r="L463" s="315" t="n">
        <f aca="false">L462</f>
        <v>4.2</v>
      </c>
      <c r="M463" s="315" t="n">
        <f aca="false">M462</f>
        <v>0</v>
      </c>
      <c r="N463" s="315"/>
      <c r="O463" s="315"/>
      <c r="P463" s="315"/>
      <c r="Q463" s="315"/>
      <c r="R463" s="316"/>
      <c r="S463" s="68"/>
    </row>
    <row r="464" customFormat="false" ht="79.85" hidden="false" customHeight="true" outlineLevel="0" collapsed="false">
      <c r="A464" s="45" t="s">
        <v>922</v>
      </c>
      <c r="B464" s="20" t="s">
        <v>126</v>
      </c>
      <c r="C464" s="45" t="s">
        <v>923</v>
      </c>
      <c r="D464" s="45" t="s">
        <v>25</v>
      </c>
      <c r="E464" s="45" t="s">
        <v>816</v>
      </c>
      <c r="F464" s="19" t="n">
        <v>332</v>
      </c>
      <c r="G464" s="19" t="n">
        <v>331.5</v>
      </c>
      <c r="H464" s="285"/>
      <c r="I464" s="285"/>
      <c r="J464" s="285"/>
      <c r="K464" s="285"/>
      <c r="L464" s="285" t="n">
        <v>332</v>
      </c>
      <c r="M464" s="285" t="n">
        <v>331.5</v>
      </c>
      <c r="N464" s="315"/>
      <c r="O464" s="315"/>
      <c r="P464" s="315"/>
      <c r="Q464" s="315"/>
      <c r="R464" s="45" t="s">
        <v>924</v>
      </c>
      <c r="S464" s="20" t="n">
        <v>438</v>
      </c>
    </row>
    <row r="465" customFormat="false" ht="57.7" hidden="false" customHeight="false" outlineLevel="0" collapsed="false">
      <c r="A465" s="45"/>
      <c r="B465" s="20" t="s">
        <v>100</v>
      </c>
      <c r="C465" s="45" t="s">
        <v>925</v>
      </c>
      <c r="D465" s="45" t="s">
        <v>25</v>
      </c>
      <c r="E465" s="45" t="s">
        <v>75</v>
      </c>
      <c r="F465" s="19" t="n">
        <f aca="false">L465</f>
        <v>50</v>
      </c>
      <c r="G465" s="19" t="n">
        <v>19.2</v>
      </c>
      <c r="H465" s="285"/>
      <c r="I465" s="285"/>
      <c r="J465" s="285"/>
      <c r="K465" s="285"/>
      <c r="L465" s="285" t="n">
        <v>50</v>
      </c>
      <c r="M465" s="285" t="n">
        <v>19.2</v>
      </c>
      <c r="N465" s="315"/>
      <c r="O465" s="315"/>
      <c r="P465" s="315"/>
      <c r="Q465" s="315"/>
      <c r="R465" s="45" t="s">
        <v>926</v>
      </c>
      <c r="S465" s="20" t="n">
        <v>35</v>
      </c>
    </row>
    <row r="466" customFormat="false" ht="46.45" hidden="false" customHeight="false" outlineLevel="0" collapsed="false">
      <c r="A466" s="45"/>
      <c r="B466" s="20" t="s">
        <v>103</v>
      </c>
      <c r="C466" s="45" t="s">
        <v>927</v>
      </c>
      <c r="D466" s="45" t="s">
        <v>25</v>
      </c>
      <c r="E466" s="45" t="s">
        <v>816</v>
      </c>
      <c r="F466" s="19" t="n">
        <f aca="false">L466</f>
        <v>356.2</v>
      </c>
      <c r="G466" s="19" t="n">
        <v>351.9</v>
      </c>
      <c r="H466" s="285"/>
      <c r="I466" s="285"/>
      <c r="J466" s="285"/>
      <c r="K466" s="285"/>
      <c r="L466" s="285" t="n">
        <v>356.2</v>
      </c>
      <c r="M466" s="285" t="n">
        <v>351.9</v>
      </c>
      <c r="N466" s="315"/>
      <c r="O466" s="315"/>
      <c r="P466" s="315"/>
      <c r="Q466" s="315"/>
      <c r="R466" s="45" t="s">
        <v>612</v>
      </c>
      <c r="S466" s="20" t="n">
        <v>10</v>
      </c>
    </row>
    <row r="467" customFormat="false" ht="136.45" hidden="false" customHeight="false" outlineLevel="0" collapsed="false">
      <c r="A467" s="45"/>
      <c r="B467" s="20" t="s">
        <v>107</v>
      </c>
      <c r="C467" s="45" t="s">
        <v>928</v>
      </c>
      <c r="D467" s="45" t="s">
        <v>25</v>
      </c>
      <c r="E467" s="45" t="s">
        <v>816</v>
      </c>
      <c r="F467" s="19" t="n">
        <f aca="false">L467</f>
        <v>213.4</v>
      </c>
      <c r="G467" s="19" t="n">
        <f aca="false">M467</f>
        <v>181.2</v>
      </c>
      <c r="H467" s="285"/>
      <c r="I467" s="285"/>
      <c r="J467" s="285"/>
      <c r="K467" s="285"/>
      <c r="L467" s="285" t="n">
        <v>213.4</v>
      </c>
      <c r="M467" s="285" t="n">
        <v>181.2</v>
      </c>
      <c r="N467" s="315"/>
      <c r="O467" s="315"/>
      <c r="P467" s="315"/>
      <c r="Q467" s="315"/>
      <c r="R467" s="45" t="s">
        <v>929</v>
      </c>
      <c r="S467" s="20" t="n">
        <v>53</v>
      </c>
    </row>
    <row r="468" customFormat="false" ht="125.2" hidden="false" customHeight="false" outlineLevel="0" collapsed="false">
      <c r="A468" s="45"/>
      <c r="B468" s="20" t="s">
        <v>110</v>
      </c>
      <c r="C468" s="45" t="s">
        <v>930</v>
      </c>
      <c r="D468" s="45" t="s">
        <v>25</v>
      </c>
      <c r="E468" s="45" t="s">
        <v>816</v>
      </c>
      <c r="F468" s="19" t="n">
        <v>190.3</v>
      </c>
      <c r="G468" s="19" t="n">
        <v>55.5</v>
      </c>
      <c r="H468" s="285"/>
      <c r="I468" s="285"/>
      <c r="J468" s="285"/>
      <c r="K468" s="285"/>
      <c r="L468" s="285" t="n">
        <v>190.3</v>
      </c>
      <c r="M468" s="285" t="n">
        <v>55.5</v>
      </c>
      <c r="N468" s="315"/>
      <c r="O468" s="315"/>
      <c r="P468" s="315"/>
      <c r="Q468" s="315"/>
      <c r="R468" s="45" t="s">
        <v>931</v>
      </c>
      <c r="S468" s="20" t="s">
        <v>932</v>
      </c>
    </row>
    <row r="469" customFormat="false" ht="13.8" hidden="false" customHeight="false" outlineLevel="0" collapsed="false">
      <c r="A469" s="45"/>
      <c r="B469" s="20"/>
      <c r="C469" s="55" t="s">
        <v>9</v>
      </c>
      <c r="D469" s="45"/>
      <c r="E469" s="45"/>
      <c r="F469" s="315" t="n">
        <f aca="false">SUM(F464:F468)</f>
        <v>1141.9</v>
      </c>
      <c r="G469" s="315" t="n">
        <f aca="false">SUM(G464:G468)</f>
        <v>939.3</v>
      </c>
      <c r="H469" s="315"/>
      <c r="I469" s="315"/>
      <c r="J469" s="315"/>
      <c r="K469" s="315"/>
      <c r="L469" s="315" t="n">
        <f aca="false">SUM(L464:L468)</f>
        <v>1141.9</v>
      </c>
      <c r="M469" s="315" t="n">
        <f aca="false">SUM(M464:M468)</f>
        <v>939.3</v>
      </c>
      <c r="N469" s="315"/>
      <c r="O469" s="315"/>
      <c r="P469" s="315"/>
      <c r="Q469" s="315"/>
      <c r="R469" s="45"/>
      <c r="S469" s="20"/>
    </row>
    <row r="470" customFormat="false" ht="113.95" hidden="false" customHeight="false" outlineLevel="0" collapsed="false">
      <c r="A470" s="45" t="s">
        <v>933</v>
      </c>
      <c r="B470" s="20" t="s">
        <v>126</v>
      </c>
      <c r="C470" s="45" t="s">
        <v>934</v>
      </c>
      <c r="D470" s="45" t="s">
        <v>25</v>
      </c>
      <c r="E470" s="45" t="s">
        <v>816</v>
      </c>
      <c r="F470" s="19" t="n">
        <f aca="false">L470</f>
        <v>100</v>
      </c>
      <c r="G470" s="19" t="n">
        <v>96.7</v>
      </c>
      <c r="H470" s="285"/>
      <c r="I470" s="285"/>
      <c r="J470" s="285"/>
      <c r="K470" s="285"/>
      <c r="L470" s="285" t="n">
        <v>100</v>
      </c>
      <c r="M470" s="285" t="n">
        <v>96.7</v>
      </c>
      <c r="N470" s="315"/>
      <c r="O470" s="315"/>
      <c r="P470" s="315"/>
      <c r="Q470" s="315"/>
      <c r="R470" s="45" t="s">
        <v>935</v>
      </c>
      <c r="S470" s="20" t="n">
        <v>27</v>
      </c>
    </row>
    <row r="471" customFormat="false" ht="13.8" hidden="false" customHeight="false" outlineLevel="0" collapsed="false">
      <c r="A471" s="45"/>
      <c r="B471" s="20"/>
      <c r="C471" s="55" t="s">
        <v>9</v>
      </c>
      <c r="D471" s="45"/>
      <c r="E471" s="45"/>
      <c r="F471" s="315" t="n">
        <f aca="false">SUM(F470)</f>
        <v>100</v>
      </c>
      <c r="G471" s="315" t="n">
        <f aca="false">SUM(G470)</f>
        <v>96.7</v>
      </c>
      <c r="H471" s="315"/>
      <c r="I471" s="315"/>
      <c r="J471" s="315"/>
      <c r="K471" s="315"/>
      <c r="L471" s="315" t="n">
        <f aca="false">SUM(L470)</f>
        <v>100</v>
      </c>
      <c r="M471" s="315" t="n">
        <f aca="false">SUM(M470)</f>
        <v>96.7</v>
      </c>
      <c r="N471" s="315"/>
      <c r="O471" s="315"/>
      <c r="P471" s="315"/>
      <c r="Q471" s="315"/>
      <c r="R471" s="45"/>
      <c r="S471" s="20"/>
    </row>
    <row r="472" customFormat="false" ht="102.7" hidden="false" customHeight="false" outlineLevel="0" collapsed="false">
      <c r="A472" s="45" t="s">
        <v>936</v>
      </c>
      <c r="B472" s="20" t="s">
        <v>126</v>
      </c>
      <c r="C472" s="45" t="s">
        <v>937</v>
      </c>
      <c r="D472" s="45" t="s">
        <v>25</v>
      </c>
      <c r="E472" s="45" t="s">
        <v>816</v>
      </c>
      <c r="F472" s="19" t="n">
        <f aca="false">L472</f>
        <v>50</v>
      </c>
      <c r="G472" s="19" t="n">
        <v>6</v>
      </c>
      <c r="H472" s="315"/>
      <c r="I472" s="315"/>
      <c r="J472" s="315"/>
      <c r="K472" s="315"/>
      <c r="L472" s="285" t="n">
        <v>50</v>
      </c>
      <c r="M472" s="285" t="n">
        <v>6</v>
      </c>
      <c r="N472" s="315"/>
      <c r="O472" s="315"/>
      <c r="P472" s="315"/>
      <c r="Q472" s="315"/>
      <c r="R472" s="45" t="s">
        <v>938</v>
      </c>
      <c r="S472" s="20" t="s">
        <v>939</v>
      </c>
    </row>
    <row r="473" customFormat="false" ht="13.8" hidden="false" customHeight="false" outlineLevel="0" collapsed="false">
      <c r="A473" s="45"/>
      <c r="B473" s="20"/>
      <c r="C473" s="55" t="s">
        <v>9</v>
      </c>
      <c r="D473" s="45"/>
      <c r="E473" s="45"/>
      <c r="F473" s="315" t="n">
        <f aca="false">SUM(F472)</f>
        <v>50</v>
      </c>
      <c r="G473" s="315" t="n">
        <f aca="false">SUM(G472)</f>
        <v>6</v>
      </c>
      <c r="H473" s="315"/>
      <c r="I473" s="315"/>
      <c r="J473" s="315"/>
      <c r="K473" s="315"/>
      <c r="L473" s="315" t="n">
        <f aca="false">SUM(L472)</f>
        <v>50</v>
      </c>
      <c r="M473" s="315" t="n">
        <f aca="false">SUM(M472)</f>
        <v>6</v>
      </c>
      <c r="N473" s="315"/>
      <c r="O473" s="315"/>
      <c r="P473" s="315"/>
      <c r="Q473" s="315"/>
      <c r="R473" s="45"/>
      <c r="S473" s="20"/>
    </row>
    <row r="474" customFormat="false" ht="102.7" hidden="false" customHeight="false" outlineLevel="0" collapsed="false">
      <c r="A474" s="45" t="s">
        <v>940</v>
      </c>
      <c r="B474" s="20" t="s">
        <v>126</v>
      </c>
      <c r="C474" s="45" t="s">
        <v>941</v>
      </c>
      <c r="D474" s="45" t="s">
        <v>25</v>
      </c>
      <c r="E474" s="45" t="s">
        <v>75</v>
      </c>
      <c r="F474" s="19" t="n">
        <f aca="false">L474</f>
        <v>60</v>
      </c>
      <c r="G474" s="19" t="n">
        <v>36.9</v>
      </c>
      <c r="H474" s="315"/>
      <c r="I474" s="315"/>
      <c r="J474" s="315"/>
      <c r="K474" s="315"/>
      <c r="L474" s="285" t="n">
        <v>60</v>
      </c>
      <c r="M474" s="285" t="n">
        <v>36.9</v>
      </c>
      <c r="N474" s="315"/>
      <c r="O474" s="315"/>
      <c r="P474" s="315"/>
      <c r="Q474" s="315"/>
      <c r="R474" s="45" t="s">
        <v>942</v>
      </c>
      <c r="S474" s="20" t="n">
        <v>53</v>
      </c>
    </row>
    <row r="475" customFormat="false" ht="13.8" hidden="false" customHeight="false" outlineLevel="0" collapsed="false">
      <c r="A475" s="45"/>
      <c r="B475" s="20"/>
      <c r="C475" s="55" t="s">
        <v>9</v>
      </c>
      <c r="D475" s="45"/>
      <c r="E475" s="45"/>
      <c r="F475" s="315" t="n">
        <f aca="false">SUM(F474)</f>
        <v>60</v>
      </c>
      <c r="G475" s="315" t="n">
        <f aca="false">SUM(G474)</f>
        <v>36.9</v>
      </c>
      <c r="H475" s="315"/>
      <c r="I475" s="315"/>
      <c r="J475" s="315"/>
      <c r="K475" s="315"/>
      <c r="L475" s="315" t="n">
        <f aca="false">SUM(L474)</f>
        <v>60</v>
      </c>
      <c r="M475" s="315" t="n">
        <f aca="false">SUM(M474)</f>
        <v>36.9</v>
      </c>
      <c r="N475" s="315"/>
      <c r="O475" s="315"/>
      <c r="P475" s="315"/>
      <c r="Q475" s="315"/>
      <c r="R475" s="45"/>
      <c r="S475" s="20"/>
    </row>
    <row r="476" customFormat="false" ht="113.95" hidden="false" customHeight="false" outlineLevel="0" collapsed="false">
      <c r="A476" s="45" t="s">
        <v>943</v>
      </c>
      <c r="B476" s="20" t="s">
        <v>126</v>
      </c>
      <c r="C476" s="45" t="s">
        <v>944</v>
      </c>
      <c r="D476" s="45" t="s">
        <v>25</v>
      </c>
      <c r="E476" s="45" t="s">
        <v>75</v>
      </c>
      <c r="F476" s="19" t="n">
        <f aca="false">L476</f>
        <v>90</v>
      </c>
      <c r="G476" s="19" t="n">
        <f aca="false">M476</f>
        <v>0</v>
      </c>
      <c r="H476" s="315"/>
      <c r="I476" s="315"/>
      <c r="J476" s="315"/>
      <c r="K476" s="315"/>
      <c r="L476" s="285" t="n">
        <v>90</v>
      </c>
      <c r="M476" s="285" t="n">
        <v>0</v>
      </c>
      <c r="N476" s="315"/>
      <c r="O476" s="315"/>
      <c r="P476" s="315"/>
      <c r="Q476" s="315"/>
      <c r="R476" s="45" t="s">
        <v>945</v>
      </c>
      <c r="S476" s="20" t="n">
        <v>0</v>
      </c>
    </row>
    <row r="477" customFormat="false" ht="13.8" hidden="false" customHeight="false" outlineLevel="0" collapsed="false">
      <c r="A477" s="45"/>
      <c r="B477" s="20"/>
      <c r="C477" s="55" t="s">
        <v>9</v>
      </c>
      <c r="D477" s="45"/>
      <c r="E477" s="45"/>
      <c r="F477" s="315" t="n">
        <f aca="false">SUM(F476)</f>
        <v>90</v>
      </c>
      <c r="G477" s="315" t="n">
        <f aca="false">SUM(G476)</f>
        <v>0</v>
      </c>
      <c r="H477" s="315"/>
      <c r="I477" s="315"/>
      <c r="J477" s="315"/>
      <c r="K477" s="315"/>
      <c r="L477" s="315" t="n">
        <f aca="false">SUM(L476)</f>
        <v>90</v>
      </c>
      <c r="M477" s="315" t="n">
        <f aca="false">SUM(M476)</f>
        <v>0</v>
      </c>
      <c r="N477" s="315"/>
      <c r="O477" s="315"/>
      <c r="P477" s="315"/>
      <c r="Q477" s="315"/>
      <c r="R477" s="45"/>
      <c r="S477" s="20"/>
    </row>
    <row r="478" customFormat="false" ht="102.7" hidden="false" customHeight="false" outlineLevel="0" collapsed="false">
      <c r="A478" s="45" t="s">
        <v>946</v>
      </c>
      <c r="B478" s="20" t="s">
        <v>126</v>
      </c>
      <c r="C478" s="45" t="s">
        <v>947</v>
      </c>
      <c r="D478" s="45" t="s">
        <v>25</v>
      </c>
      <c r="E478" s="45" t="s">
        <v>75</v>
      </c>
      <c r="F478" s="285" t="n">
        <v>100</v>
      </c>
      <c r="G478" s="285" t="n">
        <v>0</v>
      </c>
      <c r="H478" s="315"/>
      <c r="I478" s="315"/>
      <c r="J478" s="315"/>
      <c r="K478" s="315"/>
      <c r="L478" s="285" t="n">
        <v>100</v>
      </c>
      <c r="M478" s="285" t="n">
        <v>0</v>
      </c>
      <c r="N478" s="315"/>
      <c r="O478" s="315"/>
      <c r="P478" s="315"/>
      <c r="Q478" s="315"/>
      <c r="R478" s="45" t="s">
        <v>948</v>
      </c>
      <c r="S478" s="20" t="n">
        <v>0</v>
      </c>
    </row>
    <row r="479" customFormat="false" ht="80.2" hidden="false" customHeight="false" outlineLevel="0" collapsed="false">
      <c r="A479" s="45"/>
      <c r="B479" s="307" t="s">
        <v>100</v>
      </c>
      <c r="C479" s="45" t="s">
        <v>949</v>
      </c>
      <c r="D479" s="45" t="s">
        <v>25</v>
      </c>
      <c r="E479" s="45" t="s">
        <v>75</v>
      </c>
      <c r="F479" s="19" t="n">
        <v>54</v>
      </c>
      <c r="G479" s="19" t="n">
        <f aca="false">M479</f>
        <v>0</v>
      </c>
      <c r="H479" s="315"/>
      <c r="I479" s="315"/>
      <c r="J479" s="315"/>
      <c r="K479" s="315"/>
      <c r="L479" s="285" t="n">
        <v>54</v>
      </c>
      <c r="M479" s="285" t="n">
        <v>0</v>
      </c>
      <c r="N479" s="315"/>
      <c r="O479" s="315"/>
      <c r="P479" s="315"/>
      <c r="Q479" s="315"/>
      <c r="R479" s="45" t="s">
        <v>950</v>
      </c>
      <c r="S479" s="20" t="n">
        <v>0</v>
      </c>
    </row>
    <row r="480" customFormat="false" ht="91.45" hidden="false" customHeight="false" outlineLevel="0" collapsed="false">
      <c r="A480" s="45"/>
      <c r="B480" s="307" t="s">
        <v>103</v>
      </c>
      <c r="C480" s="45" t="s">
        <v>951</v>
      </c>
      <c r="D480" s="45" t="s">
        <v>25</v>
      </c>
      <c r="E480" s="45" t="s">
        <v>75</v>
      </c>
      <c r="F480" s="19" t="n">
        <v>60</v>
      </c>
      <c r="G480" s="19" t="n">
        <v>0</v>
      </c>
      <c r="H480" s="315"/>
      <c r="I480" s="315"/>
      <c r="J480" s="315"/>
      <c r="K480" s="315"/>
      <c r="L480" s="285" t="n">
        <v>60</v>
      </c>
      <c r="M480" s="285" t="n">
        <v>0</v>
      </c>
      <c r="N480" s="315"/>
      <c r="O480" s="315"/>
      <c r="P480" s="315"/>
      <c r="Q480" s="315"/>
      <c r="R480" s="45" t="s">
        <v>952</v>
      </c>
      <c r="S480" s="20" t="n">
        <v>0</v>
      </c>
    </row>
    <row r="481" customFormat="false" ht="68.95" hidden="false" customHeight="false" outlineLevel="0" collapsed="false">
      <c r="A481" s="45"/>
      <c r="B481" s="307" t="s">
        <v>107</v>
      </c>
      <c r="C481" s="45" t="s">
        <v>953</v>
      </c>
      <c r="D481" s="45" t="s">
        <v>25</v>
      </c>
      <c r="E481" s="45" t="s">
        <v>75</v>
      </c>
      <c r="F481" s="19" t="n">
        <v>50</v>
      </c>
      <c r="G481" s="19" t="n">
        <v>0</v>
      </c>
      <c r="H481" s="315"/>
      <c r="I481" s="315"/>
      <c r="J481" s="315"/>
      <c r="K481" s="315"/>
      <c r="L481" s="285" t="n">
        <v>50</v>
      </c>
      <c r="M481" s="285" t="n">
        <v>0</v>
      </c>
      <c r="N481" s="315"/>
      <c r="O481" s="315"/>
      <c r="P481" s="315"/>
      <c r="Q481" s="315"/>
      <c r="R481" s="45" t="s">
        <v>954</v>
      </c>
      <c r="S481" s="20" t="n">
        <v>0</v>
      </c>
    </row>
    <row r="482" customFormat="false" ht="68.95" hidden="false" customHeight="false" outlineLevel="0" collapsed="false">
      <c r="A482" s="45"/>
      <c r="B482" s="20" t="s">
        <v>110</v>
      </c>
      <c r="C482" s="45" t="s">
        <v>955</v>
      </c>
      <c r="D482" s="45" t="s">
        <v>25</v>
      </c>
      <c r="E482" s="45" t="s">
        <v>75</v>
      </c>
      <c r="F482" s="19" t="n">
        <f aca="false">L482</f>
        <v>55</v>
      </c>
      <c r="G482" s="19" t="n">
        <v>5.8</v>
      </c>
      <c r="H482" s="315"/>
      <c r="I482" s="315"/>
      <c r="J482" s="315"/>
      <c r="K482" s="315"/>
      <c r="L482" s="285" t="n">
        <v>55</v>
      </c>
      <c r="M482" s="285" t="n">
        <v>5.8</v>
      </c>
      <c r="N482" s="315"/>
      <c r="O482" s="315"/>
      <c r="P482" s="315"/>
      <c r="Q482" s="315"/>
      <c r="R482" s="45" t="s">
        <v>956</v>
      </c>
      <c r="S482" s="20" t="n">
        <v>21</v>
      </c>
    </row>
    <row r="483" customFormat="false" ht="68.95" hidden="false" customHeight="false" outlineLevel="0" collapsed="false">
      <c r="A483" s="45"/>
      <c r="B483" s="20" t="s">
        <v>112</v>
      </c>
      <c r="C483" s="45" t="s">
        <v>957</v>
      </c>
      <c r="D483" s="45" t="s">
        <v>25</v>
      </c>
      <c r="E483" s="45" t="s">
        <v>75</v>
      </c>
      <c r="F483" s="19" t="n">
        <v>10.5</v>
      </c>
      <c r="G483" s="19" t="n">
        <v>0</v>
      </c>
      <c r="H483" s="315"/>
      <c r="I483" s="315"/>
      <c r="J483" s="315"/>
      <c r="K483" s="315"/>
      <c r="L483" s="285" t="n">
        <v>10.5</v>
      </c>
      <c r="M483" s="285" t="n">
        <v>0</v>
      </c>
      <c r="N483" s="315"/>
      <c r="O483" s="315"/>
      <c r="P483" s="315"/>
      <c r="Q483" s="315"/>
      <c r="R483" s="45" t="s">
        <v>958</v>
      </c>
      <c r="S483" s="20" t="n">
        <v>0</v>
      </c>
    </row>
    <row r="484" customFormat="false" ht="13.8" hidden="false" customHeight="false" outlineLevel="0" collapsed="false">
      <c r="A484" s="45"/>
      <c r="B484" s="20"/>
      <c r="C484" s="55" t="s">
        <v>9</v>
      </c>
      <c r="D484" s="45"/>
      <c r="E484" s="45"/>
      <c r="F484" s="315" t="n">
        <f aca="false">SUM(F478:F483)</f>
        <v>329.5</v>
      </c>
      <c r="G484" s="315" t="n">
        <f aca="false">SUM(G478:G483)</f>
        <v>5.8</v>
      </c>
      <c r="H484" s="315"/>
      <c r="I484" s="315"/>
      <c r="J484" s="315"/>
      <c r="K484" s="315"/>
      <c r="L484" s="315" t="n">
        <f aca="false">SUM(L478:L483)</f>
        <v>329.5</v>
      </c>
      <c r="M484" s="315" t="n">
        <f aca="false">SUM(M478:M483)</f>
        <v>5.8</v>
      </c>
      <c r="N484" s="315"/>
      <c r="O484" s="315"/>
      <c r="P484" s="315"/>
      <c r="Q484" s="315"/>
      <c r="R484" s="45"/>
      <c r="S484" s="20"/>
    </row>
    <row r="485" customFormat="false" ht="147.45" hidden="false" customHeight="true" outlineLevel="0" collapsed="false">
      <c r="A485" s="45" t="s">
        <v>959</v>
      </c>
      <c r="B485" s="20" t="s">
        <v>126</v>
      </c>
      <c r="C485" s="45" t="s">
        <v>960</v>
      </c>
      <c r="D485" s="45" t="s">
        <v>25</v>
      </c>
      <c r="E485" s="45" t="s">
        <v>816</v>
      </c>
      <c r="F485" s="19" t="n">
        <f aca="false">L485</f>
        <v>226.8</v>
      </c>
      <c r="G485" s="19" t="n">
        <f aca="false">M485</f>
        <v>226.7</v>
      </c>
      <c r="H485" s="315"/>
      <c r="I485" s="315"/>
      <c r="J485" s="315"/>
      <c r="K485" s="315"/>
      <c r="L485" s="285" t="n">
        <v>226.8</v>
      </c>
      <c r="M485" s="285" t="n">
        <v>226.7</v>
      </c>
      <c r="N485" s="315"/>
      <c r="O485" s="315"/>
      <c r="P485" s="315"/>
      <c r="Q485" s="315"/>
      <c r="R485" s="45" t="s">
        <v>961</v>
      </c>
      <c r="S485" s="20" t="n">
        <v>1</v>
      </c>
    </row>
    <row r="486" customFormat="false" ht="13.8" hidden="false" customHeight="false" outlineLevel="0" collapsed="false">
      <c r="A486" s="45"/>
      <c r="B486" s="20"/>
      <c r="C486" s="55" t="s">
        <v>9</v>
      </c>
      <c r="D486" s="45"/>
      <c r="E486" s="45"/>
      <c r="F486" s="315" t="n">
        <f aca="false">SUM(F485)</f>
        <v>226.8</v>
      </c>
      <c r="G486" s="315" t="n">
        <f aca="false">SUM(G485)</f>
        <v>226.7</v>
      </c>
      <c r="H486" s="315"/>
      <c r="I486" s="315"/>
      <c r="J486" s="315"/>
      <c r="K486" s="315"/>
      <c r="L486" s="315" t="n">
        <f aca="false">SUM(L485)</f>
        <v>226.8</v>
      </c>
      <c r="M486" s="315" t="n">
        <f aca="false">SUM(M485)</f>
        <v>226.7</v>
      </c>
      <c r="N486" s="315"/>
      <c r="O486" s="315"/>
      <c r="P486" s="315"/>
      <c r="Q486" s="315"/>
      <c r="R486" s="45"/>
      <c r="S486" s="20"/>
    </row>
    <row r="487" customFormat="false" ht="80.2" hidden="false" customHeight="false" outlineLevel="0" collapsed="false">
      <c r="A487" s="45" t="s">
        <v>962</v>
      </c>
      <c r="B487" s="20" t="s">
        <v>126</v>
      </c>
      <c r="C487" s="45" t="s">
        <v>963</v>
      </c>
      <c r="D487" s="45" t="s">
        <v>25</v>
      </c>
      <c r="E487" s="45" t="s">
        <v>816</v>
      </c>
      <c r="F487" s="19" t="n">
        <f aca="false">L487</f>
        <v>38.7</v>
      </c>
      <c r="G487" s="19" t="n">
        <f aca="false">M487</f>
        <v>38.7</v>
      </c>
      <c r="H487" s="315"/>
      <c r="I487" s="315"/>
      <c r="J487" s="315"/>
      <c r="K487" s="315"/>
      <c r="L487" s="285" t="n">
        <v>38.7</v>
      </c>
      <c r="M487" s="315" t="n">
        <v>38.7</v>
      </c>
      <c r="N487" s="315"/>
      <c r="O487" s="315"/>
      <c r="P487" s="315"/>
      <c r="Q487" s="315"/>
      <c r="R487" s="45" t="s">
        <v>964</v>
      </c>
      <c r="S487" s="20" t="n">
        <v>29</v>
      </c>
    </row>
    <row r="488" customFormat="false" ht="13.8" hidden="false" customHeight="false" outlineLevel="0" collapsed="false">
      <c r="A488" s="45"/>
      <c r="B488" s="20"/>
      <c r="C488" s="55" t="s">
        <v>9</v>
      </c>
      <c r="D488" s="45"/>
      <c r="E488" s="45"/>
      <c r="F488" s="315" t="n">
        <f aca="false">SUM(F487)</f>
        <v>38.7</v>
      </c>
      <c r="G488" s="315" t="n">
        <f aca="false">SUM(G487)</f>
        <v>38.7</v>
      </c>
      <c r="H488" s="315"/>
      <c r="I488" s="315"/>
      <c r="J488" s="315"/>
      <c r="K488" s="315"/>
      <c r="L488" s="315" t="n">
        <f aca="false">SUM(L487)</f>
        <v>38.7</v>
      </c>
      <c r="M488" s="315" t="n">
        <f aca="false">SUM(M487)</f>
        <v>38.7</v>
      </c>
      <c r="N488" s="315"/>
      <c r="O488" s="315"/>
      <c r="P488" s="315"/>
      <c r="Q488" s="315"/>
      <c r="R488" s="45"/>
      <c r="S488" s="20"/>
    </row>
    <row r="489" customFormat="false" ht="214.15" hidden="false" customHeight="true" outlineLevel="0" collapsed="false">
      <c r="A489" s="162" t="s">
        <v>965</v>
      </c>
      <c r="B489" s="20" t="s">
        <v>126</v>
      </c>
      <c r="C489" s="45" t="s">
        <v>966</v>
      </c>
      <c r="D489" s="45" t="s">
        <v>25</v>
      </c>
      <c r="E489" s="45" t="s">
        <v>816</v>
      </c>
      <c r="F489" s="19" t="n">
        <v>789.2</v>
      </c>
      <c r="G489" s="19" t="n">
        <v>787.7</v>
      </c>
      <c r="H489" s="27"/>
      <c r="I489" s="27"/>
      <c r="J489" s="27"/>
      <c r="K489" s="27"/>
      <c r="L489" s="19" t="n">
        <v>789.2</v>
      </c>
      <c r="M489" s="19" t="n">
        <v>787.7</v>
      </c>
      <c r="N489" s="27"/>
      <c r="O489" s="27"/>
      <c r="P489" s="27"/>
      <c r="Q489" s="27"/>
      <c r="R489" s="45" t="s">
        <v>967</v>
      </c>
      <c r="S489" s="45" t="s">
        <v>968</v>
      </c>
    </row>
    <row r="490" customFormat="false" ht="192.7" hidden="false" customHeight="false" outlineLevel="0" collapsed="false">
      <c r="A490" s="162" t="s">
        <v>965</v>
      </c>
      <c r="B490" s="20" t="s">
        <v>100</v>
      </c>
      <c r="C490" s="45" t="s">
        <v>966</v>
      </c>
      <c r="D490" s="45" t="s">
        <v>25</v>
      </c>
      <c r="E490" s="45" t="s">
        <v>75</v>
      </c>
      <c r="F490" s="19" t="n">
        <f aca="false">L490</f>
        <v>410</v>
      </c>
      <c r="G490" s="19" t="n">
        <f aca="false">M490</f>
        <v>410</v>
      </c>
      <c r="H490" s="27"/>
      <c r="I490" s="27"/>
      <c r="J490" s="27"/>
      <c r="K490" s="27"/>
      <c r="L490" s="19" t="n">
        <f aca="false">422+60-72</f>
        <v>410</v>
      </c>
      <c r="M490" s="19" t="n">
        <v>410</v>
      </c>
      <c r="N490" s="27"/>
      <c r="O490" s="27"/>
      <c r="P490" s="27"/>
      <c r="Q490" s="27"/>
      <c r="R490" s="45" t="s">
        <v>969</v>
      </c>
      <c r="S490" s="45" t="s">
        <v>970</v>
      </c>
    </row>
    <row r="491" customFormat="false" ht="68.95" hidden="false" customHeight="false" outlineLevel="0" collapsed="false">
      <c r="A491" s="162"/>
      <c r="B491" s="20" t="s">
        <v>103</v>
      </c>
      <c r="C491" s="45" t="s">
        <v>971</v>
      </c>
      <c r="D491" s="45" t="s">
        <v>25</v>
      </c>
      <c r="E491" s="45" t="s">
        <v>75</v>
      </c>
      <c r="F491" s="19" t="n">
        <f aca="false">L491</f>
        <v>55.27</v>
      </c>
      <c r="G491" s="19" t="n">
        <f aca="false">M491</f>
        <v>55.057</v>
      </c>
      <c r="H491" s="27"/>
      <c r="I491" s="27"/>
      <c r="J491" s="27"/>
      <c r="K491" s="27"/>
      <c r="L491" s="19" t="n">
        <f aca="false">37.07+18.2</f>
        <v>55.27</v>
      </c>
      <c r="M491" s="19" t="n">
        <f aca="false">36.857+18.2</f>
        <v>55.057</v>
      </c>
      <c r="N491" s="27"/>
      <c r="O491" s="27"/>
      <c r="P491" s="27"/>
      <c r="Q491" s="27"/>
      <c r="R491" s="45" t="s">
        <v>972</v>
      </c>
      <c r="S491" s="20" t="n">
        <v>2392</v>
      </c>
    </row>
    <row r="492" customFormat="false" ht="91.45" hidden="false" customHeight="false" outlineLevel="0" collapsed="false">
      <c r="A492" s="317"/>
      <c r="B492" s="20" t="n">
        <v>4</v>
      </c>
      <c r="C492" s="45" t="s">
        <v>973</v>
      </c>
      <c r="D492" s="45" t="s">
        <v>25</v>
      </c>
      <c r="E492" s="45" t="s">
        <v>75</v>
      </c>
      <c r="F492" s="19" t="n">
        <v>36.3</v>
      </c>
      <c r="G492" s="19" t="n">
        <v>36.3</v>
      </c>
      <c r="H492" s="27"/>
      <c r="I492" s="27"/>
      <c r="J492" s="27"/>
      <c r="K492" s="27"/>
      <c r="L492" s="19" t="n">
        <v>36.3</v>
      </c>
      <c r="M492" s="19" t="n">
        <v>36.3</v>
      </c>
      <c r="N492" s="27"/>
      <c r="O492" s="27"/>
      <c r="P492" s="27"/>
      <c r="Q492" s="27"/>
      <c r="R492" s="45" t="s">
        <v>974</v>
      </c>
      <c r="S492" s="20" t="n">
        <v>2</v>
      </c>
    </row>
    <row r="493" customFormat="false" ht="80.2" hidden="false" customHeight="false" outlineLevel="0" collapsed="false">
      <c r="A493" s="317"/>
      <c r="B493" s="20" t="n">
        <v>5</v>
      </c>
      <c r="C493" s="45" t="s">
        <v>975</v>
      </c>
      <c r="D493" s="45" t="s">
        <v>25</v>
      </c>
      <c r="E493" s="45" t="s">
        <v>816</v>
      </c>
      <c r="F493" s="19" t="n">
        <v>139.6</v>
      </c>
      <c r="G493" s="19" t="n">
        <v>68.7</v>
      </c>
      <c r="H493" s="27"/>
      <c r="I493" s="27"/>
      <c r="J493" s="27"/>
      <c r="K493" s="27"/>
      <c r="L493" s="19" t="n">
        <v>139.6</v>
      </c>
      <c r="M493" s="19" t="n">
        <v>68.7</v>
      </c>
      <c r="N493" s="27"/>
      <c r="O493" s="27"/>
      <c r="P493" s="27"/>
      <c r="Q493" s="27"/>
      <c r="R493" s="45" t="s">
        <v>976</v>
      </c>
      <c r="S493" s="20" t="s">
        <v>977</v>
      </c>
    </row>
    <row r="494" customFormat="false" ht="13.8" hidden="false" customHeight="false" outlineLevel="0" collapsed="false">
      <c r="A494" s="318"/>
      <c r="B494" s="27"/>
      <c r="C494" s="55" t="s">
        <v>9</v>
      </c>
      <c r="D494" s="55"/>
      <c r="E494" s="55"/>
      <c r="F494" s="31" t="n">
        <f aca="false">F490+F491+F489+F492+F493</f>
        <v>1430.37</v>
      </c>
      <c r="G494" s="31" t="n">
        <f aca="false">G490+G491+G489+G492+G493</f>
        <v>1357.757</v>
      </c>
      <c r="H494" s="31"/>
      <c r="I494" s="31"/>
      <c r="J494" s="31"/>
      <c r="K494" s="31"/>
      <c r="L494" s="31" t="n">
        <f aca="false">L490+L491+L489+L492+L493</f>
        <v>1430.37</v>
      </c>
      <c r="M494" s="31" t="n">
        <f aca="false">M490+M491+M489+M492+M493</f>
        <v>1357.757</v>
      </c>
      <c r="N494" s="31"/>
      <c r="O494" s="31"/>
      <c r="P494" s="31"/>
      <c r="Q494" s="31"/>
      <c r="R494" s="55"/>
      <c r="S494" s="27"/>
    </row>
    <row r="495" customFormat="false" ht="13.8" hidden="false" customHeight="false" outlineLevel="0" collapsed="false">
      <c r="A495" s="45"/>
      <c r="B495" s="20"/>
      <c r="C495" s="55" t="s">
        <v>978</v>
      </c>
      <c r="D495" s="45"/>
      <c r="E495" s="45"/>
      <c r="F495" s="31" t="n">
        <v>33962.2</v>
      </c>
      <c r="G495" s="31" t="n">
        <f aca="false">G494+G488+G486+G484+G477+G475+G473+G471+G469+G461+G457+G455+G451+G447+G442+G439+G463</f>
        <v>15956.277</v>
      </c>
      <c r="H495" s="31" t="n">
        <f aca="false">H494+H488+H486+H484+H477+H475+H473+H471+H469+H461+H457+H455+H451+H447+H442+H439+H463</f>
        <v>1743.5</v>
      </c>
      <c r="I495" s="31" t="n">
        <f aca="false">I494+I488+I486+I484+I477+I475+I473+I471+I469+I461+I457+I455+I451+I447+I442+I439+I463</f>
        <v>1724.61</v>
      </c>
      <c r="J495" s="31"/>
      <c r="K495" s="31"/>
      <c r="L495" s="31" t="n">
        <f aca="false">L494+L488+L486+L484+L477+L475+L473+L471+L469+L461+L457+L455+L451+L447+L442+L439+L463</f>
        <v>32218.659</v>
      </c>
      <c r="M495" s="31" t="n">
        <f aca="false">M494+M488+M486+M484+M477+M475+M473+M471+M469+M461+M457+M455+M451+M447+M442+M439+M463</f>
        <v>14231.707</v>
      </c>
      <c r="N495" s="31"/>
      <c r="O495" s="31"/>
      <c r="P495" s="31"/>
      <c r="Q495" s="31"/>
      <c r="R495" s="45"/>
      <c r="S495" s="20"/>
    </row>
    <row r="496" s="61" customFormat="true" ht="13.8" hidden="false" customHeight="true" outlineLevel="0" collapsed="false">
      <c r="A496" s="59" t="s">
        <v>979</v>
      </c>
      <c r="B496" s="59"/>
      <c r="C496" s="59"/>
      <c r="D496" s="59"/>
      <c r="E496" s="59"/>
      <c r="F496" s="59"/>
      <c r="G496" s="59"/>
      <c r="H496" s="59"/>
      <c r="I496" s="59"/>
      <c r="J496" s="59"/>
      <c r="K496" s="59"/>
      <c r="L496" s="59"/>
      <c r="M496" s="59"/>
      <c r="N496" s="59"/>
      <c r="O496" s="59"/>
      <c r="P496" s="59"/>
      <c r="Q496" s="59"/>
      <c r="R496" s="59"/>
      <c r="S496" s="59"/>
      <c r="T496" s="60"/>
    </row>
    <row r="497" customFormat="false" ht="169.75" hidden="false" customHeight="true" outlineLevel="0" collapsed="false">
      <c r="A497" s="123" t="s">
        <v>980</v>
      </c>
      <c r="B497" s="78" t="s">
        <v>126</v>
      </c>
      <c r="C497" s="232" t="s">
        <v>981</v>
      </c>
      <c r="D497" s="123" t="s">
        <v>25</v>
      </c>
      <c r="E497" s="123" t="s">
        <v>677</v>
      </c>
      <c r="F497" s="74" t="n">
        <f aca="false">H497+J497+L497+N497+P497</f>
        <v>20000</v>
      </c>
      <c r="G497" s="74" t="n">
        <v>0</v>
      </c>
      <c r="H497" s="77"/>
      <c r="I497" s="77"/>
      <c r="J497" s="77"/>
      <c r="K497" s="77"/>
      <c r="L497" s="78"/>
      <c r="M497" s="78"/>
      <c r="N497" s="77"/>
      <c r="O497" s="77"/>
      <c r="P497" s="74" t="n">
        <v>20000</v>
      </c>
      <c r="Q497" s="74" t="n">
        <v>0</v>
      </c>
      <c r="R497" s="232" t="s">
        <v>982</v>
      </c>
      <c r="S497" s="78" t="n">
        <v>0</v>
      </c>
    </row>
    <row r="498" customFormat="false" ht="80.2" hidden="false" customHeight="false" outlineLevel="0" collapsed="false">
      <c r="A498" s="123"/>
      <c r="B498" s="78" t="s">
        <v>100</v>
      </c>
      <c r="C498" s="232" t="s">
        <v>983</v>
      </c>
      <c r="D498" s="123" t="s">
        <v>25</v>
      </c>
      <c r="E498" s="123" t="s">
        <v>680</v>
      </c>
      <c r="F498" s="74" t="n">
        <f aca="false">H498+J498+L498+N498+P498</f>
        <v>1200</v>
      </c>
      <c r="G498" s="74" t="n">
        <v>0</v>
      </c>
      <c r="H498" s="77"/>
      <c r="I498" s="77"/>
      <c r="J498" s="77"/>
      <c r="K498" s="77"/>
      <c r="L498" s="74" t="n">
        <v>1200</v>
      </c>
      <c r="M498" s="74" t="n">
        <v>0</v>
      </c>
      <c r="N498" s="77"/>
      <c r="O498" s="77"/>
      <c r="P498" s="77"/>
      <c r="Q498" s="77"/>
      <c r="R498" s="232" t="s">
        <v>984</v>
      </c>
      <c r="S498" s="78" t="n">
        <v>0</v>
      </c>
    </row>
    <row r="499" customFormat="false" ht="68.95" hidden="false" customHeight="false" outlineLevel="0" collapsed="false">
      <c r="A499" s="123"/>
      <c r="B499" s="78" t="s">
        <v>103</v>
      </c>
      <c r="C499" s="72" t="s">
        <v>985</v>
      </c>
      <c r="D499" s="123" t="s">
        <v>25</v>
      </c>
      <c r="E499" s="123" t="s">
        <v>680</v>
      </c>
      <c r="F499" s="74" t="n">
        <f aca="false">H499+J499+L499+N499+P499</f>
        <v>1465</v>
      </c>
      <c r="G499" s="74" t="n">
        <v>924.5</v>
      </c>
      <c r="H499" s="77"/>
      <c r="I499" s="77"/>
      <c r="J499" s="77"/>
      <c r="K499" s="77"/>
      <c r="L499" s="74" t="n">
        <v>1465</v>
      </c>
      <c r="M499" s="74" t="n">
        <v>924.5</v>
      </c>
      <c r="N499" s="77"/>
      <c r="O499" s="77"/>
      <c r="P499" s="77"/>
      <c r="Q499" s="77"/>
      <c r="R499" s="72" t="s">
        <v>986</v>
      </c>
      <c r="S499" s="78" t="n">
        <v>65</v>
      </c>
    </row>
    <row r="500" customFormat="false" ht="68.95" hidden="false" customHeight="false" outlineLevel="0" collapsed="false">
      <c r="A500" s="123"/>
      <c r="B500" s="78" t="s">
        <v>107</v>
      </c>
      <c r="C500" s="72" t="s">
        <v>987</v>
      </c>
      <c r="D500" s="123" t="s">
        <v>25</v>
      </c>
      <c r="E500" s="123" t="s">
        <v>680</v>
      </c>
      <c r="F500" s="74" t="n">
        <f aca="false">H500+J500+L500+N500+P500</f>
        <v>100</v>
      </c>
      <c r="G500" s="74" t="n">
        <v>33.3</v>
      </c>
      <c r="H500" s="77"/>
      <c r="I500" s="77"/>
      <c r="J500" s="77"/>
      <c r="K500" s="77"/>
      <c r="L500" s="74" t="n">
        <v>100</v>
      </c>
      <c r="M500" s="74" t="n">
        <v>33.3</v>
      </c>
      <c r="N500" s="77"/>
      <c r="O500" s="77"/>
      <c r="P500" s="77"/>
      <c r="Q500" s="77"/>
      <c r="R500" s="72" t="s">
        <v>810</v>
      </c>
      <c r="S500" s="78" t="n">
        <v>15</v>
      </c>
    </row>
    <row r="501" customFormat="false" ht="91.45" hidden="false" customHeight="false" outlineLevel="0" collapsed="false">
      <c r="A501" s="123"/>
      <c r="B501" s="78" t="s">
        <v>110</v>
      </c>
      <c r="C501" s="72" t="s">
        <v>988</v>
      </c>
      <c r="D501" s="123" t="s">
        <v>25</v>
      </c>
      <c r="E501" s="123" t="s">
        <v>680</v>
      </c>
      <c r="F501" s="74" t="n">
        <f aca="false">H501+J501+L501+N501+P501</f>
        <v>50</v>
      </c>
      <c r="G501" s="74" t="n">
        <v>0</v>
      </c>
      <c r="H501" s="77"/>
      <c r="I501" s="77"/>
      <c r="J501" s="77"/>
      <c r="K501" s="77"/>
      <c r="L501" s="74" t="n">
        <v>50</v>
      </c>
      <c r="M501" s="74" t="n">
        <v>0</v>
      </c>
      <c r="N501" s="77"/>
      <c r="O501" s="77"/>
      <c r="P501" s="77"/>
      <c r="Q501" s="77"/>
      <c r="R501" s="72" t="s">
        <v>989</v>
      </c>
      <c r="S501" s="78" t="n">
        <v>0</v>
      </c>
    </row>
    <row r="502" customFormat="false" ht="136.45" hidden="false" customHeight="false" outlineLevel="0" collapsed="false">
      <c r="A502" s="123"/>
      <c r="B502" s="78" t="s">
        <v>112</v>
      </c>
      <c r="C502" s="72" t="s">
        <v>990</v>
      </c>
      <c r="D502" s="123" t="s">
        <v>25</v>
      </c>
      <c r="E502" s="123" t="s">
        <v>680</v>
      </c>
      <c r="F502" s="74" t="n">
        <f aca="false">H502+J502+L502+N502+P502</f>
        <v>20</v>
      </c>
      <c r="G502" s="74" t="n">
        <v>0</v>
      </c>
      <c r="H502" s="77"/>
      <c r="I502" s="77"/>
      <c r="J502" s="77"/>
      <c r="K502" s="77"/>
      <c r="L502" s="74" t="n">
        <v>20</v>
      </c>
      <c r="M502" s="74" t="n">
        <v>0</v>
      </c>
      <c r="N502" s="77"/>
      <c r="O502" s="77"/>
      <c r="P502" s="77"/>
      <c r="Q502" s="77"/>
      <c r="R502" s="72" t="s">
        <v>991</v>
      </c>
      <c r="S502" s="78" t="n">
        <v>0</v>
      </c>
    </row>
    <row r="503" customFormat="false" ht="575.2" hidden="false" customHeight="false" outlineLevel="0" collapsed="false">
      <c r="A503" s="123"/>
      <c r="B503" s="78" t="s">
        <v>830</v>
      </c>
      <c r="C503" s="72" t="s">
        <v>992</v>
      </c>
      <c r="D503" s="123" t="s">
        <v>25</v>
      </c>
      <c r="E503" s="123" t="s">
        <v>680</v>
      </c>
      <c r="F503" s="74" t="n">
        <f aca="false">H503+J503+L503+N503+P503</f>
        <v>224.9</v>
      </c>
      <c r="G503" s="74" t="n">
        <v>0</v>
      </c>
      <c r="H503" s="77"/>
      <c r="I503" s="77"/>
      <c r="J503" s="77"/>
      <c r="K503" s="77"/>
      <c r="L503" s="74" t="n">
        <v>224.9</v>
      </c>
      <c r="M503" s="74" t="n">
        <v>0</v>
      </c>
      <c r="N503" s="77"/>
      <c r="O503" s="77"/>
      <c r="P503" s="77"/>
      <c r="Q503" s="77"/>
      <c r="R503" s="72" t="s">
        <v>993</v>
      </c>
      <c r="S503" s="78" t="n">
        <v>0</v>
      </c>
    </row>
    <row r="504" customFormat="false" ht="91.45" hidden="false" customHeight="false" outlineLevel="0" collapsed="false">
      <c r="A504" s="123"/>
      <c r="B504" s="78" t="s">
        <v>835</v>
      </c>
      <c r="C504" s="232" t="s">
        <v>994</v>
      </c>
      <c r="D504" s="123" t="s">
        <v>25</v>
      </c>
      <c r="E504" s="123" t="s">
        <v>680</v>
      </c>
      <c r="F504" s="74" t="n">
        <f aca="false">H504+J504+L504+N504+P504</f>
        <v>100</v>
      </c>
      <c r="G504" s="74" t="n">
        <v>0</v>
      </c>
      <c r="H504" s="77"/>
      <c r="I504" s="77"/>
      <c r="J504" s="77"/>
      <c r="K504" s="77"/>
      <c r="L504" s="74" t="n">
        <v>100</v>
      </c>
      <c r="M504" s="74" t="n">
        <v>0</v>
      </c>
      <c r="N504" s="77"/>
      <c r="O504" s="77"/>
      <c r="P504" s="77"/>
      <c r="Q504" s="77"/>
      <c r="R504" s="72" t="s">
        <v>995</v>
      </c>
      <c r="S504" s="78" t="n">
        <v>0</v>
      </c>
    </row>
    <row r="505" customFormat="false" ht="80.2" hidden="false" customHeight="false" outlineLevel="0" collapsed="false">
      <c r="A505" s="123"/>
      <c r="B505" s="78" t="s">
        <v>996</v>
      </c>
      <c r="C505" s="72" t="s">
        <v>997</v>
      </c>
      <c r="D505" s="123" t="s">
        <v>25</v>
      </c>
      <c r="E505" s="123" t="s">
        <v>680</v>
      </c>
      <c r="F505" s="74" t="n">
        <f aca="false">H505+J505+L505+N505+P505</f>
        <v>2747.3</v>
      </c>
      <c r="G505" s="74" t="n">
        <v>1541.9</v>
      </c>
      <c r="H505" s="77"/>
      <c r="I505" s="77"/>
      <c r="J505" s="77"/>
      <c r="K505" s="77"/>
      <c r="L505" s="74" t="n">
        <v>2744</v>
      </c>
      <c r="M505" s="78" t="n">
        <v>1541.9</v>
      </c>
      <c r="N505" s="77"/>
      <c r="O505" s="77"/>
      <c r="P505" s="78" t="n">
        <v>3.3</v>
      </c>
      <c r="Q505" s="74" t="n">
        <v>0</v>
      </c>
      <c r="R505" s="72" t="s">
        <v>998</v>
      </c>
      <c r="S505" s="78" t="s">
        <v>999</v>
      </c>
    </row>
    <row r="506" customFormat="false" ht="158.95" hidden="false" customHeight="false" outlineLevel="0" collapsed="false">
      <c r="A506" s="123"/>
      <c r="B506" s="78" t="s">
        <v>840</v>
      </c>
      <c r="C506" s="72" t="s">
        <v>1000</v>
      </c>
      <c r="D506" s="123" t="s">
        <v>25</v>
      </c>
      <c r="E506" s="123" t="s">
        <v>680</v>
      </c>
      <c r="F506" s="74" t="n">
        <f aca="false">H506+J506+L506+N506+P506</f>
        <v>498.7</v>
      </c>
      <c r="G506" s="74" t="n">
        <v>6.1</v>
      </c>
      <c r="H506" s="77"/>
      <c r="I506" s="77"/>
      <c r="J506" s="77"/>
      <c r="K506" s="77"/>
      <c r="L506" s="74" t="n">
        <v>498.7</v>
      </c>
      <c r="M506" s="74" t="n">
        <v>6.1</v>
      </c>
      <c r="N506" s="77"/>
      <c r="O506" s="77"/>
      <c r="P506" s="77"/>
      <c r="Q506" s="77"/>
      <c r="R506" s="72" t="s">
        <v>1001</v>
      </c>
      <c r="S506" s="78" t="n">
        <v>0</v>
      </c>
    </row>
    <row r="507" customFormat="false" ht="68.95" hidden="false" customHeight="false" outlineLevel="0" collapsed="false">
      <c r="A507" s="123"/>
      <c r="B507" s="78" t="s">
        <v>844</v>
      </c>
      <c r="C507" s="72" t="s">
        <v>1002</v>
      </c>
      <c r="D507" s="123" t="s">
        <v>25</v>
      </c>
      <c r="E507" s="123" t="s">
        <v>680</v>
      </c>
      <c r="F507" s="74" t="n">
        <f aca="false">H507+J507+L507+N507+P507</f>
        <v>35</v>
      </c>
      <c r="G507" s="74" t="n">
        <v>35</v>
      </c>
      <c r="H507" s="77"/>
      <c r="I507" s="77"/>
      <c r="J507" s="77"/>
      <c r="K507" s="77"/>
      <c r="L507" s="74" t="n">
        <v>35</v>
      </c>
      <c r="M507" s="74" t="n">
        <v>35</v>
      </c>
      <c r="N507" s="77"/>
      <c r="O507" s="77"/>
      <c r="P507" s="77"/>
      <c r="Q507" s="77"/>
      <c r="R507" s="72" t="s">
        <v>725</v>
      </c>
      <c r="S507" s="78" t="n">
        <v>2</v>
      </c>
    </row>
    <row r="508" customFormat="false" ht="113.95" hidden="false" customHeight="false" outlineLevel="0" collapsed="false">
      <c r="A508" s="123"/>
      <c r="B508" s="78" t="s">
        <v>846</v>
      </c>
      <c r="C508" s="72" t="s">
        <v>1003</v>
      </c>
      <c r="D508" s="123" t="s">
        <v>25</v>
      </c>
      <c r="E508" s="123" t="s">
        <v>680</v>
      </c>
      <c r="F508" s="74" t="n">
        <f aca="false">H508+J508+L508+N508+P508</f>
        <v>1049</v>
      </c>
      <c r="G508" s="74" t="n">
        <v>0</v>
      </c>
      <c r="H508" s="77"/>
      <c r="I508" s="77"/>
      <c r="J508" s="77"/>
      <c r="K508" s="77"/>
      <c r="L508" s="74" t="n">
        <v>1049</v>
      </c>
      <c r="M508" s="74" t="n">
        <v>0</v>
      </c>
      <c r="N508" s="77"/>
      <c r="O508" s="77"/>
      <c r="P508" s="77"/>
      <c r="Q508" s="77"/>
      <c r="R508" s="72" t="s">
        <v>150</v>
      </c>
      <c r="S508" s="78" t="n">
        <v>0</v>
      </c>
    </row>
    <row r="509" customFormat="false" ht="13.8" hidden="false" customHeight="false" outlineLevel="0" collapsed="false">
      <c r="A509" s="123"/>
      <c r="B509" s="77"/>
      <c r="C509" s="319" t="s">
        <v>9</v>
      </c>
      <c r="D509" s="77"/>
      <c r="E509" s="79"/>
      <c r="F509" s="320" t="n">
        <f aca="false">F497+F498+F499+F500+F501+F502+F503+F504+F505+F506+F507+F508</f>
        <v>27489.9</v>
      </c>
      <c r="G509" s="320" t="n">
        <f aca="false">G497+G498+G499+G500+G501+G502+G503+G504+G505+G506+G507+G508</f>
        <v>2540.8</v>
      </c>
      <c r="H509" s="321"/>
      <c r="I509" s="321"/>
      <c r="J509" s="321"/>
      <c r="K509" s="321"/>
      <c r="L509" s="320" t="n">
        <f aca="false">L497+L498+L499+L500+L501+L502+L503+L504+L505+L506+L507+L508</f>
        <v>7486.6</v>
      </c>
      <c r="M509" s="320" t="n">
        <f aca="false">M497+M498+M499+M500+M501+M502+M503+M504+M505+M506+M507+M508</f>
        <v>2540.8</v>
      </c>
      <c r="N509" s="321"/>
      <c r="O509" s="321"/>
      <c r="P509" s="320" t="n">
        <f aca="false">P497+P498+P499+P500+P501+P502+P503+P504+P505+P506+P507+P508</f>
        <v>20003.3</v>
      </c>
      <c r="Q509" s="320" t="n">
        <f aca="false">Q497+Q498+Q499+Q500+Q501+Q502+Q503+Q504+Q505+Q506+Q507+Q508</f>
        <v>0</v>
      </c>
      <c r="R509" s="319"/>
      <c r="S509" s="78"/>
    </row>
    <row r="510" s="61" customFormat="true" ht="13.8" hidden="false" customHeight="false" outlineLevel="0" collapsed="false">
      <c r="A510" s="322" t="s">
        <v>1004</v>
      </c>
      <c r="B510" s="322"/>
      <c r="C510" s="322"/>
      <c r="D510" s="322"/>
      <c r="E510" s="322"/>
      <c r="F510" s="322"/>
      <c r="G510" s="322"/>
      <c r="H510" s="322"/>
      <c r="I510" s="322"/>
      <c r="J510" s="322"/>
      <c r="K510" s="322"/>
      <c r="L510" s="322"/>
      <c r="M510" s="322"/>
      <c r="N510" s="322"/>
      <c r="O510" s="322"/>
      <c r="P510" s="322"/>
      <c r="Q510" s="322"/>
      <c r="R510" s="322"/>
      <c r="S510" s="322"/>
      <c r="T510" s="60"/>
    </row>
    <row r="511" customFormat="false" ht="158.95" hidden="false" customHeight="false" outlineLevel="0" collapsed="false">
      <c r="A511" s="323" t="s">
        <v>1005</v>
      </c>
      <c r="B511" s="16" t="s">
        <v>126</v>
      </c>
      <c r="C511" s="17" t="s">
        <v>1006</v>
      </c>
      <c r="D511" s="17" t="s">
        <v>25</v>
      </c>
      <c r="E511" s="140" t="s">
        <v>1007</v>
      </c>
      <c r="F511" s="141" t="n">
        <f aca="false">H511+J511+L511+N511+P511</f>
        <v>1049.4</v>
      </c>
      <c r="G511" s="141" t="n">
        <f aca="false">I511+K511+M511+O511+Q511</f>
        <v>321.1</v>
      </c>
      <c r="H511" s="324"/>
      <c r="I511" s="324"/>
      <c r="J511" s="324"/>
      <c r="K511" s="324"/>
      <c r="L511" s="141" t="n">
        <v>1049.4</v>
      </c>
      <c r="M511" s="141" t="n">
        <v>321.1</v>
      </c>
      <c r="N511" s="325"/>
      <c r="O511" s="325"/>
      <c r="P511" s="325"/>
      <c r="Q511" s="325"/>
      <c r="R511" s="326" t="s">
        <v>1008</v>
      </c>
      <c r="S511" s="16" t="n">
        <v>20</v>
      </c>
    </row>
    <row r="512" customFormat="false" ht="66.1" hidden="false" customHeight="true" outlineLevel="0" collapsed="false">
      <c r="A512" s="17" t="s">
        <v>1009</v>
      </c>
      <c r="B512" s="16" t="s">
        <v>126</v>
      </c>
      <c r="C512" s="17" t="s">
        <v>1010</v>
      </c>
      <c r="D512" s="17" t="s">
        <v>25</v>
      </c>
      <c r="E512" s="140" t="s">
        <v>1007</v>
      </c>
      <c r="F512" s="141" t="n">
        <f aca="false">H512+J512+L512+N512+P512</f>
        <v>90</v>
      </c>
      <c r="G512" s="141" t="n">
        <f aca="false">I512+K512+M512+O512+Q512</f>
        <v>44.8</v>
      </c>
      <c r="H512" s="327"/>
      <c r="I512" s="327"/>
      <c r="J512" s="327"/>
      <c r="K512" s="327"/>
      <c r="L512" s="141" t="n">
        <v>90</v>
      </c>
      <c r="M512" s="141" t="n">
        <v>44.8</v>
      </c>
      <c r="N512" s="328"/>
      <c r="O512" s="328"/>
      <c r="P512" s="328"/>
      <c r="Q512" s="328"/>
      <c r="R512" s="326" t="s">
        <v>1011</v>
      </c>
      <c r="S512" s="16" t="n">
        <v>101</v>
      </c>
    </row>
    <row r="513" customFormat="false" ht="80.2" hidden="false" customHeight="false" outlineLevel="0" collapsed="false">
      <c r="A513" s="17"/>
      <c r="B513" s="16" t="s">
        <v>100</v>
      </c>
      <c r="C513" s="17" t="s">
        <v>1012</v>
      </c>
      <c r="D513" s="17" t="s">
        <v>25</v>
      </c>
      <c r="E513" s="140" t="s">
        <v>1007</v>
      </c>
      <c r="F513" s="141" t="n">
        <f aca="false">H513+J513+L513+N513+P513</f>
        <v>20</v>
      </c>
      <c r="G513" s="141" t="n">
        <f aca="false">I513+K513+M513+O513+Q513</f>
        <v>461.9</v>
      </c>
      <c r="H513" s="329"/>
      <c r="I513" s="329"/>
      <c r="J513" s="329"/>
      <c r="K513" s="329"/>
      <c r="L513" s="329"/>
      <c r="M513" s="329"/>
      <c r="N513" s="329"/>
      <c r="O513" s="329"/>
      <c r="P513" s="329" t="n">
        <v>20</v>
      </c>
      <c r="Q513" s="329" t="n">
        <v>461.9</v>
      </c>
      <c r="R513" s="326" t="s">
        <v>1013</v>
      </c>
      <c r="S513" s="16" t="n">
        <v>4423</v>
      </c>
    </row>
    <row r="514" customFormat="false" ht="248.95" hidden="false" customHeight="false" outlineLevel="0" collapsed="false">
      <c r="A514" s="17"/>
      <c r="B514" s="16" t="s">
        <v>103</v>
      </c>
      <c r="C514" s="17" t="s">
        <v>1014</v>
      </c>
      <c r="D514" s="17" t="s">
        <v>25</v>
      </c>
      <c r="E514" s="140" t="s">
        <v>1007</v>
      </c>
      <c r="F514" s="141" t="n">
        <f aca="false">H514+J514+L514+N514+P514</f>
        <v>45</v>
      </c>
      <c r="G514" s="141" t="n">
        <f aca="false">I514+K514+M514+O514+Q514</f>
        <v>0</v>
      </c>
      <c r="H514" s="329"/>
      <c r="I514" s="329"/>
      <c r="J514" s="329"/>
      <c r="K514" s="329"/>
      <c r="L514" s="329" t="n">
        <v>45</v>
      </c>
      <c r="M514" s="329" t="n">
        <v>0</v>
      </c>
      <c r="N514" s="329"/>
      <c r="O514" s="329"/>
      <c r="P514" s="329"/>
      <c r="Q514" s="329"/>
      <c r="R514" s="326" t="s">
        <v>150</v>
      </c>
      <c r="S514" s="16" t="n">
        <v>0</v>
      </c>
    </row>
    <row r="515" customFormat="false" ht="68.95" hidden="false" customHeight="false" outlineLevel="0" collapsed="false">
      <c r="A515" s="17"/>
      <c r="B515" s="16" t="s">
        <v>107</v>
      </c>
      <c r="C515" s="17" t="s">
        <v>1015</v>
      </c>
      <c r="D515" s="17" t="s">
        <v>25</v>
      </c>
      <c r="E515" s="140" t="s">
        <v>1007</v>
      </c>
      <c r="F515" s="141" t="n">
        <f aca="false">H515+J515+L515+N515+P515</f>
        <v>39</v>
      </c>
      <c r="G515" s="141" t="n">
        <f aca="false">I515+K515+M515+O515+Q515</f>
        <v>37.2</v>
      </c>
      <c r="H515" s="329"/>
      <c r="I515" s="329"/>
      <c r="J515" s="329"/>
      <c r="K515" s="329"/>
      <c r="L515" s="329" t="n">
        <v>39</v>
      </c>
      <c r="M515" s="329" t="n">
        <v>37.2</v>
      </c>
      <c r="N515" s="329"/>
      <c r="O515" s="329"/>
      <c r="P515" s="329"/>
      <c r="Q515" s="329"/>
      <c r="R515" s="326" t="s">
        <v>1016</v>
      </c>
      <c r="S515" s="16" t="n">
        <v>2</v>
      </c>
    </row>
    <row r="516" customFormat="false" ht="260.2" hidden="false" customHeight="false" outlineLevel="0" collapsed="false">
      <c r="A516" s="17"/>
      <c r="B516" s="16" t="s">
        <v>110</v>
      </c>
      <c r="C516" s="17" t="s">
        <v>1017</v>
      </c>
      <c r="D516" s="17" t="s">
        <v>25</v>
      </c>
      <c r="E516" s="140" t="s">
        <v>1007</v>
      </c>
      <c r="F516" s="141" t="n">
        <f aca="false">H516+J516+L516+N516+P516</f>
        <v>25.1</v>
      </c>
      <c r="G516" s="141" t="n">
        <f aca="false">I516+K516+M516+O516+Q516</f>
        <v>25.1</v>
      </c>
      <c r="H516" s="329"/>
      <c r="I516" s="329"/>
      <c r="J516" s="329"/>
      <c r="K516" s="329"/>
      <c r="L516" s="329" t="n">
        <v>25.1</v>
      </c>
      <c r="M516" s="329" t="n">
        <v>25.1</v>
      </c>
      <c r="N516" s="329"/>
      <c r="O516" s="329"/>
      <c r="P516" s="329"/>
      <c r="Q516" s="329"/>
      <c r="R516" s="326" t="s">
        <v>150</v>
      </c>
      <c r="S516" s="16" t="n">
        <v>1</v>
      </c>
    </row>
    <row r="517" customFormat="false" ht="80.2" hidden="false" customHeight="false" outlineLevel="0" collapsed="false">
      <c r="A517" s="17"/>
      <c r="B517" s="16" t="s">
        <v>112</v>
      </c>
      <c r="C517" s="17" t="s">
        <v>1018</v>
      </c>
      <c r="D517" s="17" t="s">
        <v>25</v>
      </c>
      <c r="E517" s="140" t="s">
        <v>1007</v>
      </c>
      <c r="F517" s="141" t="n">
        <f aca="false">H517+J517+L517+N517+P517</f>
        <v>94.8</v>
      </c>
      <c r="G517" s="141" t="n">
        <f aca="false">I517+K517+M517+O517+Q517</f>
        <v>94.8</v>
      </c>
      <c r="H517" s="329"/>
      <c r="I517" s="329"/>
      <c r="J517" s="329"/>
      <c r="K517" s="329"/>
      <c r="L517" s="329" t="n">
        <v>94.8</v>
      </c>
      <c r="M517" s="329" t="n">
        <v>94.8</v>
      </c>
      <c r="N517" s="329"/>
      <c r="O517" s="329"/>
      <c r="P517" s="329"/>
      <c r="Q517" s="329"/>
      <c r="R517" s="326" t="s">
        <v>1019</v>
      </c>
      <c r="S517" s="330" t="n">
        <v>2</v>
      </c>
    </row>
    <row r="518" customFormat="false" ht="91.45" hidden="false" customHeight="false" outlineLevel="0" collapsed="false">
      <c r="A518" s="17"/>
      <c r="B518" s="16" t="s">
        <v>830</v>
      </c>
      <c r="C518" s="17" t="s">
        <v>1020</v>
      </c>
      <c r="D518" s="17" t="s">
        <v>25</v>
      </c>
      <c r="E518" s="140" t="s">
        <v>1007</v>
      </c>
      <c r="F518" s="141" t="n">
        <f aca="false">H518+J518+L518+N518+P518</f>
        <v>311</v>
      </c>
      <c r="G518" s="141" t="n">
        <f aca="false">I518+K518+M518+O518+Q518</f>
        <v>310.8</v>
      </c>
      <c r="H518" s="329"/>
      <c r="I518" s="329"/>
      <c r="J518" s="329"/>
      <c r="K518" s="329"/>
      <c r="L518" s="329" t="n">
        <v>311</v>
      </c>
      <c r="M518" s="329" t="n">
        <v>310.8</v>
      </c>
      <c r="N518" s="329"/>
      <c r="O518" s="329"/>
      <c r="P518" s="329"/>
      <c r="Q518" s="329"/>
      <c r="R518" s="326" t="s">
        <v>1021</v>
      </c>
      <c r="S518" s="330" t="n">
        <v>78</v>
      </c>
    </row>
    <row r="519" customFormat="false" ht="102.7" hidden="false" customHeight="false" outlineLevel="0" collapsed="false">
      <c r="A519" s="17"/>
      <c r="B519" s="16" t="s">
        <v>835</v>
      </c>
      <c r="C519" s="17" t="s">
        <v>1022</v>
      </c>
      <c r="D519" s="17" t="s">
        <v>25</v>
      </c>
      <c r="E519" s="140" t="s">
        <v>1007</v>
      </c>
      <c r="F519" s="141" t="n">
        <f aca="false">H519+J519+L519+N519+P519</f>
        <v>24.8</v>
      </c>
      <c r="G519" s="141" t="n">
        <f aca="false">I519+K519+M519+O519+Q519</f>
        <v>21.8</v>
      </c>
      <c r="H519" s="329"/>
      <c r="I519" s="329"/>
      <c r="J519" s="329"/>
      <c r="K519" s="329"/>
      <c r="L519" s="329" t="n">
        <v>24.8</v>
      </c>
      <c r="M519" s="329" t="n">
        <v>21.8</v>
      </c>
      <c r="N519" s="329"/>
      <c r="O519" s="329"/>
      <c r="P519" s="329"/>
      <c r="Q519" s="329"/>
      <c r="R519" s="326" t="s">
        <v>1023</v>
      </c>
      <c r="S519" s="330" t="n">
        <v>1</v>
      </c>
    </row>
    <row r="520" customFormat="false" ht="237.7" hidden="false" customHeight="false" outlineLevel="0" collapsed="false">
      <c r="A520" s="17"/>
      <c r="B520" s="16" t="s">
        <v>996</v>
      </c>
      <c r="C520" s="17" t="s">
        <v>1024</v>
      </c>
      <c r="D520" s="17" t="s">
        <v>25</v>
      </c>
      <c r="E520" s="140" t="s">
        <v>1007</v>
      </c>
      <c r="F520" s="141" t="n">
        <f aca="false">H520+J520+L520+N520+P520</f>
        <v>35.4</v>
      </c>
      <c r="G520" s="141" t="n">
        <f aca="false">I520+K520+M520+O520+Q520</f>
        <v>35.4</v>
      </c>
      <c r="H520" s="329"/>
      <c r="I520" s="329"/>
      <c r="J520" s="329"/>
      <c r="K520" s="329"/>
      <c r="L520" s="329" t="n">
        <v>35.4</v>
      </c>
      <c r="M520" s="329" t="n">
        <v>35.4</v>
      </c>
      <c r="N520" s="329"/>
      <c r="O520" s="329"/>
      <c r="P520" s="329"/>
      <c r="Q520" s="329"/>
      <c r="R520" s="326" t="s">
        <v>184</v>
      </c>
      <c r="S520" s="330" t="n">
        <v>1</v>
      </c>
    </row>
    <row r="521" customFormat="false" ht="125.2" hidden="false" customHeight="false" outlineLevel="0" collapsed="false">
      <c r="A521" s="17"/>
      <c r="B521" s="292" t="s">
        <v>840</v>
      </c>
      <c r="C521" s="70" t="s">
        <v>1025</v>
      </c>
      <c r="D521" s="17" t="s">
        <v>25</v>
      </c>
      <c r="E521" s="140" t="s">
        <v>1007</v>
      </c>
      <c r="F521" s="141" t="n">
        <f aca="false">H521+J521+L521+N521+P521</f>
        <v>1525.8</v>
      </c>
      <c r="G521" s="141" t="n">
        <f aca="false">I521+K521+M521+O521+Q521</f>
        <v>0</v>
      </c>
      <c r="H521" s="329"/>
      <c r="I521" s="329"/>
      <c r="J521" s="329"/>
      <c r="K521" s="329"/>
      <c r="L521" s="329" t="n">
        <v>1525.8</v>
      </c>
      <c r="M521" s="329" t="n">
        <v>0</v>
      </c>
      <c r="N521" s="329"/>
      <c r="O521" s="329"/>
      <c r="P521" s="329"/>
      <c r="Q521" s="329"/>
      <c r="R521" s="331" t="s">
        <v>1026</v>
      </c>
      <c r="S521" s="292" t="n">
        <v>0</v>
      </c>
    </row>
    <row r="522" customFormat="false" ht="46.45" hidden="false" customHeight="false" outlineLevel="0" collapsed="false">
      <c r="A522" s="17"/>
      <c r="B522" s="292" t="s">
        <v>844</v>
      </c>
      <c r="C522" s="70" t="s">
        <v>1027</v>
      </c>
      <c r="D522" s="17" t="s">
        <v>25</v>
      </c>
      <c r="E522" s="140" t="s">
        <v>1007</v>
      </c>
      <c r="F522" s="141" t="n">
        <f aca="false">H522+J522+L522+N522+P522</f>
        <v>9.2</v>
      </c>
      <c r="G522" s="141" t="n">
        <f aca="false">I522+K522+M522+O522+Q522</f>
        <v>9.2</v>
      </c>
      <c r="H522" s="329"/>
      <c r="I522" s="329"/>
      <c r="J522" s="329"/>
      <c r="K522" s="329"/>
      <c r="L522" s="329" t="n">
        <v>9.2</v>
      </c>
      <c r="M522" s="329" t="n">
        <v>9.2</v>
      </c>
      <c r="N522" s="329"/>
      <c r="O522" s="329"/>
      <c r="P522" s="329"/>
      <c r="Q522" s="329"/>
      <c r="R522" s="331" t="s">
        <v>1016</v>
      </c>
      <c r="S522" s="292" t="n">
        <v>1</v>
      </c>
    </row>
    <row r="523" customFormat="false" ht="80.2" hidden="false" customHeight="false" outlineLevel="0" collapsed="false">
      <c r="A523" s="17"/>
      <c r="B523" s="292" t="s">
        <v>846</v>
      </c>
      <c r="C523" s="70" t="s">
        <v>1028</v>
      </c>
      <c r="D523" s="17" t="s">
        <v>25</v>
      </c>
      <c r="E523" s="140" t="s">
        <v>1007</v>
      </c>
      <c r="F523" s="141" t="n">
        <f aca="false">H523+J523+L523+N523+P523</f>
        <v>39.5</v>
      </c>
      <c r="G523" s="141" t="n">
        <f aca="false">I523+K523+M523+O523+Q523</f>
        <v>39.5</v>
      </c>
      <c r="H523" s="329"/>
      <c r="I523" s="329"/>
      <c r="J523" s="329"/>
      <c r="K523" s="329"/>
      <c r="L523" s="329" t="n">
        <v>39.5</v>
      </c>
      <c r="M523" s="329" t="n">
        <v>39.5</v>
      </c>
      <c r="N523" s="329"/>
      <c r="O523" s="329"/>
      <c r="P523" s="329"/>
      <c r="Q523" s="329"/>
      <c r="R523" s="331" t="s">
        <v>1016</v>
      </c>
      <c r="S523" s="292" t="n">
        <v>2</v>
      </c>
    </row>
    <row r="524" customFormat="false" ht="46.45" hidden="false" customHeight="false" outlineLevel="0" collapsed="false">
      <c r="A524" s="17"/>
      <c r="B524" s="292" t="s">
        <v>848</v>
      </c>
      <c r="C524" s="70" t="s">
        <v>1029</v>
      </c>
      <c r="D524" s="17" t="s">
        <v>25</v>
      </c>
      <c r="E524" s="140" t="s">
        <v>1007</v>
      </c>
      <c r="F524" s="141" t="n">
        <f aca="false">H524+J524+L524+N524+P524</f>
        <v>9.5</v>
      </c>
      <c r="G524" s="141" t="n">
        <f aca="false">I524+K524+M524+O524+Q524</f>
        <v>0</v>
      </c>
      <c r="H524" s="329"/>
      <c r="I524" s="329"/>
      <c r="J524" s="329"/>
      <c r="K524" s="329"/>
      <c r="L524" s="329" t="n">
        <v>9.5</v>
      </c>
      <c r="M524" s="329" t="n">
        <v>0</v>
      </c>
      <c r="N524" s="329"/>
      <c r="O524" s="329"/>
      <c r="P524" s="329"/>
      <c r="Q524" s="329"/>
      <c r="R524" s="331" t="s">
        <v>1016</v>
      </c>
      <c r="S524" s="292" t="n">
        <v>0</v>
      </c>
    </row>
    <row r="525" customFormat="false" ht="13.8" hidden="false" customHeight="false" outlineLevel="0" collapsed="false">
      <c r="A525" s="17"/>
      <c r="B525" s="332"/>
      <c r="C525" s="302" t="s">
        <v>9</v>
      </c>
      <c r="D525" s="302"/>
      <c r="E525" s="139"/>
      <c r="F525" s="333" t="n">
        <f aca="false">SUM(F511:F524)</f>
        <v>3318.5</v>
      </c>
      <c r="G525" s="333" t="n">
        <f aca="false">SUM(G511:G524)</f>
        <v>1401.6</v>
      </c>
      <c r="H525" s="333"/>
      <c r="I525" s="333"/>
      <c r="J525" s="333"/>
      <c r="K525" s="333"/>
      <c r="L525" s="333" t="n">
        <f aca="false">SUM(L511:L524)</f>
        <v>3298.5</v>
      </c>
      <c r="M525" s="333" t="n">
        <f aca="false">SUM(M511:M524)</f>
        <v>939.7</v>
      </c>
      <c r="N525" s="333"/>
      <c r="O525" s="333"/>
      <c r="P525" s="333" t="n">
        <f aca="false">SUM(P511:P524)</f>
        <v>20</v>
      </c>
      <c r="Q525" s="333" t="n">
        <f aca="false">SUM(Q511:Q524)</f>
        <v>461.9</v>
      </c>
      <c r="R525" s="334"/>
      <c r="S525" s="335"/>
    </row>
    <row r="526" customFormat="false" ht="13.8" hidden="false" customHeight="false" outlineLevel="0" collapsed="false">
      <c r="A526" s="336" t="s">
        <v>1030</v>
      </c>
      <c r="B526" s="336"/>
      <c r="C526" s="336"/>
      <c r="D526" s="336"/>
      <c r="E526" s="336"/>
      <c r="F526" s="336"/>
      <c r="G526" s="336"/>
      <c r="H526" s="336"/>
      <c r="I526" s="336"/>
      <c r="J526" s="336"/>
      <c r="K526" s="336"/>
      <c r="L526" s="336"/>
      <c r="M526" s="336"/>
      <c r="N526" s="336"/>
      <c r="O526" s="336"/>
      <c r="P526" s="336"/>
      <c r="Q526" s="336"/>
      <c r="R526" s="336"/>
      <c r="S526" s="336"/>
    </row>
    <row r="527" customFormat="false" ht="104.95" hidden="false" customHeight="true" outlineLevel="0" collapsed="false">
      <c r="A527" s="45" t="s">
        <v>1031</v>
      </c>
      <c r="B527" s="68" t="n">
        <v>1</v>
      </c>
      <c r="C527" s="209" t="s">
        <v>1032</v>
      </c>
      <c r="D527" s="162" t="s">
        <v>25</v>
      </c>
      <c r="E527" s="45"/>
      <c r="F527" s="69" t="n">
        <v>433</v>
      </c>
      <c r="G527" s="20" t="n">
        <v>217.8</v>
      </c>
      <c r="H527" s="69"/>
      <c r="I527" s="27"/>
      <c r="J527" s="27"/>
      <c r="K527" s="27"/>
      <c r="L527" s="69" t="n">
        <v>433</v>
      </c>
      <c r="M527" s="20" t="n">
        <v>217.8</v>
      </c>
      <c r="N527" s="27"/>
      <c r="O527" s="27"/>
      <c r="P527" s="27"/>
      <c r="Q527" s="27"/>
      <c r="R527" s="45" t="s">
        <v>1033</v>
      </c>
      <c r="S527" s="20" t="s">
        <v>1034</v>
      </c>
    </row>
    <row r="528" customFormat="false" ht="102.7" hidden="false" customHeight="false" outlineLevel="0" collapsed="false">
      <c r="A528" s="45"/>
      <c r="B528" s="68" t="n">
        <v>2</v>
      </c>
      <c r="C528" s="209" t="s">
        <v>1035</v>
      </c>
      <c r="D528" s="162" t="s">
        <v>25</v>
      </c>
      <c r="E528" s="45"/>
      <c r="F528" s="69" t="n">
        <v>144</v>
      </c>
      <c r="G528" s="20" t="n">
        <v>92.6</v>
      </c>
      <c r="H528" s="69"/>
      <c r="I528" s="27"/>
      <c r="J528" s="27"/>
      <c r="K528" s="27"/>
      <c r="L528" s="69" t="n">
        <v>144</v>
      </c>
      <c r="M528" s="20" t="n">
        <v>92.6</v>
      </c>
      <c r="N528" s="27"/>
      <c r="O528" s="27"/>
      <c r="P528" s="27"/>
      <c r="Q528" s="27"/>
      <c r="R528" s="45" t="s">
        <v>1036</v>
      </c>
      <c r="S528" s="20" t="s">
        <v>1037</v>
      </c>
    </row>
    <row r="529" customFormat="false" ht="80.2" hidden="false" customHeight="false" outlineLevel="0" collapsed="false">
      <c r="A529" s="45"/>
      <c r="B529" s="68" t="n">
        <v>3</v>
      </c>
      <c r="C529" s="208" t="s">
        <v>1038</v>
      </c>
      <c r="D529" s="162" t="s">
        <v>25</v>
      </c>
      <c r="E529" s="46" t="s">
        <v>545</v>
      </c>
      <c r="F529" s="69" t="n">
        <v>23</v>
      </c>
      <c r="G529" s="20" t="n">
        <v>8.3</v>
      </c>
      <c r="H529" s="69"/>
      <c r="I529" s="27"/>
      <c r="J529" s="27"/>
      <c r="K529" s="27"/>
      <c r="L529" s="69" t="n">
        <v>23</v>
      </c>
      <c r="M529" s="20" t="n">
        <v>8.3</v>
      </c>
      <c r="N529" s="27"/>
      <c r="O529" s="27"/>
      <c r="P529" s="27"/>
      <c r="Q529" s="27"/>
      <c r="R529" s="45" t="s">
        <v>1039</v>
      </c>
      <c r="S529" s="20" t="s">
        <v>932</v>
      </c>
    </row>
    <row r="530" customFormat="false" ht="68.95" hidden="false" customHeight="false" outlineLevel="0" collapsed="false">
      <c r="A530" s="45"/>
      <c r="B530" s="68" t="n">
        <v>4</v>
      </c>
      <c r="C530" s="211" t="s">
        <v>1040</v>
      </c>
      <c r="D530" s="45" t="s">
        <v>25</v>
      </c>
      <c r="E530" s="46" t="s">
        <v>545</v>
      </c>
      <c r="F530" s="337" t="n">
        <v>9.4</v>
      </c>
      <c r="G530" s="20" t="n">
        <v>0</v>
      </c>
      <c r="H530" s="337" t="n">
        <v>9.4</v>
      </c>
      <c r="I530" s="20" t="n">
        <v>0</v>
      </c>
      <c r="J530" s="27"/>
      <c r="K530" s="27"/>
      <c r="L530" s="68"/>
      <c r="M530" s="20"/>
      <c r="N530" s="27"/>
      <c r="O530" s="27"/>
      <c r="P530" s="27"/>
      <c r="Q530" s="27"/>
      <c r="R530" s="45" t="s">
        <v>1041</v>
      </c>
      <c r="S530" s="20" t="n">
        <v>0</v>
      </c>
    </row>
    <row r="531" customFormat="false" ht="46.45" hidden="false" customHeight="false" outlineLevel="0" collapsed="false">
      <c r="A531" s="45"/>
      <c r="B531" s="68" t="n">
        <v>5</v>
      </c>
      <c r="C531" s="209" t="s">
        <v>1042</v>
      </c>
      <c r="D531" s="202" t="s">
        <v>25</v>
      </c>
      <c r="E531" s="46" t="s">
        <v>545</v>
      </c>
      <c r="F531" s="69" t="n">
        <v>96</v>
      </c>
      <c r="G531" s="20" t="n">
        <v>19.4</v>
      </c>
      <c r="H531" s="69" t="n">
        <v>96</v>
      </c>
      <c r="I531" s="20" t="n">
        <v>19.4</v>
      </c>
      <c r="J531" s="27"/>
      <c r="K531" s="27"/>
      <c r="L531" s="69"/>
      <c r="M531" s="20"/>
      <c r="N531" s="27"/>
      <c r="O531" s="27"/>
      <c r="P531" s="27"/>
      <c r="Q531" s="27"/>
      <c r="R531" s="45" t="s">
        <v>612</v>
      </c>
      <c r="S531" s="20" t="n">
        <v>3</v>
      </c>
    </row>
    <row r="532" customFormat="false" ht="46.45" hidden="false" customHeight="false" outlineLevel="0" collapsed="false">
      <c r="A532" s="45"/>
      <c r="B532" s="68" t="n">
        <v>6</v>
      </c>
      <c r="C532" s="211" t="s">
        <v>1043</v>
      </c>
      <c r="D532" s="45" t="s">
        <v>25</v>
      </c>
      <c r="E532" s="46" t="s">
        <v>545</v>
      </c>
      <c r="F532" s="69" t="n">
        <v>47.3</v>
      </c>
      <c r="G532" s="20" t="n">
        <v>11.5</v>
      </c>
      <c r="H532" s="69" t="n">
        <v>47.3</v>
      </c>
      <c r="I532" s="20" t="n">
        <v>11.5</v>
      </c>
      <c r="J532" s="27"/>
      <c r="K532" s="27"/>
      <c r="L532" s="69"/>
      <c r="M532" s="20"/>
      <c r="N532" s="27"/>
      <c r="O532" s="27"/>
      <c r="P532" s="27"/>
      <c r="Q532" s="27"/>
      <c r="R532" s="45" t="s">
        <v>612</v>
      </c>
      <c r="S532" s="20" t="n">
        <v>1</v>
      </c>
    </row>
    <row r="533" customFormat="false" ht="136.45" hidden="false" customHeight="false" outlineLevel="0" collapsed="false">
      <c r="A533" s="45"/>
      <c r="B533" s="68" t="n">
        <v>7</v>
      </c>
      <c r="C533" s="338" t="s">
        <v>1044</v>
      </c>
      <c r="D533" s="45" t="s">
        <v>25</v>
      </c>
      <c r="E533" s="46" t="s">
        <v>545</v>
      </c>
      <c r="F533" s="69" t="n">
        <v>5</v>
      </c>
      <c r="G533" s="20" t="n">
        <v>0</v>
      </c>
      <c r="H533" s="69" t="n">
        <v>5</v>
      </c>
      <c r="I533" s="20" t="n">
        <v>0</v>
      </c>
      <c r="J533" s="27"/>
      <c r="K533" s="27"/>
      <c r="L533" s="69"/>
      <c r="M533" s="20"/>
      <c r="N533" s="27"/>
      <c r="O533" s="27"/>
      <c r="P533" s="27"/>
      <c r="Q533" s="27"/>
      <c r="R533" s="45" t="s">
        <v>573</v>
      </c>
      <c r="S533" s="20" t="n">
        <v>0</v>
      </c>
    </row>
    <row r="534" customFormat="false" ht="170.2" hidden="false" customHeight="false" outlineLevel="0" collapsed="false">
      <c r="A534" s="45"/>
      <c r="B534" s="207" t="n">
        <v>8</v>
      </c>
      <c r="C534" s="209" t="s">
        <v>1045</v>
      </c>
      <c r="D534" s="45" t="s">
        <v>25</v>
      </c>
      <c r="E534" s="46" t="s">
        <v>545</v>
      </c>
      <c r="F534" s="48" t="n">
        <v>50418.6</v>
      </c>
      <c r="G534" s="20" t="n">
        <v>32491.1</v>
      </c>
      <c r="H534" s="48" t="n">
        <v>50418.6</v>
      </c>
      <c r="I534" s="20" t="n">
        <v>32491.1</v>
      </c>
      <c r="J534" s="27"/>
      <c r="K534" s="27"/>
      <c r="L534" s="48"/>
      <c r="M534" s="20"/>
      <c r="N534" s="27"/>
      <c r="O534" s="27"/>
      <c r="P534" s="27"/>
      <c r="Q534" s="27"/>
      <c r="R534" s="45" t="s">
        <v>1046</v>
      </c>
      <c r="S534" s="20" t="n">
        <v>3323</v>
      </c>
    </row>
    <row r="535" customFormat="false" ht="125.2" hidden="false" customHeight="false" outlineLevel="0" collapsed="false">
      <c r="A535" s="45"/>
      <c r="B535" s="24" t="n">
        <v>9</v>
      </c>
      <c r="C535" s="25" t="s">
        <v>1047</v>
      </c>
      <c r="D535" s="214" t="s">
        <v>25</v>
      </c>
      <c r="E535" s="214" t="s">
        <v>639</v>
      </c>
      <c r="F535" s="26" t="n">
        <v>69</v>
      </c>
      <c r="G535" s="20" t="n">
        <v>49</v>
      </c>
      <c r="H535" s="48"/>
      <c r="I535" s="20"/>
      <c r="J535" s="20" t="n">
        <v>69</v>
      </c>
      <c r="K535" s="20" t="n">
        <v>49</v>
      </c>
      <c r="L535" s="48"/>
      <c r="M535" s="20"/>
      <c r="N535" s="27"/>
      <c r="O535" s="27"/>
      <c r="P535" s="27"/>
      <c r="Q535" s="27"/>
      <c r="R535" s="214" t="s">
        <v>557</v>
      </c>
      <c r="S535" s="20" t="s">
        <v>1048</v>
      </c>
    </row>
    <row r="536" customFormat="false" ht="102.7" hidden="false" customHeight="false" outlineLevel="0" collapsed="false">
      <c r="A536" s="45"/>
      <c r="B536" s="339" t="s">
        <v>212</v>
      </c>
      <c r="C536" s="72" t="s">
        <v>1049</v>
      </c>
      <c r="D536" s="71" t="s">
        <v>25</v>
      </c>
      <c r="E536" s="71" t="s">
        <v>128</v>
      </c>
      <c r="F536" s="250" t="n">
        <v>1160</v>
      </c>
      <c r="G536" s="20" t="n">
        <v>800</v>
      </c>
      <c r="H536" s="48" t="n">
        <v>812</v>
      </c>
      <c r="I536" s="20" t="n">
        <v>440</v>
      </c>
      <c r="J536" s="20" t="n">
        <v>0</v>
      </c>
      <c r="K536" s="20" t="n">
        <v>0</v>
      </c>
      <c r="L536" s="48" t="n">
        <v>348</v>
      </c>
      <c r="M536" s="20" t="n">
        <v>360</v>
      </c>
      <c r="N536" s="27"/>
      <c r="O536" s="27"/>
      <c r="P536" s="27"/>
      <c r="Q536" s="27"/>
      <c r="R536" s="214" t="s">
        <v>1050</v>
      </c>
      <c r="S536" s="20" t="n">
        <v>2</v>
      </c>
    </row>
    <row r="537" customFormat="false" ht="732.7" hidden="false" customHeight="false" outlineLevel="0" collapsed="false">
      <c r="A537" s="45"/>
      <c r="B537" s="340" t="s">
        <v>298</v>
      </c>
      <c r="C537" s="341" t="s">
        <v>1051</v>
      </c>
      <c r="D537" s="342" t="s">
        <v>25</v>
      </c>
      <c r="E537" s="342" t="s">
        <v>639</v>
      </c>
      <c r="F537" s="343" t="n">
        <v>3110.5</v>
      </c>
      <c r="G537" s="20" t="n">
        <v>3110.5</v>
      </c>
      <c r="H537" s="48"/>
      <c r="I537" s="20"/>
      <c r="J537" s="20" t="n">
        <v>3110.5</v>
      </c>
      <c r="K537" s="20" t="n">
        <v>3110.5</v>
      </c>
      <c r="L537" s="48"/>
      <c r="M537" s="20"/>
      <c r="N537" s="27"/>
      <c r="O537" s="27"/>
      <c r="P537" s="27"/>
      <c r="Q537" s="27"/>
      <c r="R537" s="342" t="s">
        <v>576</v>
      </c>
      <c r="S537" s="342" t="s">
        <v>429</v>
      </c>
    </row>
    <row r="538" customFormat="false" ht="13.8" hidden="false" customHeight="false" outlineLevel="0" collapsed="false">
      <c r="A538" s="45"/>
      <c r="B538" s="68"/>
      <c r="C538" s="344" t="s">
        <v>62</v>
      </c>
      <c r="D538" s="195"/>
      <c r="E538" s="195"/>
      <c r="F538" s="345" t="n">
        <v>55515.8</v>
      </c>
      <c r="G538" s="27" t="n">
        <v>36800.2</v>
      </c>
      <c r="H538" s="345" t="n">
        <v>51388.3</v>
      </c>
      <c r="I538" s="27" t="n">
        <v>32962</v>
      </c>
      <c r="J538" s="27" t="n">
        <v>3179.5</v>
      </c>
      <c r="K538" s="27" t="n">
        <v>3159.5</v>
      </c>
      <c r="L538" s="345" t="n">
        <v>948</v>
      </c>
      <c r="M538" s="27" t="n">
        <v>678.7</v>
      </c>
      <c r="N538" s="27"/>
      <c r="O538" s="27"/>
      <c r="P538" s="27"/>
      <c r="Q538" s="27"/>
      <c r="R538" s="45"/>
      <c r="S538" s="27"/>
    </row>
    <row r="539" customFormat="false" ht="13.8" hidden="false" customHeight="true" outlineLevel="0" collapsed="false">
      <c r="A539" s="205" t="s">
        <v>1052</v>
      </c>
      <c r="B539" s="205"/>
      <c r="C539" s="205"/>
      <c r="D539" s="205"/>
      <c r="E539" s="205"/>
      <c r="F539" s="205"/>
      <c r="G539" s="205"/>
      <c r="H539" s="205"/>
      <c r="I539" s="205"/>
      <c r="J539" s="205"/>
      <c r="K539" s="205"/>
      <c r="L539" s="205"/>
      <c r="M539" s="205"/>
      <c r="N539" s="205"/>
      <c r="O539" s="205"/>
      <c r="P539" s="205"/>
      <c r="Q539" s="205"/>
      <c r="R539" s="205"/>
      <c r="S539" s="205"/>
    </row>
    <row r="540" customFormat="false" ht="13.8" hidden="false" customHeight="true" outlineLevel="0" collapsed="false">
      <c r="A540" s="42" t="s">
        <v>1053</v>
      </c>
      <c r="B540" s="42"/>
      <c r="C540" s="42"/>
      <c r="D540" s="42"/>
      <c r="E540" s="42"/>
      <c r="F540" s="42"/>
      <c r="G540" s="42"/>
      <c r="H540" s="42"/>
      <c r="I540" s="42"/>
      <c r="J540" s="42"/>
      <c r="K540" s="42"/>
      <c r="L540" s="42"/>
      <c r="M540" s="42"/>
      <c r="N540" s="42"/>
      <c r="O540" s="42"/>
      <c r="P540" s="42"/>
      <c r="Q540" s="42"/>
      <c r="R540" s="42"/>
      <c r="S540" s="42"/>
    </row>
    <row r="541" customFormat="false" ht="243.7" hidden="false" customHeight="true" outlineLevel="0" collapsed="false">
      <c r="A541" s="35" t="s">
        <v>1054</v>
      </c>
      <c r="B541" s="33" t="n">
        <v>1</v>
      </c>
      <c r="C541" s="33" t="s">
        <v>1055</v>
      </c>
      <c r="D541" s="33" t="s">
        <v>1056</v>
      </c>
      <c r="E541" s="33" t="s">
        <v>1057</v>
      </c>
      <c r="F541" s="34" t="n">
        <f aca="false">SUM(H541+J541+L541+N541+P541)</f>
        <v>49</v>
      </c>
      <c r="G541" s="34" t="n">
        <f aca="false">SUM(I541+K541+M541+O541+Q541)</f>
        <v>0</v>
      </c>
      <c r="H541" s="34"/>
      <c r="I541" s="34"/>
      <c r="J541" s="34"/>
      <c r="K541" s="34"/>
      <c r="L541" s="34"/>
      <c r="M541" s="34"/>
      <c r="N541" s="34"/>
      <c r="O541" s="34"/>
      <c r="P541" s="34" t="n">
        <v>49</v>
      </c>
      <c r="Q541" s="34" t="n">
        <v>0</v>
      </c>
      <c r="R541" s="33" t="s">
        <v>1058</v>
      </c>
      <c r="S541" s="9" t="n">
        <v>0</v>
      </c>
    </row>
    <row r="542" customFormat="false" ht="91.45" hidden="false" customHeight="false" outlineLevel="0" collapsed="false">
      <c r="A542" s="35"/>
      <c r="B542" s="33" t="n">
        <v>2</v>
      </c>
      <c r="C542" s="33" t="s">
        <v>1059</v>
      </c>
      <c r="D542" s="33" t="s">
        <v>1056</v>
      </c>
      <c r="E542" s="33" t="s">
        <v>1060</v>
      </c>
      <c r="F542" s="34" t="n">
        <f aca="false">SUM(H542+J542+L542+N542+P542)</f>
        <v>45</v>
      </c>
      <c r="G542" s="34" t="n">
        <v>35.7</v>
      </c>
      <c r="H542" s="34"/>
      <c r="I542" s="34"/>
      <c r="J542" s="34"/>
      <c r="K542" s="34"/>
      <c r="L542" s="34" t="n">
        <v>45</v>
      </c>
      <c r="M542" s="34" t="n">
        <v>35.7</v>
      </c>
      <c r="N542" s="34"/>
      <c r="O542" s="34"/>
      <c r="P542" s="34"/>
      <c r="Q542" s="34"/>
      <c r="R542" s="33" t="s">
        <v>1061</v>
      </c>
      <c r="S542" s="9" t="n">
        <v>2.72</v>
      </c>
    </row>
    <row r="543" customFormat="false" ht="158.95" hidden="false" customHeight="false" outlineLevel="0" collapsed="false">
      <c r="A543" s="35"/>
      <c r="B543" s="33" t="n">
        <v>3</v>
      </c>
      <c r="C543" s="33" t="s">
        <v>1062</v>
      </c>
      <c r="D543" s="33" t="s">
        <v>1063</v>
      </c>
      <c r="E543" s="33" t="s">
        <v>1064</v>
      </c>
      <c r="F543" s="34" t="n">
        <f aca="false">SUM(H543+J543+L543+N543+P543)</f>
        <v>5</v>
      </c>
      <c r="G543" s="34" t="n">
        <f aca="false">SUM(I543+K543+M543+O543+Q543)</f>
        <v>0</v>
      </c>
      <c r="H543" s="34"/>
      <c r="I543" s="34"/>
      <c r="J543" s="34"/>
      <c r="K543" s="34"/>
      <c r="L543" s="34" t="n">
        <v>5</v>
      </c>
      <c r="M543" s="34" t="n">
        <v>0</v>
      </c>
      <c r="N543" s="34"/>
      <c r="O543" s="34"/>
      <c r="P543" s="34"/>
      <c r="Q543" s="34"/>
      <c r="R543" s="346" t="s">
        <v>1065</v>
      </c>
      <c r="S543" s="9" t="n">
        <v>0</v>
      </c>
    </row>
    <row r="544" customFormat="false" ht="327.7" hidden="false" customHeight="false" outlineLevel="0" collapsed="false">
      <c r="A544" s="35" t="s">
        <v>1066</v>
      </c>
      <c r="B544" s="33" t="n">
        <v>4</v>
      </c>
      <c r="C544" s="20" t="s">
        <v>1067</v>
      </c>
      <c r="D544" s="68" t="s">
        <v>1056</v>
      </c>
      <c r="E544" s="20" t="s">
        <v>1068</v>
      </c>
      <c r="F544" s="34" t="n">
        <f aca="false">SUM(H544+J544+L544+N544+P544)</f>
        <v>20</v>
      </c>
      <c r="G544" s="34" t="n">
        <f aca="false">SUM(I544+K544+M544+O544+Q544)</f>
        <v>0</v>
      </c>
      <c r="H544" s="34"/>
      <c r="I544" s="34"/>
      <c r="J544" s="34"/>
      <c r="K544" s="34"/>
      <c r="L544" s="34" t="n">
        <v>20</v>
      </c>
      <c r="M544" s="34" t="n">
        <v>0</v>
      </c>
      <c r="N544" s="34"/>
      <c r="O544" s="34"/>
      <c r="P544" s="34"/>
      <c r="Q544" s="34"/>
      <c r="R544" s="20" t="s">
        <v>1069</v>
      </c>
      <c r="S544" s="9" t="n">
        <v>0</v>
      </c>
    </row>
    <row r="545" customFormat="false" ht="147.7" hidden="false" customHeight="false" outlineLevel="0" collapsed="false">
      <c r="A545" s="35" t="s">
        <v>1054</v>
      </c>
      <c r="B545" s="33" t="n">
        <v>5</v>
      </c>
      <c r="C545" s="20" t="s">
        <v>1070</v>
      </c>
      <c r="D545" s="68" t="s">
        <v>1056</v>
      </c>
      <c r="E545" s="20" t="s">
        <v>1064</v>
      </c>
      <c r="F545" s="34" t="n">
        <f aca="false">SUM(H545+J545+L545+N545+P545)</f>
        <v>15</v>
      </c>
      <c r="G545" s="34" t="n">
        <v>6.479</v>
      </c>
      <c r="H545" s="34"/>
      <c r="I545" s="34"/>
      <c r="J545" s="34"/>
      <c r="K545" s="34"/>
      <c r="L545" s="34" t="n">
        <v>15</v>
      </c>
      <c r="M545" s="34" t="n">
        <v>6.479</v>
      </c>
      <c r="N545" s="34"/>
      <c r="O545" s="34"/>
      <c r="P545" s="34"/>
      <c r="Q545" s="34"/>
      <c r="R545" s="20" t="s">
        <v>1071</v>
      </c>
      <c r="S545" s="9" t="n">
        <v>1</v>
      </c>
    </row>
    <row r="546" customFormat="false" ht="125.2" hidden="false" customHeight="false" outlineLevel="0" collapsed="false">
      <c r="A546" s="35" t="s">
        <v>1072</v>
      </c>
      <c r="B546" s="33" t="n">
        <v>6</v>
      </c>
      <c r="C546" s="20" t="s">
        <v>1073</v>
      </c>
      <c r="D546" s="20" t="s">
        <v>1056</v>
      </c>
      <c r="E546" s="20" t="s">
        <v>1060</v>
      </c>
      <c r="F546" s="34" t="n">
        <v>953.86</v>
      </c>
      <c r="G546" s="34" t="n">
        <v>102.7</v>
      </c>
      <c r="H546" s="34"/>
      <c r="I546" s="34"/>
      <c r="J546" s="34"/>
      <c r="K546" s="34"/>
      <c r="L546" s="34" t="n">
        <v>953.86</v>
      </c>
      <c r="M546" s="34" t="n">
        <v>102.7</v>
      </c>
      <c r="N546" s="34"/>
      <c r="O546" s="34"/>
      <c r="P546" s="34"/>
      <c r="Q546" s="34"/>
      <c r="R546" s="20" t="s">
        <v>1074</v>
      </c>
      <c r="S546" s="9" t="n">
        <v>13</v>
      </c>
    </row>
    <row r="547" customFormat="false" ht="13.8" hidden="false" customHeight="false" outlineLevel="0" collapsed="false">
      <c r="A547" s="9"/>
      <c r="B547" s="274"/>
      <c r="C547" s="274" t="s">
        <v>9</v>
      </c>
      <c r="D547" s="274"/>
      <c r="E547" s="347"/>
      <c r="F547" s="120" t="n">
        <f aca="false">SUM(F541:F546)</f>
        <v>1087.86</v>
      </c>
      <c r="G547" s="120" t="n">
        <f aca="false">SUM(G541:G546)</f>
        <v>144.879</v>
      </c>
      <c r="H547" s="120" t="n">
        <f aca="false">SUM(H541:H546)</f>
        <v>0</v>
      </c>
      <c r="I547" s="120" t="n">
        <f aca="false">SUM(I541:I546)</f>
        <v>0</v>
      </c>
      <c r="J547" s="120" t="n">
        <f aca="false">SUM(J541:J546)</f>
        <v>0</v>
      </c>
      <c r="K547" s="120" t="n">
        <f aca="false">SUM(K541:K546)</f>
        <v>0</v>
      </c>
      <c r="L547" s="120" t="n">
        <f aca="false">SUM(L541:L546)</f>
        <v>1038.86</v>
      </c>
      <c r="M547" s="120" t="n">
        <f aca="false">SUM(M541:M546)</f>
        <v>144.879</v>
      </c>
      <c r="N547" s="120" t="n">
        <f aca="false">SUM(N541:N546)</f>
        <v>0</v>
      </c>
      <c r="O547" s="120" t="n">
        <f aca="false">SUM(O541:O546)</f>
        <v>0</v>
      </c>
      <c r="P547" s="120" t="n">
        <f aca="false">SUM(P541:P546)</f>
        <v>49</v>
      </c>
      <c r="Q547" s="120" t="n">
        <f aca="false">SUM(Q541:Q546)</f>
        <v>0</v>
      </c>
      <c r="R547" s="274"/>
      <c r="S547" s="9"/>
    </row>
    <row r="548" s="61" customFormat="true" ht="13.8" hidden="false" customHeight="true" outlineLevel="0" collapsed="false">
      <c r="A548" s="42" t="s">
        <v>1075</v>
      </c>
      <c r="B548" s="42"/>
      <c r="C548" s="42"/>
      <c r="D548" s="42"/>
      <c r="E548" s="42"/>
      <c r="F548" s="42"/>
      <c r="G548" s="42"/>
      <c r="H548" s="42"/>
      <c r="I548" s="42"/>
      <c r="J548" s="42"/>
      <c r="K548" s="42"/>
      <c r="L548" s="42"/>
      <c r="M548" s="42"/>
      <c r="N548" s="42"/>
      <c r="O548" s="42"/>
      <c r="P548" s="42"/>
      <c r="Q548" s="42"/>
      <c r="R548" s="42"/>
      <c r="S548" s="42"/>
      <c r="T548" s="60"/>
    </row>
    <row r="549" customFormat="false" ht="13.8" hidden="false" customHeight="true" outlineLevel="0" collapsed="false">
      <c r="A549" s="72" t="s">
        <v>1076</v>
      </c>
      <c r="B549" s="71" t="s">
        <v>126</v>
      </c>
      <c r="C549" s="72" t="s">
        <v>1077</v>
      </c>
      <c r="D549" s="72" t="s">
        <v>25</v>
      </c>
      <c r="E549" s="72" t="s">
        <v>1078</v>
      </c>
      <c r="F549" s="72" t="s">
        <v>485</v>
      </c>
      <c r="G549" s="77"/>
      <c r="H549" s="77"/>
      <c r="I549" s="77"/>
      <c r="J549" s="77"/>
      <c r="K549" s="77"/>
      <c r="L549" s="77"/>
      <c r="M549" s="77"/>
      <c r="N549" s="77"/>
      <c r="O549" s="77"/>
      <c r="P549" s="77"/>
      <c r="Q549" s="77"/>
      <c r="R549" s="123" t="s">
        <v>1079</v>
      </c>
      <c r="S549" s="348"/>
    </row>
    <row r="550" customFormat="false" ht="34.75" hidden="false" customHeight="true" outlineLevel="0" collapsed="false">
      <c r="A550" s="72"/>
      <c r="B550" s="71"/>
      <c r="C550" s="72"/>
      <c r="D550" s="72"/>
      <c r="E550" s="72"/>
      <c r="F550" s="72"/>
      <c r="G550" s="77"/>
      <c r="H550" s="77"/>
      <c r="I550" s="77"/>
      <c r="J550" s="77"/>
      <c r="K550" s="77"/>
      <c r="L550" s="77"/>
      <c r="M550" s="77"/>
      <c r="N550" s="77"/>
      <c r="O550" s="77"/>
      <c r="P550" s="77"/>
      <c r="Q550" s="77"/>
      <c r="R550" s="123"/>
      <c r="S550" s="348"/>
    </row>
    <row r="551" customFormat="false" ht="13.8" hidden="false" customHeight="true" outlineLevel="0" collapsed="false">
      <c r="A551" s="72"/>
      <c r="B551" s="71" t="s">
        <v>100</v>
      </c>
      <c r="C551" s="71" t="s">
        <v>1080</v>
      </c>
      <c r="D551" s="72" t="s">
        <v>25</v>
      </c>
      <c r="E551" s="72" t="s">
        <v>1078</v>
      </c>
      <c r="F551" s="72" t="s">
        <v>485</v>
      </c>
      <c r="G551" s="77"/>
      <c r="H551" s="77"/>
      <c r="I551" s="77"/>
      <c r="J551" s="77"/>
      <c r="K551" s="77"/>
      <c r="L551" s="77"/>
      <c r="M551" s="77"/>
      <c r="N551" s="77"/>
      <c r="O551" s="77"/>
      <c r="P551" s="77"/>
      <c r="Q551" s="77"/>
      <c r="R551" s="72" t="s">
        <v>1081</v>
      </c>
      <c r="S551" s="122"/>
    </row>
    <row r="552" customFormat="false" ht="124.75" hidden="false" customHeight="true" outlineLevel="0" collapsed="false">
      <c r="A552" s="72"/>
      <c r="B552" s="72"/>
      <c r="C552" s="71"/>
      <c r="D552" s="72"/>
      <c r="E552" s="72"/>
      <c r="F552" s="72"/>
      <c r="G552" s="77"/>
      <c r="H552" s="77"/>
      <c r="I552" s="77"/>
      <c r="J552" s="77"/>
      <c r="K552" s="77"/>
      <c r="L552" s="77"/>
      <c r="M552" s="77"/>
      <c r="N552" s="77"/>
      <c r="O552" s="77"/>
      <c r="P552" s="77"/>
      <c r="Q552" s="77"/>
      <c r="R552" s="72"/>
      <c r="S552" s="122"/>
    </row>
    <row r="553" customFormat="false" ht="68.95" hidden="false" customHeight="false" outlineLevel="0" collapsed="false">
      <c r="A553" s="77"/>
      <c r="B553" s="71" t="s">
        <v>103</v>
      </c>
      <c r="C553" s="72" t="s">
        <v>1082</v>
      </c>
      <c r="D553" s="72" t="s">
        <v>25</v>
      </c>
      <c r="E553" s="72" t="s">
        <v>1083</v>
      </c>
      <c r="F553" s="73" t="n">
        <v>250</v>
      </c>
      <c r="G553" s="74" t="n">
        <v>250</v>
      </c>
      <c r="H553" s="78"/>
      <c r="I553" s="78"/>
      <c r="J553" s="78"/>
      <c r="K553" s="78"/>
      <c r="L553" s="74" t="n">
        <v>250</v>
      </c>
      <c r="M553" s="74" t="n">
        <v>250</v>
      </c>
      <c r="N553" s="77"/>
      <c r="O553" s="77"/>
      <c r="P553" s="77"/>
      <c r="Q553" s="77"/>
      <c r="R553" s="72" t="s">
        <v>1084</v>
      </c>
      <c r="S553" s="78" t="n">
        <v>1</v>
      </c>
    </row>
    <row r="554" customFormat="false" ht="13.8" hidden="false" customHeight="false" outlineLevel="0" collapsed="false">
      <c r="A554" s="77"/>
      <c r="B554" s="78"/>
      <c r="C554" s="77" t="s">
        <v>9</v>
      </c>
      <c r="D554" s="77"/>
      <c r="E554" s="77"/>
      <c r="F554" s="79" t="n">
        <v>250</v>
      </c>
      <c r="G554" s="79" t="n">
        <v>250</v>
      </c>
      <c r="H554" s="77"/>
      <c r="I554" s="77"/>
      <c r="J554" s="77"/>
      <c r="K554" s="77"/>
      <c r="L554" s="79" t="n">
        <v>250</v>
      </c>
      <c r="M554" s="79" t="n">
        <v>250</v>
      </c>
      <c r="N554" s="77"/>
      <c r="O554" s="77"/>
      <c r="P554" s="77"/>
      <c r="Q554" s="77"/>
      <c r="R554" s="77"/>
      <c r="S554" s="77"/>
    </row>
    <row r="555" customFormat="false" ht="13.8" hidden="false" customHeight="true" outlineLevel="0" collapsed="false">
      <c r="A555" s="119" t="s">
        <v>1085</v>
      </c>
      <c r="B555" s="119"/>
      <c r="C555" s="119"/>
      <c r="D555" s="119"/>
      <c r="E555" s="119"/>
      <c r="F555" s="119"/>
      <c r="G555" s="119"/>
      <c r="H555" s="119"/>
      <c r="I555" s="119"/>
      <c r="J555" s="119"/>
      <c r="K555" s="119"/>
      <c r="L555" s="119"/>
      <c r="M555" s="119"/>
      <c r="N555" s="119"/>
      <c r="O555" s="119"/>
      <c r="P555" s="119"/>
      <c r="Q555" s="119"/>
      <c r="R555" s="119"/>
      <c r="S555" s="119"/>
    </row>
    <row r="556" customFormat="false" ht="117.9" hidden="false" customHeight="true" outlineLevel="0" collapsed="false">
      <c r="A556" s="33" t="s">
        <v>1086</v>
      </c>
      <c r="B556" s="20" t="n">
        <v>1</v>
      </c>
      <c r="C556" s="349" t="s">
        <v>1087</v>
      </c>
      <c r="D556" s="350" t="s">
        <v>25</v>
      </c>
      <c r="E556" s="350" t="s">
        <v>1088</v>
      </c>
      <c r="F556" s="262" t="n">
        <v>150</v>
      </c>
      <c r="G556" s="351" t="n">
        <v>75.63</v>
      </c>
      <c r="H556" s="274"/>
      <c r="I556" s="274"/>
      <c r="J556" s="274"/>
      <c r="K556" s="274"/>
      <c r="L556" s="262" t="n">
        <v>150</v>
      </c>
      <c r="M556" s="351" t="n">
        <v>75.63</v>
      </c>
      <c r="N556" s="274"/>
      <c r="O556" s="274"/>
      <c r="P556" s="274"/>
      <c r="Q556" s="274"/>
      <c r="R556" s="350" t="s">
        <v>1089</v>
      </c>
      <c r="S556" s="33" t="n">
        <v>3200</v>
      </c>
    </row>
    <row r="557" customFormat="false" ht="158.95" hidden="false" customHeight="false" outlineLevel="0" collapsed="false">
      <c r="A557" s="33"/>
      <c r="B557" s="20" t="n">
        <v>2</v>
      </c>
      <c r="C557" s="352" t="s">
        <v>1090</v>
      </c>
      <c r="D557" s="350" t="s">
        <v>25</v>
      </c>
      <c r="E557" s="350" t="s">
        <v>1088</v>
      </c>
      <c r="F557" s="262" t="n">
        <v>30</v>
      </c>
      <c r="G557" s="34" t="n">
        <v>20.42</v>
      </c>
      <c r="H557" s="274"/>
      <c r="I557" s="274"/>
      <c r="J557" s="274"/>
      <c r="K557" s="274"/>
      <c r="L557" s="262" t="n">
        <v>30</v>
      </c>
      <c r="M557" s="33" t="n">
        <v>20.42</v>
      </c>
      <c r="N557" s="274"/>
      <c r="O557" s="274"/>
      <c r="P557" s="274"/>
      <c r="Q557" s="274"/>
      <c r="R557" s="350" t="s">
        <v>1091</v>
      </c>
      <c r="S557" s="33" t="n">
        <v>1</v>
      </c>
    </row>
    <row r="558" customFormat="false" ht="91.45" hidden="false" customHeight="false" outlineLevel="0" collapsed="false">
      <c r="A558" s="33"/>
      <c r="B558" s="20" t="n">
        <v>3</v>
      </c>
      <c r="C558" s="352" t="s">
        <v>1092</v>
      </c>
      <c r="D558" s="350" t="s">
        <v>25</v>
      </c>
      <c r="E558" s="350" t="s">
        <v>1088</v>
      </c>
      <c r="F558" s="262" t="n">
        <v>30</v>
      </c>
      <c r="G558" s="262" t="n">
        <v>0</v>
      </c>
      <c r="H558" s="274"/>
      <c r="I558" s="274"/>
      <c r="J558" s="274"/>
      <c r="K558" s="274"/>
      <c r="L558" s="262" t="n">
        <v>30</v>
      </c>
      <c r="M558" s="262" t="n">
        <v>0</v>
      </c>
      <c r="N558" s="274"/>
      <c r="O558" s="274"/>
      <c r="P558" s="274"/>
      <c r="Q558" s="274"/>
      <c r="R558" s="350" t="s">
        <v>1093</v>
      </c>
      <c r="S558" s="33" t="n">
        <v>0</v>
      </c>
    </row>
    <row r="559" customFormat="false" ht="113.95" hidden="false" customHeight="false" outlineLevel="0" collapsed="false">
      <c r="A559" s="33"/>
      <c r="B559" s="20" t="n">
        <v>4</v>
      </c>
      <c r="C559" s="352" t="s">
        <v>1094</v>
      </c>
      <c r="D559" s="350" t="s">
        <v>25</v>
      </c>
      <c r="E559" s="350" t="s">
        <v>1095</v>
      </c>
      <c r="F559" s="262"/>
      <c r="G559" s="262" t="n">
        <v>0</v>
      </c>
      <c r="H559" s="274"/>
      <c r="I559" s="274"/>
      <c r="J559" s="274"/>
      <c r="K559" s="274"/>
      <c r="L559" s="262"/>
      <c r="M559" s="262" t="n">
        <v>0</v>
      </c>
      <c r="N559" s="274"/>
      <c r="O559" s="274"/>
      <c r="P559" s="274"/>
      <c r="Q559" s="274"/>
      <c r="R559" s="350" t="s">
        <v>364</v>
      </c>
      <c r="S559" s="33" t="n">
        <v>0</v>
      </c>
    </row>
    <row r="560" customFormat="false" ht="113.95" hidden="false" customHeight="false" outlineLevel="0" collapsed="false">
      <c r="A560" s="33"/>
      <c r="B560" s="20" t="n">
        <v>5</v>
      </c>
      <c r="C560" s="352" t="s">
        <v>1096</v>
      </c>
      <c r="D560" s="350" t="s">
        <v>25</v>
      </c>
      <c r="E560" s="350" t="s">
        <v>1088</v>
      </c>
      <c r="F560" s="262" t="n">
        <v>45</v>
      </c>
      <c r="G560" s="262" t="n">
        <v>0</v>
      </c>
      <c r="H560" s="274"/>
      <c r="I560" s="274"/>
      <c r="J560" s="274"/>
      <c r="K560" s="274"/>
      <c r="L560" s="262" t="n">
        <v>45</v>
      </c>
      <c r="M560" s="262" t="n">
        <v>0</v>
      </c>
      <c r="N560" s="274"/>
      <c r="O560" s="274"/>
      <c r="P560" s="274"/>
      <c r="Q560" s="274"/>
      <c r="R560" s="350" t="s">
        <v>1097</v>
      </c>
      <c r="S560" s="33" t="n">
        <v>0</v>
      </c>
    </row>
    <row r="561" customFormat="false" ht="192.7" hidden="false" customHeight="false" outlineLevel="0" collapsed="false">
      <c r="A561" s="33"/>
      <c r="B561" s="20" t="n">
        <v>6</v>
      </c>
      <c r="C561" s="352" t="s">
        <v>1098</v>
      </c>
      <c r="D561" s="350" t="s">
        <v>25</v>
      </c>
      <c r="E561" s="350" t="s">
        <v>1088</v>
      </c>
      <c r="F561" s="262" t="n">
        <v>7</v>
      </c>
      <c r="G561" s="262" t="n">
        <v>0</v>
      </c>
      <c r="H561" s="274"/>
      <c r="I561" s="274"/>
      <c r="J561" s="274"/>
      <c r="K561" s="274"/>
      <c r="L561" s="262" t="n">
        <v>7</v>
      </c>
      <c r="M561" s="262" t="n">
        <v>0</v>
      </c>
      <c r="N561" s="274"/>
      <c r="O561" s="274"/>
      <c r="P561" s="274"/>
      <c r="Q561" s="274"/>
      <c r="R561" s="46" t="s">
        <v>1099</v>
      </c>
      <c r="S561" s="33" t="n">
        <v>0</v>
      </c>
    </row>
    <row r="562" customFormat="false" ht="102.7" hidden="false" customHeight="false" outlineLevel="0" collapsed="false">
      <c r="A562" s="33"/>
      <c r="B562" s="20" t="n">
        <v>7</v>
      </c>
      <c r="C562" s="352" t="s">
        <v>1100</v>
      </c>
      <c r="D562" s="350" t="s">
        <v>25</v>
      </c>
      <c r="E562" s="350" t="s">
        <v>1088</v>
      </c>
      <c r="F562" s="262" t="n">
        <v>3</v>
      </c>
      <c r="G562" s="262" t="n">
        <v>0</v>
      </c>
      <c r="H562" s="274"/>
      <c r="I562" s="274"/>
      <c r="J562" s="274"/>
      <c r="K562" s="274"/>
      <c r="L562" s="262" t="n">
        <v>3</v>
      </c>
      <c r="M562" s="262" t="n">
        <v>0</v>
      </c>
      <c r="N562" s="274"/>
      <c r="O562" s="274"/>
      <c r="P562" s="274"/>
      <c r="Q562" s="274"/>
      <c r="R562" s="46" t="s">
        <v>1101</v>
      </c>
      <c r="S562" s="33" t="n">
        <v>0</v>
      </c>
    </row>
    <row r="563" customFormat="false" ht="226.45" hidden="false" customHeight="false" outlineLevel="0" collapsed="false">
      <c r="A563" s="350" t="s">
        <v>1102</v>
      </c>
      <c r="B563" s="20" t="n">
        <v>8</v>
      </c>
      <c r="C563" s="350" t="s">
        <v>1103</v>
      </c>
      <c r="D563" s="350" t="s">
        <v>25</v>
      </c>
      <c r="E563" s="350" t="s">
        <v>1088</v>
      </c>
      <c r="F563" s="262" t="n">
        <v>45</v>
      </c>
      <c r="G563" s="262" t="n">
        <v>0</v>
      </c>
      <c r="H563" s="274"/>
      <c r="I563" s="274"/>
      <c r="J563" s="274"/>
      <c r="K563" s="274"/>
      <c r="L563" s="262" t="n">
        <v>45</v>
      </c>
      <c r="M563" s="262" t="n">
        <v>0</v>
      </c>
      <c r="N563" s="274"/>
      <c r="O563" s="274"/>
      <c r="P563" s="274"/>
      <c r="Q563" s="274"/>
      <c r="R563" s="350" t="s">
        <v>1104</v>
      </c>
      <c r="S563" s="33" t="n">
        <v>0</v>
      </c>
    </row>
    <row r="564" customFormat="false" ht="136.45" hidden="false" customHeight="false" outlineLevel="0" collapsed="false">
      <c r="A564" s="350" t="s">
        <v>1105</v>
      </c>
      <c r="B564" s="20" t="n">
        <v>9</v>
      </c>
      <c r="C564" s="350" t="s">
        <v>1106</v>
      </c>
      <c r="D564" s="350" t="s">
        <v>25</v>
      </c>
      <c r="E564" s="350" t="s">
        <v>1107</v>
      </c>
      <c r="F564" s="262"/>
      <c r="G564" s="262" t="n">
        <v>0</v>
      </c>
      <c r="H564" s="274"/>
      <c r="I564" s="274"/>
      <c r="J564" s="274"/>
      <c r="K564" s="274"/>
      <c r="L564" s="262"/>
      <c r="M564" s="262" t="n">
        <v>0</v>
      </c>
      <c r="N564" s="274"/>
      <c r="O564" s="274"/>
      <c r="P564" s="274"/>
      <c r="Q564" s="274"/>
      <c r="R564" s="350" t="s">
        <v>1108</v>
      </c>
      <c r="S564" s="33" t="n">
        <v>0</v>
      </c>
    </row>
    <row r="565" customFormat="false" ht="102.7" hidden="false" customHeight="false" outlineLevel="0" collapsed="false">
      <c r="A565" s="350" t="s">
        <v>1109</v>
      </c>
      <c r="B565" s="20" t="n">
        <v>10</v>
      </c>
      <c r="C565" s="350" t="s">
        <v>1110</v>
      </c>
      <c r="D565" s="350" t="s">
        <v>25</v>
      </c>
      <c r="E565" s="350" t="s">
        <v>1088</v>
      </c>
      <c r="F565" s="262" t="n">
        <v>10</v>
      </c>
      <c r="G565" s="262" t="n">
        <v>0</v>
      </c>
      <c r="H565" s="274"/>
      <c r="I565" s="274"/>
      <c r="J565" s="274"/>
      <c r="K565" s="274"/>
      <c r="L565" s="262" t="n">
        <v>10</v>
      </c>
      <c r="M565" s="262" t="n">
        <v>0</v>
      </c>
      <c r="N565" s="274"/>
      <c r="O565" s="274"/>
      <c r="P565" s="274"/>
      <c r="Q565" s="274"/>
      <c r="R565" s="350" t="s">
        <v>1111</v>
      </c>
      <c r="S565" s="33" t="n">
        <v>0</v>
      </c>
    </row>
    <row r="566" customFormat="false" ht="147.7" hidden="false" customHeight="false" outlineLevel="0" collapsed="false">
      <c r="A566" s="350" t="s">
        <v>1112</v>
      </c>
      <c r="B566" s="20" t="n">
        <v>11</v>
      </c>
      <c r="C566" s="350" t="s">
        <v>1113</v>
      </c>
      <c r="D566" s="350" t="s">
        <v>25</v>
      </c>
      <c r="E566" s="350" t="s">
        <v>1095</v>
      </c>
      <c r="F566" s="262" t="n">
        <v>30</v>
      </c>
      <c r="G566" s="262" t="n">
        <v>2.48</v>
      </c>
      <c r="H566" s="274"/>
      <c r="I566" s="274"/>
      <c r="J566" s="274"/>
      <c r="K566" s="274"/>
      <c r="L566" s="262" t="n">
        <v>30</v>
      </c>
      <c r="M566" s="262" t="n">
        <v>2.48</v>
      </c>
      <c r="N566" s="274"/>
      <c r="O566" s="274"/>
      <c r="P566" s="274"/>
      <c r="Q566" s="274"/>
      <c r="R566" s="46" t="s">
        <v>1114</v>
      </c>
      <c r="S566" s="33" t="n">
        <v>1</v>
      </c>
    </row>
    <row r="567" customFormat="false" ht="203.95" hidden="false" customHeight="false" outlineLevel="0" collapsed="false">
      <c r="A567" s="353"/>
      <c r="B567" s="20" t="n">
        <v>12</v>
      </c>
      <c r="C567" s="46" t="s">
        <v>1115</v>
      </c>
      <c r="D567" s="350" t="s">
        <v>25</v>
      </c>
      <c r="E567" s="354" t="s">
        <v>1095</v>
      </c>
      <c r="F567" s="262" t="n">
        <v>100</v>
      </c>
      <c r="G567" s="262" t="n">
        <v>100</v>
      </c>
      <c r="H567" s="274"/>
      <c r="I567" s="274"/>
      <c r="J567" s="274"/>
      <c r="K567" s="274"/>
      <c r="L567" s="262" t="n">
        <v>100</v>
      </c>
      <c r="M567" s="262" t="n">
        <v>100</v>
      </c>
      <c r="N567" s="274"/>
      <c r="O567" s="274"/>
      <c r="P567" s="274"/>
      <c r="Q567" s="274"/>
      <c r="R567" s="46" t="s">
        <v>1116</v>
      </c>
      <c r="S567" s="33" t="s">
        <v>1117</v>
      </c>
    </row>
    <row r="568" customFormat="false" ht="13.8" hidden="false" customHeight="false" outlineLevel="0" collapsed="false">
      <c r="A568" s="353"/>
      <c r="B568" s="355"/>
      <c r="C568" s="355" t="s">
        <v>9</v>
      </c>
      <c r="D568" s="355"/>
      <c r="E568" s="356"/>
      <c r="F568" s="347" t="n">
        <v>450</v>
      </c>
      <c r="G568" s="120" t="n">
        <v>198.53</v>
      </c>
      <c r="H568" s="274"/>
      <c r="I568" s="274"/>
      <c r="J568" s="274"/>
      <c r="K568" s="274"/>
      <c r="L568" s="347" t="n">
        <v>450</v>
      </c>
      <c r="M568" s="120" t="n">
        <v>198.53</v>
      </c>
      <c r="N568" s="274"/>
      <c r="O568" s="274"/>
      <c r="P568" s="274"/>
      <c r="Q568" s="274"/>
      <c r="R568" s="274"/>
      <c r="S568" s="274"/>
    </row>
    <row r="569" customFormat="false" ht="13.8" hidden="false" customHeight="true" outlineLevel="0" collapsed="false">
      <c r="A569" s="42" t="s">
        <v>1118</v>
      </c>
      <c r="B569" s="42"/>
      <c r="C569" s="42"/>
      <c r="D569" s="42"/>
      <c r="E569" s="42"/>
      <c r="F569" s="42"/>
      <c r="G569" s="42"/>
      <c r="H569" s="42"/>
      <c r="I569" s="42"/>
      <c r="J569" s="42"/>
      <c r="K569" s="42"/>
      <c r="L569" s="42"/>
      <c r="M569" s="42"/>
      <c r="N569" s="42"/>
      <c r="O569" s="42"/>
      <c r="P569" s="42"/>
      <c r="Q569" s="42"/>
      <c r="R569" s="42"/>
      <c r="S569" s="42"/>
    </row>
    <row r="570" customFormat="false" ht="169.75" hidden="false" customHeight="true" outlineLevel="0" collapsed="false">
      <c r="A570" s="37" t="s">
        <v>1119</v>
      </c>
      <c r="B570" s="20"/>
      <c r="C570" s="45" t="s">
        <v>1120</v>
      </c>
      <c r="D570" s="20" t="s">
        <v>25</v>
      </c>
      <c r="E570" s="199" t="s">
        <v>1121</v>
      </c>
      <c r="F570" s="19" t="n">
        <f aca="false">L570</f>
        <v>10</v>
      </c>
      <c r="G570" s="19" t="n">
        <v>10</v>
      </c>
      <c r="H570" s="19"/>
      <c r="I570" s="19"/>
      <c r="J570" s="19"/>
      <c r="K570" s="19"/>
      <c r="L570" s="19" t="n">
        <v>10</v>
      </c>
      <c r="M570" s="19" t="n">
        <v>10</v>
      </c>
      <c r="N570" s="19"/>
      <c r="O570" s="19"/>
      <c r="P570" s="19"/>
      <c r="Q570" s="19"/>
      <c r="R570" s="20" t="s">
        <v>612</v>
      </c>
      <c r="S570" s="178" t="n">
        <v>90101</v>
      </c>
    </row>
    <row r="571" customFormat="false" ht="125.2" hidden="false" customHeight="false" outlineLevel="0" collapsed="false">
      <c r="A571" s="37"/>
      <c r="B571" s="20"/>
      <c r="C571" s="37" t="s">
        <v>1122</v>
      </c>
      <c r="D571" s="20" t="s">
        <v>25</v>
      </c>
      <c r="E571" s="357" t="s">
        <v>1123</v>
      </c>
      <c r="F571" s="19" t="n">
        <f aca="false">L571</f>
        <v>29</v>
      </c>
      <c r="G571" s="48" t="n">
        <v>4.1</v>
      </c>
      <c r="H571" s="19"/>
      <c r="I571" s="19"/>
      <c r="J571" s="19"/>
      <c r="K571" s="19"/>
      <c r="L571" s="19" t="n">
        <v>29</v>
      </c>
      <c r="M571" s="19" t="n">
        <v>4.067</v>
      </c>
      <c r="N571" s="19"/>
      <c r="O571" s="19"/>
      <c r="P571" s="19"/>
      <c r="Q571" s="19"/>
      <c r="R571" s="20" t="s">
        <v>1124</v>
      </c>
      <c r="S571" s="178" t="n">
        <v>50000</v>
      </c>
    </row>
    <row r="572" customFormat="false" ht="104.95" hidden="false" customHeight="true" outlineLevel="0" collapsed="false">
      <c r="A572" s="37" t="s">
        <v>1125</v>
      </c>
      <c r="B572" s="20"/>
      <c r="C572" s="45" t="s">
        <v>1126</v>
      </c>
      <c r="D572" s="20" t="s">
        <v>25</v>
      </c>
      <c r="E572" s="199" t="s">
        <v>1127</v>
      </c>
      <c r="F572" s="19" t="n">
        <v>0</v>
      </c>
      <c r="G572" s="19" t="n">
        <v>0</v>
      </c>
      <c r="H572" s="19"/>
      <c r="I572" s="19"/>
      <c r="J572" s="19"/>
      <c r="K572" s="19"/>
      <c r="L572" s="19" t="n">
        <v>0</v>
      </c>
      <c r="M572" s="19" t="n">
        <v>0</v>
      </c>
      <c r="N572" s="19"/>
      <c r="O572" s="19"/>
      <c r="P572" s="19"/>
      <c r="Q572" s="19"/>
      <c r="R572" s="20" t="s">
        <v>478</v>
      </c>
      <c r="S572" s="178" t="n">
        <v>0</v>
      </c>
    </row>
    <row r="573" customFormat="false" ht="203.95" hidden="false" customHeight="false" outlineLevel="0" collapsed="false">
      <c r="A573" s="37"/>
      <c r="B573" s="20"/>
      <c r="C573" s="46" t="s">
        <v>1128</v>
      </c>
      <c r="D573" s="20" t="s">
        <v>25</v>
      </c>
      <c r="E573" s="199" t="s">
        <v>1129</v>
      </c>
      <c r="F573" s="19" t="n">
        <v>0</v>
      </c>
      <c r="G573" s="19" t="n">
        <v>0</v>
      </c>
      <c r="H573" s="19"/>
      <c r="I573" s="19"/>
      <c r="J573" s="19"/>
      <c r="K573" s="19"/>
      <c r="L573" s="19" t="n">
        <v>0</v>
      </c>
      <c r="M573" s="19" t="n">
        <v>0</v>
      </c>
      <c r="N573" s="19"/>
      <c r="O573" s="19"/>
      <c r="P573" s="19"/>
      <c r="Q573" s="19"/>
      <c r="R573" s="20" t="s">
        <v>478</v>
      </c>
      <c r="S573" s="178"/>
    </row>
    <row r="574" customFormat="false" ht="170.2" hidden="false" customHeight="false" outlineLevel="0" collapsed="false">
      <c r="A574" s="37"/>
      <c r="B574" s="20"/>
      <c r="C574" s="45" t="s">
        <v>1130</v>
      </c>
      <c r="D574" s="20" t="s">
        <v>25</v>
      </c>
      <c r="E574" s="198" t="s">
        <v>529</v>
      </c>
      <c r="F574" s="19" t="n">
        <v>0</v>
      </c>
      <c r="G574" s="19" t="n">
        <v>0</v>
      </c>
      <c r="H574" s="19"/>
      <c r="I574" s="19"/>
      <c r="J574" s="19"/>
      <c r="K574" s="19"/>
      <c r="L574" s="19" t="n">
        <v>0</v>
      </c>
      <c r="M574" s="19" t="n">
        <v>0</v>
      </c>
      <c r="N574" s="19"/>
      <c r="O574" s="19"/>
      <c r="P574" s="19"/>
      <c r="Q574" s="19"/>
      <c r="R574" s="20" t="s">
        <v>1131</v>
      </c>
      <c r="S574" s="178" t="n">
        <v>77</v>
      </c>
    </row>
    <row r="575" customFormat="false" ht="128.95" hidden="false" customHeight="false" outlineLevel="0" collapsed="false">
      <c r="A575" s="37"/>
      <c r="B575" s="20"/>
      <c r="C575" s="45" t="s">
        <v>1132</v>
      </c>
      <c r="D575" s="20" t="s">
        <v>25</v>
      </c>
      <c r="E575" s="198" t="s">
        <v>529</v>
      </c>
      <c r="F575" s="19" t="n">
        <v>0</v>
      </c>
      <c r="G575" s="19" t="n">
        <v>0</v>
      </c>
      <c r="H575" s="19"/>
      <c r="I575" s="19"/>
      <c r="J575" s="19"/>
      <c r="K575" s="19"/>
      <c r="L575" s="19" t="n">
        <v>0</v>
      </c>
      <c r="M575" s="19" t="n">
        <v>0</v>
      </c>
      <c r="N575" s="19"/>
      <c r="O575" s="19"/>
      <c r="P575" s="19"/>
      <c r="Q575" s="19"/>
      <c r="R575" s="20" t="s">
        <v>1133</v>
      </c>
      <c r="S575" s="178" t="n">
        <v>24</v>
      </c>
    </row>
    <row r="576" customFormat="false" ht="144.85" hidden="false" customHeight="true" outlineLevel="0" collapsed="false">
      <c r="A576" s="22" t="s">
        <v>1134</v>
      </c>
      <c r="B576" s="20"/>
      <c r="C576" s="45" t="s">
        <v>1135</v>
      </c>
      <c r="D576" s="20" t="s">
        <v>25</v>
      </c>
      <c r="E576" s="358" t="s">
        <v>1136</v>
      </c>
      <c r="F576" s="19" t="n">
        <v>0</v>
      </c>
      <c r="G576" s="19" t="n">
        <v>0</v>
      </c>
      <c r="H576" s="19"/>
      <c r="I576" s="19"/>
      <c r="J576" s="19"/>
      <c r="K576" s="19"/>
      <c r="L576" s="19" t="n">
        <v>0</v>
      </c>
      <c r="M576" s="19" t="n">
        <v>0</v>
      </c>
      <c r="N576" s="19"/>
      <c r="O576" s="19"/>
      <c r="P576" s="19"/>
      <c r="Q576" s="19"/>
      <c r="R576" s="20" t="s">
        <v>1137</v>
      </c>
      <c r="S576" s="178" t="n">
        <v>12</v>
      </c>
    </row>
    <row r="577" customFormat="false" ht="243.7" hidden="false" customHeight="false" outlineLevel="0" collapsed="false">
      <c r="A577" s="22"/>
      <c r="B577" s="20"/>
      <c r="C577" s="45" t="s">
        <v>1138</v>
      </c>
      <c r="D577" s="20" t="s">
        <v>25</v>
      </c>
      <c r="E577" s="198" t="s">
        <v>1139</v>
      </c>
      <c r="F577" s="19" t="n">
        <v>0</v>
      </c>
      <c r="G577" s="19" t="n">
        <v>0</v>
      </c>
      <c r="H577" s="19"/>
      <c r="I577" s="19"/>
      <c r="J577" s="19"/>
      <c r="K577" s="19"/>
      <c r="L577" s="19" t="n">
        <v>0</v>
      </c>
      <c r="M577" s="19" t="n">
        <v>0</v>
      </c>
      <c r="N577" s="19"/>
      <c r="O577" s="19"/>
      <c r="P577" s="19"/>
      <c r="Q577" s="19"/>
      <c r="R577" s="20" t="s">
        <v>478</v>
      </c>
      <c r="S577" s="178" t="n">
        <v>0</v>
      </c>
    </row>
    <row r="578" customFormat="false" ht="192.7" hidden="false" customHeight="false" outlineLevel="0" collapsed="false">
      <c r="A578" s="45" t="s">
        <v>1140</v>
      </c>
      <c r="B578" s="20"/>
      <c r="C578" s="45" t="s">
        <v>1141</v>
      </c>
      <c r="D578" s="20" t="s">
        <v>25</v>
      </c>
      <c r="E578" s="358" t="s">
        <v>1136</v>
      </c>
      <c r="F578" s="19" t="n">
        <v>71</v>
      </c>
      <c r="G578" s="19" t="n">
        <f aca="false">M578</f>
        <v>71</v>
      </c>
      <c r="H578" s="19"/>
      <c r="I578" s="19"/>
      <c r="J578" s="19"/>
      <c r="K578" s="19"/>
      <c r="L578" s="19" t="n">
        <v>71</v>
      </c>
      <c r="M578" s="19" t="n">
        <v>71</v>
      </c>
      <c r="N578" s="19"/>
      <c r="O578" s="19"/>
      <c r="P578" s="19"/>
      <c r="Q578" s="19"/>
      <c r="R578" s="45" t="s">
        <v>1142</v>
      </c>
      <c r="S578" s="359" t="n">
        <v>0.736</v>
      </c>
    </row>
    <row r="579" customFormat="false" ht="144.75" hidden="false" customHeight="true" outlineLevel="0" collapsed="false">
      <c r="A579" s="37" t="s">
        <v>1143</v>
      </c>
      <c r="B579" s="20"/>
      <c r="C579" s="45" t="s">
        <v>1144</v>
      </c>
      <c r="D579" s="20" t="s">
        <v>25</v>
      </c>
      <c r="E579" s="358" t="s">
        <v>1136</v>
      </c>
      <c r="F579" s="19" t="n">
        <v>0</v>
      </c>
      <c r="G579" s="19" t="n">
        <v>0</v>
      </c>
      <c r="H579" s="19"/>
      <c r="I579" s="19"/>
      <c r="J579" s="19"/>
      <c r="K579" s="19"/>
      <c r="L579" s="19" t="n">
        <v>0</v>
      </c>
      <c r="M579" s="19" t="n">
        <v>0</v>
      </c>
      <c r="N579" s="19"/>
      <c r="O579" s="19"/>
      <c r="P579" s="19"/>
      <c r="Q579" s="19"/>
      <c r="R579" s="45" t="s">
        <v>1145</v>
      </c>
      <c r="S579" s="178" t="n">
        <v>48</v>
      </c>
    </row>
    <row r="580" customFormat="false" ht="179.95" hidden="false" customHeight="false" outlineLevel="0" collapsed="false">
      <c r="A580" s="37"/>
      <c r="B580" s="20"/>
      <c r="C580" s="45" t="s">
        <v>1146</v>
      </c>
      <c r="D580" s="20" t="s">
        <v>25</v>
      </c>
      <c r="E580" s="358" t="s">
        <v>1136</v>
      </c>
      <c r="F580" s="19" t="n">
        <v>0</v>
      </c>
      <c r="G580" s="19" t="n">
        <v>0</v>
      </c>
      <c r="H580" s="19"/>
      <c r="I580" s="19"/>
      <c r="J580" s="19"/>
      <c r="K580" s="19"/>
      <c r="L580" s="19" t="n">
        <v>0</v>
      </c>
      <c r="M580" s="19" t="n">
        <v>0</v>
      </c>
      <c r="N580" s="19"/>
      <c r="O580" s="19"/>
      <c r="P580" s="19"/>
      <c r="Q580" s="19"/>
      <c r="R580" s="45" t="s">
        <v>1147</v>
      </c>
      <c r="S580" s="178" t="n">
        <v>92</v>
      </c>
    </row>
    <row r="581" s="361" customFormat="true" ht="13.8" hidden="false" customHeight="false" outlineLevel="0" collapsed="false">
      <c r="A581" s="360"/>
      <c r="B581" s="27"/>
      <c r="C581" s="55" t="s">
        <v>9</v>
      </c>
      <c r="D581" s="27"/>
      <c r="E581" s="176"/>
      <c r="F581" s="31" t="n">
        <f aca="false">L581</f>
        <v>110</v>
      </c>
      <c r="G581" s="31" t="n">
        <f aca="false">M581</f>
        <v>85.067</v>
      </c>
      <c r="H581" s="31"/>
      <c r="I581" s="31"/>
      <c r="J581" s="31"/>
      <c r="K581" s="31"/>
      <c r="L581" s="31" t="n">
        <v>110</v>
      </c>
      <c r="M581" s="31" t="n">
        <f aca="false">SUM(M570:M580)</f>
        <v>85.067</v>
      </c>
      <c r="N581" s="31"/>
      <c r="O581" s="31"/>
      <c r="P581" s="31"/>
      <c r="Q581" s="31"/>
      <c r="R581" s="55"/>
      <c r="S581" s="27"/>
      <c r="T581" s="7"/>
    </row>
    <row r="582" customFormat="false" ht="13.8" hidden="false" customHeight="false" outlineLevel="0" collapsed="false">
      <c r="A582" s="362" t="s">
        <v>1148</v>
      </c>
      <c r="B582" s="362"/>
      <c r="C582" s="362"/>
      <c r="D582" s="362"/>
      <c r="E582" s="362"/>
      <c r="F582" s="362"/>
      <c r="G582" s="362"/>
      <c r="H582" s="362"/>
      <c r="I582" s="362"/>
      <c r="J582" s="362"/>
      <c r="K582" s="362"/>
      <c r="L582" s="362"/>
      <c r="M582" s="362" t="n">
        <f aca="false">SUM(M570:M580)</f>
        <v>85.067</v>
      </c>
      <c r="N582" s="362"/>
      <c r="O582" s="362"/>
      <c r="P582" s="362"/>
      <c r="Q582" s="362"/>
      <c r="R582" s="362"/>
      <c r="S582" s="362"/>
    </row>
    <row r="583" customFormat="false" ht="179.95" hidden="false" customHeight="true" outlineLevel="0" collapsed="false">
      <c r="A583" s="363" t="s">
        <v>1149</v>
      </c>
      <c r="B583" s="364" t="s">
        <v>126</v>
      </c>
      <c r="C583" s="254" t="s">
        <v>1150</v>
      </c>
      <c r="D583" s="121"/>
      <c r="E583" s="121"/>
      <c r="F583" s="365"/>
      <c r="G583" s="27"/>
      <c r="H583" s="27"/>
      <c r="I583" s="27"/>
      <c r="J583" s="27"/>
      <c r="K583" s="27"/>
      <c r="L583" s="27"/>
      <c r="M583" s="27"/>
      <c r="N583" s="27"/>
      <c r="O583" s="27"/>
      <c r="P583" s="27"/>
      <c r="Q583" s="27"/>
      <c r="R583" s="27"/>
      <c r="S583" s="27"/>
    </row>
    <row r="584" customFormat="false" ht="91.45" hidden="false" customHeight="false" outlineLevel="0" collapsed="false">
      <c r="A584" s="363"/>
      <c r="B584" s="366" t="s">
        <v>236</v>
      </c>
      <c r="C584" s="72" t="s">
        <v>1151</v>
      </c>
      <c r="D584" s="71" t="s">
        <v>25</v>
      </c>
      <c r="E584" s="72" t="s">
        <v>1152</v>
      </c>
      <c r="F584" s="252" t="n">
        <v>350</v>
      </c>
      <c r="G584" s="48" t="n">
        <v>350</v>
      </c>
      <c r="H584" s="163"/>
      <c r="I584" s="163"/>
      <c r="J584" s="163"/>
      <c r="K584" s="163"/>
      <c r="L584" s="48" t="n">
        <v>350</v>
      </c>
      <c r="M584" s="48" t="n">
        <v>350</v>
      </c>
      <c r="N584" s="27"/>
      <c r="O584" s="27"/>
      <c r="P584" s="27"/>
      <c r="Q584" s="27"/>
      <c r="R584" s="72" t="s">
        <v>1153</v>
      </c>
      <c r="S584" s="72" t="s">
        <v>1154</v>
      </c>
    </row>
    <row r="585" customFormat="false" ht="226.45" hidden="false" customHeight="false" outlineLevel="0" collapsed="false">
      <c r="A585" s="363"/>
      <c r="B585" s="366" t="s">
        <v>238</v>
      </c>
      <c r="C585" s="367" t="s">
        <v>1155</v>
      </c>
      <c r="D585" s="368" t="s">
        <v>25</v>
      </c>
      <c r="E585" s="72" t="s">
        <v>1152</v>
      </c>
      <c r="F585" s="252" t="n">
        <v>400</v>
      </c>
      <c r="G585" s="48" t="n">
        <v>400</v>
      </c>
      <c r="H585" s="163"/>
      <c r="I585" s="163"/>
      <c r="J585" s="163"/>
      <c r="K585" s="163"/>
      <c r="L585" s="48" t="n">
        <v>400</v>
      </c>
      <c r="M585" s="48" t="n">
        <v>400</v>
      </c>
      <c r="N585" s="27"/>
      <c r="O585" s="27"/>
      <c r="P585" s="27"/>
      <c r="Q585" s="27"/>
      <c r="R585" s="72" t="s">
        <v>1156</v>
      </c>
      <c r="S585" s="72" t="s">
        <v>1157</v>
      </c>
    </row>
    <row r="586" customFormat="false" ht="23.95" hidden="false" customHeight="false" outlineLevel="0" collapsed="false">
      <c r="A586" s="363"/>
      <c r="B586" s="366"/>
      <c r="C586" s="369" t="s">
        <v>1158</v>
      </c>
      <c r="D586" s="121"/>
      <c r="E586" s="254"/>
      <c r="F586" s="257" t="n">
        <v>750</v>
      </c>
      <c r="G586" s="163" t="n">
        <v>750</v>
      </c>
      <c r="H586" s="163"/>
      <c r="I586" s="163"/>
      <c r="J586" s="163"/>
      <c r="K586" s="163"/>
      <c r="L586" s="163" t="n">
        <v>750</v>
      </c>
      <c r="M586" s="163" t="n">
        <v>750</v>
      </c>
      <c r="N586" s="27"/>
      <c r="O586" s="27"/>
      <c r="P586" s="27"/>
      <c r="Q586" s="27"/>
      <c r="R586" s="72"/>
      <c r="S586" s="72"/>
    </row>
    <row r="587" customFormat="false" ht="91.45" hidden="false" customHeight="false" outlineLevel="0" collapsed="false">
      <c r="A587" s="363"/>
      <c r="B587" s="370" t="s">
        <v>100</v>
      </c>
      <c r="C587" s="254" t="s">
        <v>1159</v>
      </c>
      <c r="D587" s="130" t="s">
        <v>25</v>
      </c>
      <c r="E587" s="72" t="s">
        <v>1160</v>
      </c>
      <c r="F587" s="252" t="n">
        <v>6</v>
      </c>
      <c r="G587" s="48" t="n">
        <v>0</v>
      </c>
      <c r="H587" s="163"/>
      <c r="I587" s="163"/>
      <c r="J587" s="163"/>
      <c r="K587" s="163"/>
      <c r="L587" s="48" t="n">
        <v>6</v>
      </c>
      <c r="M587" s="48" t="n">
        <v>0</v>
      </c>
      <c r="N587" s="27"/>
      <c r="O587" s="27"/>
      <c r="P587" s="27"/>
      <c r="Q587" s="27"/>
      <c r="R587" s="130" t="s">
        <v>1161</v>
      </c>
      <c r="S587" s="130" t="n">
        <v>0</v>
      </c>
    </row>
    <row r="588" customFormat="false" ht="13.8" hidden="false" customHeight="false" outlineLevel="0" collapsed="false">
      <c r="A588" s="371"/>
      <c r="B588" s="366"/>
      <c r="C588" s="369" t="s">
        <v>9</v>
      </c>
      <c r="D588" s="121"/>
      <c r="E588" s="121"/>
      <c r="F588" s="257" t="n">
        <v>756</v>
      </c>
      <c r="G588" s="163" t="n">
        <v>750</v>
      </c>
      <c r="H588" s="163"/>
      <c r="I588" s="163"/>
      <c r="J588" s="163"/>
      <c r="K588" s="163"/>
      <c r="L588" s="163" t="n">
        <v>756</v>
      </c>
      <c r="M588" s="163" t="n">
        <v>750</v>
      </c>
      <c r="N588" s="27"/>
      <c r="O588" s="27"/>
      <c r="P588" s="27"/>
      <c r="Q588" s="27"/>
      <c r="R588" s="372"/>
      <c r="S588" s="372"/>
    </row>
    <row r="589" s="61" customFormat="true" ht="13.8" hidden="false" customHeight="true" outlineLevel="0" collapsed="false">
      <c r="A589" s="42" t="s">
        <v>1162</v>
      </c>
      <c r="B589" s="42"/>
      <c r="C589" s="42"/>
      <c r="D589" s="42"/>
      <c r="E589" s="42"/>
      <c r="F589" s="42"/>
      <c r="G589" s="42"/>
      <c r="H589" s="42"/>
      <c r="I589" s="42"/>
      <c r="J589" s="42"/>
      <c r="K589" s="42"/>
      <c r="L589" s="42"/>
      <c r="M589" s="42"/>
      <c r="N589" s="42"/>
      <c r="O589" s="42"/>
      <c r="P589" s="42"/>
      <c r="Q589" s="42"/>
      <c r="R589" s="42"/>
      <c r="S589" s="42"/>
      <c r="T589" s="60"/>
    </row>
    <row r="590" customFormat="false" ht="271.45" hidden="false" customHeight="false" outlineLevel="0" collapsed="false">
      <c r="A590" s="130" t="s">
        <v>1163</v>
      </c>
      <c r="B590" s="373" t="s">
        <v>126</v>
      </c>
      <c r="C590" s="130" t="s">
        <v>1164</v>
      </c>
      <c r="D590" s="72" t="s">
        <v>25</v>
      </c>
      <c r="E590" s="72" t="s">
        <v>128</v>
      </c>
      <c r="F590" s="374" t="n">
        <v>522.1</v>
      </c>
      <c r="G590" s="375" t="n">
        <v>33.1</v>
      </c>
      <c r="H590" s="376"/>
      <c r="I590" s="376"/>
      <c r="J590" s="376"/>
      <c r="K590" s="376"/>
      <c r="L590" s="375" t="n">
        <v>522.1</v>
      </c>
      <c r="M590" s="375" t="n">
        <v>33.1</v>
      </c>
      <c r="N590" s="377"/>
      <c r="O590" s="377"/>
      <c r="P590" s="377"/>
      <c r="Q590" s="377"/>
      <c r="R590" s="130" t="s">
        <v>1165</v>
      </c>
      <c r="S590" s="375" t="n">
        <v>4</v>
      </c>
    </row>
    <row r="591" customFormat="false" ht="13.8" hidden="false" customHeight="false" outlineLevel="0" collapsed="false">
      <c r="A591" s="377"/>
      <c r="B591" s="131"/>
      <c r="C591" s="377" t="s">
        <v>62</v>
      </c>
      <c r="D591" s="377"/>
      <c r="E591" s="377"/>
      <c r="F591" s="376" t="n">
        <f aca="false">F590</f>
        <v>522.1</v>
      </c>
      <c r="G591" s="376" t="n">
        <f aca="false">G590</f>
        <v>33.1</v>
      </c>
      <c r="H591" s="376"/>
      <c r="I591" s="376"/>
      <c r="J591" s="376"/>
      <c r="K591" s="376"/>
      <c r="L591" s="376" t="n">
        <f aca="false">L590</f>
        <v>522.1</v>
      </c>
      <c r="M591" s="376" t="n">
        <f aca="false">M590</f>
        <v>33.1</v>
      </c>
      <c r="N591" s="377"/>
      <c r="O591" s="377"/>
      <c r="P591" s="377"/>
      <c r="Q591" s="377"/>
      <c r="R591" s="377"/>
      <c r="S591" s="377"/>
    </row>
    <row r="592" s="61" customFormat="true" ht="13.8" hidden="false" customHeight="true" outlineLevel="0" collapsed="false">
      <c r="A592" s="42" t="s">
        <v>1166</v>
      </c>
      <c r="B592" s="42"/>
      <c r="C592" s="42"/>
      <c r="D592" s="42"/>
      <c r="E592" s="42"/>
      <c r="F592" s="42"/>
      <c r="G592" s="42"/>
      <c r="H592" s="42"/>
      <c r="I592" s="42"/>
      <c r="J592" s="42"/>
      <c r="K592" s="42"/>
      <c r="L592" s="42"/>
      <c r="M592" s="42"/>
      <c r="N592" s="42"/>
      <c r="O592" s="42"/>
      <c r="P592" s="42"/>
      <c r="Q592" s="42"/>
      <c r="R592" s="42"/>
      <c r="S592" s="42"/>
      <c r="T592" s="60"/>
    </row>
    <row r="593" customFormat="false" ht="130.9" hidden="false" customHeight="true" outlineLevel="0" collapsed="false">
      <c r="A593" s="72" t="s">
        <v>131</v>
      </c>
      <c r="B593" s="378" t="s">
        <v>126</v>
      </c>
      <c r="C593" s="130" t="s">
        <v>1167</v>
      </c>
      <c r="D593" s="130" t="s">
        <v>25</v>
      </c>
      <c r="E593" s="130" t="s">
        <v>1168</v>
      </c>
      <c r="F593" s="131" t="n">
        <v>56.596</v>
      </c>
      <c r="G593" s="78" t="n">
        <v>56.596</v>
      </c>
      <c r="H593" s="77"/>
      <c r="I593" s="77"/>
      <c r="J593" s="77"/>
      <c r="K593" s="77"/>
      <c r="L593" s="131" t="n">
        <v>56.596</v>
      </c>
      <c r="M593" s="78" t="n">
        <v>56.596</v>
      </c>
      <c r="N593" s="77"/>
      <c r="O593" s="77"/>
      <c r="P593" s="189"/>
      <c r="Q593" s="189"/>
      <c r="R593" s="130" t="s">
        <v>1169</v>
      </c>
      <c r="S593" s="131" t="n">
        <v>0</v>
      </c>
    </row>
    <row r="594" customFormat="false" ht="80.2" hidden="false" customHeight="false" outlineLevel="0" collapsed="false">
      <c r="A594" s="72"/>
      <c r="B594" s="379" t="s">
        <v>100</v>
      </c>
      <c r="C594" s="130" t="s">
        <v>1170</v>
      </c>
      <c r="D594" s="130" t="s">
        <v>25</v>
      </c>
      <c r="E594" s="380" t="s">
        <v>1171</v>
      </c>
      <c r="F594" s="381" t="n">
        <v>998.719</v>
      </c>
      <c r="G594" s="75" t="n">
        <v>972.928</v>
      </c>
      <c r="H594" s="77"/>
      <c r="I594" s="77"/>
      <c r="J594" s="77"/>
      <c r="K594" s="77"/>
      <c r="L594" s="381" t="n">
        <v>998.719</v>
      </c>
      <c r="M594" s="75" t="n">
        <v>972.928</v>
      </c>
      <c r="N594" s="382"/>
      <c r="O594" s="382"/>
      <c r="P594" s="189"/>
      <c r="Q594" s="189"/>
      <c r="R594" s="130" t="s">
        <v>1172</v>
      </c>
      <c r="S594" s="131" t="s">
        <v>1173</v>
      </c>
    </row>
    <row r="595" customFormat="false" ht="13.8" hidden="false" customHeight="false" outlineLevel="0" collapsed="false">
      <c r="A595" s="132"/>
      <c r="B595" s="383"/>
      <c r="C595" s="132" t="s">
        <v>9</v>
      </c>
      <c r="D595" s="132"/>
      <c r="E595" s="132"/>
      <c r="F595" s="384" t="n">
        <f aca="false">F593+F594</f>
        <v>1055.315</v>
      </c>
      <c r="G595" s="384" t="n">
        <f aca="false">G593+G594</f>
        <v>1029.524</v>
      </c>
      <c r="H595" s="384"/>
      <c r="I595" s="384"/>
      <c r="J595" s="384"/>
      <c r="K595" s="384"/>
      <c r="L595" s="384" t="n">
        <f aca="false">L593+L594</f>
        <v>1055.315</v>
      </c>
      <c r="M595" s="384" t="n">
        <f aca="false">M593+M594</f>
        <v>1029.524</v>
      </c>
      <c r="N595" s="189"/>
      <c r="O595" s="189"/>
      <c r="P595" s="189"/>
      <c r="Q595" s="189"/>
      <c r="R595" s="189"/>
      <c r="S595" s="189"/>
    </row>
    <row r="596" s="61" customFormat="true" ht="13.8" hidden="false" customHeight="true" outlineLevel="0" collapsed="false">
      <c r="A596" s="385" t="s">
        <v>1174</v>
      </c>
      <c r="B596" s="385"/>
      <c r="C596" s="385"/>
      <c r="D596" s="385"/>
      <c r="E596" s="385"/>
      <c r="F596" s="385"/>
      <c r="G596" s="385"/>
      <c r="H596" s="385"/>
      <c r="I596" s="385"/>
      <c r="J596" s="385"/>
      <c r="K596" s="385"/>
      <c r="L596" s="385"/>
      <c r="M596" s="385"/>
      <c r="N596" s="385"/>
      <c r="O596" s="385"/>
      <c r="P596" s="385"/>
      <c r="Q596" s="385"/>
      <c r="R596" s="385"/>
      <c r="S596" s="385"/>
      <c r="T596" s="60"/>
    </row>
    <row r="597" customFormat="false" ht="147.7" hidden="false" customHeight="false" outlineLevel="0" collapsed="false">
      <c r="A597" s="130"/>
      <c r="B597" s="373" t="s">
        <v>126</v>
      </c>
      <c r="C597" s="386" t="s">
        <v>1175</v>
      </c>
      <c r="D597" s="386" t="s">
        <v>1176</v>
      </c>
      <c r="E597" s="386" t="s">
        <v>691</v>
      </c>
      <c r="F597" s="139" t="n">
        <v>10.4</v>
      </c>
      <c r="G597" s="138" t="n">
        <v>10.4</v>
      </c>
      <c r="H597" s="189"/>
      <c r="I597" s="189"/>
      <c r="J597" s="190" t="n">
        <v>10.4</v>
      </c>
      <c r="K597" s="190" t="n">
        <v>10.4</v>
      </c>
      <c r="L597" s="131"/>
      <c r="M597" s="190"/>
      <c r="N597" s="189"/>
      <c r="O597" s="189"/>
      <c r="P597" s="189"/>
      <c r="Q597" s="189"/>
      <c r="R597" s="130" t="s">
        <v>1177</v>
      </c>
      <c r="S597" s="131" t="n">
        <v>26</v>
      </c>
    </row>
    <row r="598" customFormat="false" ht="13.8" hidden="false" customHeight="false" outlineLevel="0" collapsed="false">
      <c r="A598" s="132"/>
      <c r="B598" s="383"/>
      <c r="C598" s="132"/>
      <c r="D598" s="254"/>
      <c r="E598" s="254"/>
      <c r="F598" s="387" t="n">
        <v>10.4</v>
      </c>
      <c r="G598" s="189" t="n">
        <v>10.4</v>
      </c>
      <c r="H598" s="189"/>
      <c r="I598" s="189"/>
      <c r="J598" s="189" t="n">
        <v>10.4</v>
      </c>
      <c r="K598" s="189" t="n">
        <v>10.4</v>
      </c>
      <c r="L598" s="189"/>
      <c r="M598" s="189"/>
      <c r="N598" s="189"/>
      <c r="O598" s="189"/>
      <c r="P598" s="189"/>
      <c r="Q598" s="189"/>
      <c r="R598" s="189"/>
      <c r="S598" s="189"/>
    </row>
    <row r="599" s="61" customFormat="true" ht="13.8" hidden="false" customHeight="true" outlineLevel="0" collapsed="false">
      <c r="A599" s="59" t="s">
        <v>1178</v>
      </c>
      <c r="B599" s="59"/>
      <c r="C599" s="59"/>
      <c r="D599" s="59"/>
      <c r="E599" s="59"/>
      <c r="F599" s="59"/>
      <c r="G599" s="59"/>
      <c r="H599" s="59"/>
      <c r="I599" s="59"/>
      <c r="J599" s="59"/>
      <c r="K599" s="59"/>
      <c r="L599" s="59"/>
      <c r="M599" s="59"/>
      <c r="N599" s="59"/>
      <c r="O599" s="59"/>
      <c r="P599" s="59"/>
      <c r="Q599" s="59"/>
      <c r="R599" s="59"/>
      <c r="S599" s="59"/>
      <c r="T599" s="60"/>
    </row>
    <row r="600" customFormat="false" ht="104.95" hidden="false" customHeight="true" outlineLevel="0" collapsed="false">
      <c r="A600" s="20" t="s">
        <v>1179</v>
      </c>
      <c r="B600" s="68" t="s">
        <v>126</v>
      </c>
      <c r="C600" s="45" t="s">
        <v>1180</v>
      </c>
      <c r="D600" s="20" t="n">
        <v>2020</v>
      </c>
      <c r="E600" s="45" t="s">
        <v>341</v>
      </c>
      <c r="F600" s="63"/>
      <c r="G600" s="63"/>
      <c r="H600" s="63"/>
      <c r="I600" s="63"/>
      <c r="J600" s="63"/>
      <c r="K600" s="63"/>
      <c r="L600" s="63"/>
      <c r="M600" s="63"/>
      <c r="N600" s="63"/>
      <c r="O600" s="63"/>
      <c r="P600" s="63"/>
      <c r="Q600" s="63"/>
      <c r="R600" s="46" t="s">
        <v>1181</v>
      </c>
      <c r="S600" s="20" t="s">
        <v>1182</v>
      </c>
      <c r="T600" s="60"/>
    </row>
    <row r="601" customFormat="false" ht="102.7" hidden="false" customHeight="false" outlineLevel="0" collapsed="false">
      <c r="A601" s="20"/>
      <c r="B601" s="68" t="s">
        <v>100</v>
      </c>
      <c r="C601" s="45" t="s">
        <v>1183</v>
      </c>
      <c r="D601" s="20" t="n">
        <v>2020</v>
      </c>
      <c r="E601" s="45" t="s">
        <v>1184</v>
      </c>
      <c r="F601" s="63"/>
      <c r="G601" s="63"/>
      <c r="H601" s="63"/>
      <c r="I601" s="63"/>
      <c r="J601" s="63"/>
      <c r="K601" s="63"/>
      <c r="L601" s="63"/>
      <c r="M601" s="63"/>
      <c r="N601" s="63"/>
      <c r="O601" s="63"/>
      <c r="P601" s="63"/>
      <c r="Q601" s="63"/>
      <c r="R601" s="46" t="s">
        <v>1185</v>
      </c>
      <c r="S601" s="20" t="n">
        <v>0</v>
      </c>
      <c r="T601" s="60"/>
    </row>
    <row r="602" customFormat="false" ht="226.45" hidden="false" customHeight="false" outlineLevel="0" collapsed="false">
      <c r="A602" s="20"/>
      <c r="B602" s="68" t="s">
        <v>103</v>
      </c>
      <c r="C602" s="45" t="s">
        <v>1186</v>
      </c>
      <c r="D602" s="20" t="n">
        <v>2020</v>
      </c>
      <c r="E602" s="45" t="s">
        <v>1187</v>
      </c>
      <c r="F602" s="63"/>
      <c r="G602" s="63"/>
      <c r="H602" s="63"/>
      <c r="I602" s="63"/>
      <c r="J602" s="63"/>
      <c r="K602" s="63"/>
      <c r="L602" s="63"/>
      <c r="M602" s="63"/>
      <c r="N602" s="63"/>
      <c r="O602" s="63"/>
      <c r="P602" s="63"/>
      <c r="Q602" s="63"/>
      <c r="R602" s="46" t="s">
        <v>1188</v>
      </c>
      <c r="S602" s="20" t="n">
        <v>0</v>
      </c>
      <c r="T602" s="60"/>
    </row>
    <row r="603" customFormat="false" ht="102.7" hidden="false" customHeight="false" outlineLevel="0" collapsed="false">
      <c r="A603" s="20"/>
      <c r="B603" s="68" t="s">
        <v>107</v>
      </c>
      <c r="C603" s="45" t="s">
        <v>1189</v>
      </c>
      <c r="D603" s="20" t="n">
        <v>2020</v>
      </c>
      <c r="E603" s="45" t="s">
        <v>341</v>
      </c>
      <c r="F603" s="63"/>
      <c r="G603" s="63"/>
      <c r="H603" s="63"/>
      <c r="I603" s="63"/>
      <c r="J603" s="63"/>
      <c r="K603" s="63"/>
      <c r="L603" s="63"/>
      <c r="M603" s="63"/>
      <c r="N603" s="63"/>
      <c r="O603" s="63"/>
      <c r="P603" s="63"/>
      <c r="Q603" s="63"/>
      <c r="R603" s="46" t="s">
        <v>1190</v>
      </c>
      <c r="S603" s="20" t="n">
        <v>0</v>
      </c>
      <c r="T603" s="60"/>
    </row>
    <row r="604" customFormat="false" ht="147.7" hidden="false" customHeight="false" outlineLevel="0" collapsed="false">
      <c r="A604" s="20"/>
      <c r="B604" s="68" t="s">
        <v>110</v>
      </c>
      <c r="C604" s="45" t="s">
        <v>1191</v>
      </c>
      <c r="D604" s="20" t="n">
        <v>2020</v>
      </c>
      <c r="E604" s="45" t="s">
        <v>341</v>
      </c>
      <c r="F604" s="63"/>
      <c r="G604" s="63"/>
      <c r="H604" s="63"/>
      <c r="I604" s="63"/>
      <c r="J604" s="63"/>
      <c r="K604" s="63"/>
      <c r="L604" s="63"/>
      <c r="M604" s="63"/>
      <c r="N604" s="63"/>
      <c r="O604" s="63"/>
      <c r="P604" s="63"/>
      <c r="Q604" s="63"/>
      <c r="R604" s="46" t="s">
        <v>1192</v>
      </c>
      <c r="S604" s="20" t="n">
        <v>1</v>
      </c>
      <c r="T604" s="60"/>
    </row>
    <row r="605" customFormat="false" ht="13.8" hidden="false" customHeight="false" outlineLevel="0" collapsed="false">
      <c r="A605" s="20"/>
      <c r="B605" s="68"/>
      <c r="C605" s="254" t="s">
        <v>9</v>
      </c>
      <c r="D605" s="20"/>
      <c r="E605" s="20"/>
      <c r="F605" s="63" t="n">
        <v>0</v>
      </c>
      <c r="G605" s="63" t="n">
        <v>0</v>
      </c>
      <c r="H605" s="63" t="n">
        <f aca="false">H591+H586+H576</f>
        <v>0</v>
      </c>
      <c r="I605" s="63" t="n">
        <f aca="false">I591+I586+I576</f>
        <v>0</v>
      </c>
      <c r="J605" s="63" t="n">
        <v>0</v>
      </c>
      <c r="K605" s="63" t="n">
        <v>0</v>
      </c>
      <c r="L605" s="63" t="n">
        <v>0</v>
      </c>
      <c r="M605" s="63" t="n">
        <v>0</v>
      </c>
      <c r="N605" s="63" t="n">
        <f aca="false">N591+N586+N576</f>
        <v>0</v>
      </c>
      <c r="O605" s="63" t="n">
        <f aca="false">O591+O586+O576</f>
        <v>0</v>
      </c>
      <c r="P605" s="63" t="n">
        <f aca="false">P591+P586+P576</f>
        <v>0</v>
      </c>
      <c r="Q605" s="63" t="n">
        <f aca="false">Q591+Q586+Q576</f>
        <v>0</v>
      </c>
      <c r="R605" s="46"/>
      <c r="S605" s="20"/>
      <c r="T605" s="60"/>
    </row>
    <row r="606" customFormat="false" ht="13.8" hidden="false" customHeight="false" outlineLevel="0" collapsed="false">
      <c r="A606" s="388" t="s">
        <v>1193</v>
      </c>
      <c r="B606" s="388"/>
      <c r="C606" s="388"/>
      <c r="D606" s="388"/>
      <c r="E606" s="388"/>
      <c r="F606" s="388"/>
      <c r="G606" s="388"/>
      <c r="H606" s="388"/>
      <c r="I606" s="388"/>
      <c r="J606" s="388"/>
      <c r="K606" s="388"/>
      <c r="L606" s="388"/>
      <c r="M606" s="388"/>
      <c r="N606" s="388"/>
      <c r="O606" s="388"/>
      <c r="P606" s="388"/>
      <c r="Q606" s="388"/>
      <c r="R606" s="388"/>
      <c r="S606" s="388"/>
    </row>
    <row r="607" customFormat="false" ht="147.7" hidden="false" customHeight="false" outlineLevel="0" collapsed="false">
      <c r="A607" s="389"/>
      <c r="B607" s="390" t="s">
        <v>133</v>
      </c>
      <c r="C607" s="93" t="s">
        <v>1194</v>
      </c>
      <c r="D607" s="9" t="s">
        <v>25</v>
      </c>
      <c r="E607" s="9" t="s">
        <v>128</v>
      </c>
      <c r="F607" s="391" t="n">
        <v>49.988</v>
      </c>
      <c r="G607" s="392" t="n">
        <v>0</v>
      </c>
      <c r="H607" s="393"/>
      <c r="I607" s="393"/>
      <c r="J607" s="393"/>
      <c r="K607" s="393"/>
      <c r="L607" s="394" t="n">
        <v>49.988</v>
      </c>
      <c r="M607" s="392" t="n">
        <v>0</v>
      </c>
      <c r="N607" s="393"/>
      <c r="O607" s="393"/>
      <c r="P607" s="393"/>
      <c r="Q607" s="393"/>
      <c r="R607" s="9" t="s">
        <v>1195</v>
      </c>
      <c r="S607" s="22" t="n">
        <v>0</v>
      </c>
    </row>
    <row r="608" customFormat="false" ht="13.8" hidden="false" customHeight="false" outlineLevel="0" collapsed="false">
      <c r="A608" s="389"/>
      <c r="B608" s="85"/>
      <c r="C608" s="89" t="s">
        <v>9</v>
      </c>
      <c r="D608" s="85"/>
      <c r="E608" s="85"/>
      <c r="F608" s="90" t="n">
        <v>49.988</v>
      </c>
      <c r="G608" s="56" t="n">
        <v>0</v>
      </c>
      <c r="H608" s="395"/>
      <c r="I608" s="395"/>
      <c r="J608" s="395"/>
      <c r="K608" s="395"/>
      <c r="L608" s="396" t="n">
        <v>49.988</v>
      </c>
      <c r="M608" s="56" t="n">
        <v>0</v>
      </c>
      <c r="N608" s="395"/>
      <c r="O608" s="395"/>
      <c r="P608" s="395"/>
      <c r="Q608" s="395"/>
      <c r="R608" s="397"/>
      <c r="S608" s="389"/>
    </row>
    <row r="609" customFormat="false" ht="13.8" hidden="false" customHeight="false" outlineLevel="0" collapsed="false">
      <c r="A609" s="398"/>
      <c r="B609" s="399"/>
      <c r="C609" s="398"/>
      <c r="D609" s="400"/>
      <c r="E609" s="400"/>
      <c r="F609" s="401"/>
      <c r="G609" s="401"/>
      <c r="H609" s="401"/>
      <c r="I609" s="401"/>
      <c r="J609" s="401"/>
      <c r="K609" s="401"/>
      <c r="L609" s="401"/>
      <c r="M609" s="401"/>
      <c r="N609" s="401"/>
      <c r="O609" s="401"/>
      <c r="P609" s="401"/>
      <c r="Q609" s="401"/>
      <c r="R609" s="398"/>
      <c r="S609" s="400"/>
    </row>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05">
    <mergeCell ref="A3:S4"/>
    <mergeCell ref="A5:A9"/>
    <mergeCell ref="B5:B9"/>
    <mergeCell ref="C5:C9"/>
    <mergeCell ref="D5:D9"/>
    <mergeCell ref="E5:E9"/>
    <mergeCell ref="F5:Q5"/>
    <mergeCell ref="R5:S6"/>
    <mergeCell ref="F6:G8"/>
    <mergeCell ref="H6:Q6"/>
    <mergeCell ref="H7:I8"/>
    <mergeCell ref="J7:L7"/>
    <mergeCell ref="N7:O8"/>
    <mergeCell ref="P7:Q8"/>
    <mergeCell ref="R7:R8"/>
    <mergeCell ref="S7:S8"/>
    <mergeCell ref="J8:K8"/>
    <mergeCell ref="L8:M8"/>
    <mergeCell ref="A11:S11"/>
    <mergeCell ref="A12:S12"/>
    <mergeCell ref="A13:A16"/>
    <mergeCell ref="B13:B16"/>
    <mergeCell ref="C13:C16"/>
    <mergeCell ref="D13:D16"/>
    <mergeCell ref="E13:E16"/>
    <mergeCell ref="F13:F16"/>
    <mergeCell ref="G13:G16"/>
    <mergeCell ref="H13:H16"/>
    <mergeCell ref="I13:I16"/>
    <mergeCell ref="J13:J16"/>
    <mergeCell ref="K13:K16"/>
    <mergeCell ref="L13:L16"/>
    <mergeCell ref="M13:M16"/>
    <mergeCell ref="N13:N16"/>
    <mergeCell ref="O13:O16"/>
    <mergeCell ref="P13:P16"/>
    <mergeCell ref="Q13:Q16"/>
    <mergeCell ref="R13:R16"/>
    <mergeCell ref="S13:S16"/>
    <mergeCell ref="A21:A22"/>
    <mergeCell ref="A24:A25"/>
    <mergeCell ref="A29:S29"/>
    <mergeCell ref="A30:A35"/>
    <mergeCell ref="A37:S37"/>
    <mergeCell ref="A42:S42"/>
    <mergeCell ref="A50:S50"/>
    <mergeCell ref="A55:S55"/>
    <mergeCell ref="A58:S58"/>
    <mergeCell ref="A59:A173"/>
    <mergeCell ref="A174:S174"/>
    <mergeCell ref="A175:A176"/>
    <mergeCell ref="A178:S178"/>
    <mergeCell ref="A179:A184"/>
    <mergeCell ref="B179:B183"/>
    <mergeCell ref="C179:C183"/>
    <mergeCell ref="D179:D183"/>
    <mergeCell ref="E179:E183"/>
    <mergeCell ref="F179:F183"/>
    <mergeCell ref="G179:G183"/>
    <mergeCell ref="H179:H183"/>
    <mergeCell ref="I179:I183"/>
    <mergeCell ref="J179:J183"/>
    <mergeCell ref="K179:K183"/>
    <mergeCell ref="L179:L183"/>
    <mergeCell ref="M179:M183"/>
    <mergeCell ref="N179:N183"/>
    <mergeCell ref="O179:O183"/>
    <mergeCell ref="P179:P183"/>
    <mergeCell ref="Q179:Q183"/>
    <mergeCell ref="A186:S186"/>
    <mergeCell ref="A187:A199"/>
    <mergeCell ref="B187:B191"/>
    <mergeCell ref="C187:C191"/>
    <mergeCell ref="D187:D191"/>
    <mergeCell ref="E187:E191"/>
    <mergeCell ref="F187:F191"/>
    <mergeCell ref="G187:G191"/>
    <mergeCell ref="H187:H191"/>
    <mergeCell ref="I187:I191"/>
    <mergeCell ref="J187:J191"/>
    <mergeCell ref="K187:K191"/>
    <mergeCell ref="L187:L191"/>
    <mergeCell ref="M187:M191"/>
    <mergeCell ref="N187:N191"/>
    <mergeCell ref="O187:O191"/>
    <mergeCell ref="P187:P191"/>
    <mergeCell ref="Q187:Q191"/>
    <mergeCell ref="B192:B196"/>
    <mergeCell ref="C192:C196"/>
    <mergeCell ref="D192:D196"/>
    <mergeCell ref="E192:E196"/>
    <mergeCell ref="F192:F196"/>
    <mergeCell ref="G192:G196"/>
    <mergeCell ref="H192:H196"/>
    <mergeCell ref="I192:I196"/>
    <mergeCell ref="J192:J196"/>
    <mergeCell ref="K192:K196"/>
    <mergeCell ref="L192:L196"/>
    <mergeCell ref="M192:M196"/>
    <mergeCell ref="N192:N196"/>
    <mergeCell ref="O192:O196"/>
    <mergeCell ref="P192:P196"/>
    <mergeCell ref="Q192:Q196"/>
    <mergeCell ref="R193:R196"/>
    <mergeCell ref="S193:S196"/>
    <mergeCell ref="A203:A206"/>
    <mergeCell ref="B203:B206"/>
    <mergeCell ref="C203:C206"/>
    <mergeCell ref="D203:D206"/>
    <mergeCell ref="E203:E206"/>
    <mergeCell ref="F203:F206"/>
    <mergeCell ref="G203:G206"/>
    <mergeCell ref="H203:H206"/>
    <mergeCell ref="I203:I206"/>
    <mergeCell ref="J203:J206"/>
    <mergeCell ref="K203:K206"/>
    <mergeCell ref="L203:L206"/>
    <mergeCell ref="M203:M206"/>
    <mergeCell ref="N203:N206"/>
    <mergeCell ref="O203:O206"/>
    <mergeCell ref="P203:P206"/>
    <mergeCell ref="Q203:Q206"/>
    <mergeCell ref="A208:S208"/>
    <mergeCell ref="A209:A210"/>
    <mergeCell ref="A233:A235"/>
    <mergeCell ref="B233:B235"/>
    <mergeCell ref="C233:C235"/>
    <mergeCell ref="D233:D235"/>
    <mergeCell ref="E233:E235"/>
    <mergeCell ref="F233:F235"/>
    <mergeCell ref="G233:G235"/>
    <mergeCell ref="H233:H235"/>
    <mergeCell ref="I233:I235"/>
    <mergeCell ref="J233:J235"/>
    <mergeCell ref="K233:K235"/>
    <mergeCell ref="L233:L235"/>
    <mergeCell ref="M233:M235"/>
    <mergeCell ref="N233:N235"/>
    <mergeCell ref="O233:O235"/>
    <mergeCell ref="P233:P235"/>
    <mergeCell ref="Q233:Q235"/>
    <mergeCell ref="R233:R235"/>
    <mergeCell ref="S233:S235"/>
    <mergeCell ref="A242:S242"/>
    <mergeCell ref="A243:S243"/>
    <mergeCell ref="A246:A247"/>
    <mergeCell ref="A249:S249"/>
    <mergeCell ref="A250:A252"/>
    <mergeCell ref="A254:S254"/>
    <mergeCell ref="A255:A256"/>
    <mergeCell ref="B255:B256"/>
    <mergeCell ref="C255:C256"/>
    <mergeCell ref="D255:D256"/>
    <mergeCell ref="E255:E256"/>
    <mergeCell ref="F255:F256"/>
    <mergeCell ref="G255:G256"/>
    <mergeCell ref="H255:H256"/>
    <mergeCell ref="I255:I256"/>
    <mergeCell ref="J255:J256"/>
    <mergeCell ref="K255:K256"/>
    <mergeCell ref="L255:L256"/>
    <mergeCell ref="M255:M256"/>
    <mergeCell ref="N255:N256"/>
    <mergeCell ref="O255:O256"/>
    <mergeCell ref="P255:P256"/>
    <mergeCell ref="Q255:Q256"/>
    <mergeCell ref="R255:R256"/>
    <mergeCell ref="S255:S256"/>
    <mergeCell ref="A258:A263"/>
    <mergeCell ref="A267:S267"/>
    <mergeCell ref="A268:A272"/>
    <mergeCell ref="A275:S275"/>
    <mergeCell ref="A276:S276"/>
    <mergeCell ref="A277:A321"/>
    <mergeCell ref="B315:B316"/>
    <mergeCell ref="C315:C316"/>
    <mergeCell ref="D315:D316"/>
    <mergeCell ref="E315:E316"/>
    <mergeCell ref="F315:F316"/>
    <mergeCell ref="G315:G316"/>
    <mergeCell ref="H315:H316"/>
    <mergeCell ref="I315:I316"/>
    <mergeCell ref="J315:J316"/>
    <mergeCell ref="K315:K316"/>
    <mergeCell ref="L315:L316"/>
    <mergeCell ref="M315:M316"/>
    <mergeCell ref="N315:N316"/>
    <mergeCell ref="O315:O316"/>
    <mergeCell ref="P315:P316"/>
    <mergeCell ref="Q315:Q316"/>
    <mergeCell ref="R315:R316"/>
    <mergeCell ref="S315:S316"/>
    <mergeCell ref="A335:S335"/>
    <mergeCell ref="A336:A338"/>
    <mergeCell ref="A340:S340"/>
    <mergeCell ref="A344:S344"/>
    <mergeCell ref="A345:A385"/>
    <mergeCell ref="B369:B371"/>
    <mergeCell ref="C369:C371"/>
    <mergeCell ref="D369:D371"/>
    <mergeCell ref="E369:E371"/>
    <mergeCell ref="F369:F371"/>
    <mergeCell ref="G369:G371"/>
    <mergeCell ref="H369:H371"/>
    <mergeCell ref="I369:I371"/>
    <mergeCell ref="J369:J371"/>
    <mergeCell ref="K369:K371"/>
    <mergeCell ref="L369:L371"/>
    <mergeCell ref="M369:M371"/>
    <mergeCell ref="N369:N371"/>
    <mergeCell ref="O369:O371"/>
    <mergeCell ref="P369:P371"/>
    <mergeCell ref="Q369:Q371"/>
    <mergeCell ref="A395:A413"/>
    <mergeCell ref="A416:S416"/>
    <mergeCell ref="A417:A418"/>
    <mergeCell ref="B417:B418"/>
    <mergeCell ref="C417:C418"/>
    <mergeCell ref="D417:D418"/>
    <mergeCell ref="E417:E418"/>
    <mergeCell ref="F417:F418"/>
    <mergeCell ref="G417:G418"/>
    <mergeCell ref="H417:H418"/>
    <mergeCell ref="I417:I418"/>
    <mergeCell ref="J417:J418"/>
    <mergeCell ref="K417:K418"/>
    <mergeCell ref="L417:L418"/>
    <mergeCell ref="M417:M418"/>
    <mergeCell ref="N417:N418"/>
    <mergeCell ref="O417:O418"/>
    <mergeCell ref="P417:P418"/>
    <mergeCell ref="Q417:Q418"/>
    <mergeCell ref="R417:R418"/>
    <mergeCell ref="S417:S418"/>
    <mergeCell ref="A421:C421"/>
    <mergeCell ref="A440:A441"/>
    <mergeCell ref="A443:A445"/>
    <mergeCell ref="A448:A450"/>
    <mergeCell ref="A452:A454"/>
    <mergeCell ref="A458:A459"/>
    <mergeCell ref="A464:A468"/>
    <mergeCell ref="A489:A491"/>
    <mergeCell ref="A496:S496"/>
    <mergeCell ref="A497:A508"/>
    <mergeCell ref="A510:S510"/>
    <mergeCell ref="A512:A525"/>
    <mergeCell ref="A526:S526"/>
    <mergeCell ref="A527:A538"/>
    <mergeCell ref="A539:S539"/>
    <mergeCell ref="A540:S540"/>
    <mergeCell ref="A541:A543"/>
    <mergeCell ref="A548:S548"/>
    <mergeCell ref="A549:A552"/>
    <mergeCell ref="B549:B550"/>
    <mergeCell ref="C549:C550"/>
    <mergeCell ref="D549:D550"/>
    <mergeCell ref="E549:E550"/>
    <mergeCell ref="F549:F550"/>
    <mergeCell ref="G549:G550"/>
    <mergeCell ref="H549:H550"/>
    <mergeCell ref="I549:I550"/>
    <mergeCell ref="J549:J550"/>
    <mergeCell ref="K549:K550"/>
    <mergeCell ref="L549:L550"/>
    <mergeCell ref="M549:M550"/>
    <mergeCell ref="N549:N550"/>
    <mergeCell ref="O549:O550"/>
    <mergeCell ref="P549:P550"/>
    <mergeCell ref="Q549:Q550"/>
    <mergeCell ref="R549:R550"/>
    <mergeCell ref="S549:S550"/>
    <mergeCell ref="B551:B552"/>
    <mergeCell ref="C551:C552"/>
    <mergeCell ref="D551:D552"/>
    <mergeCell ref="E551:E552"/>
    <mergeCell ref="F551:F552"/>
    <mergeCell ref="G551:G552"/>
    <mergeCell ref="H551:H552"/>
    <mergeCell ref="I551:I552"/>
    <mergeCell ref="J551:J552"/>
    <mergeCell ref="K551:K552"/>
    <mergeCell ref="L551:L552"/>
    <mergeCell ref="M551:M552"/>
    <mergeCell ref="N551:N552"/>
    <mergeCell ref="O551:O552"/>
    <mergeCell ref="P551:P552"/>
    <mergeCell ref="Q551:Q552"/>
    <mergeCell ref="R551:R552"/>
    <mergeCell ref="S551:S552"/>
    <mergeCell ref="A555:S555"/>
    <mergeCell ref="A556:A562"/>
    <mergeCell ref="A569:S569"/>
    <mergeCell ref="A570:A571"/>
    <mergeCell ref="A572:A575"/>
    <mergeCell ref="A576:A577"/>
    <mergeCell ref="A579:A580"/>
    <mergeCell ref="A582:S582"/>
    <mergeCell ref="A583:A585"/>
    <mergeCell ref="A589:S589"/>
    <mergeCell ref="A592:S592"/>
    <mergeCell ref="A593:A594"/>
    <mergeCell ref="A596:S596"/>
    <mergeCell ref="A599:S599"/>
    <mergeCell ref="A600:A604"/>
    <mergeCell ref="A606:S606"/>
  </mergeCells>
  <printOptions headings="false" gridLines="false" gridLinesSet="true" horizontalCentered="true" verticalCentered="false"/>
  <pageMargins left="0.196527777777778" right="0.196527777777778" top="0.7875" bottom="0.7875" header="0.511805555555555" footer="0.511805555555555"/>
  <pageSetup paperSize="9" scale="7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33" manualBreakCount="33">
    <brk id="22" man="true" max="16383" min="0"/>
    <brk id="28" man="true" max="16383" min="0"/>
    <brk id="36" man="true" max="16383" min="0"/>
    <brk id="41" man="true" max="16383" min="0"/>
    <brk id="46" man="true" max="16383" min="0"/>
    <brk id="54" man="true" max="16383" min="0"/>
    <brk id="231" man="true" max="16383" min="0"/>
    <brk id="237" man="true" max="16383" min="0"/>
    <brk id="241" man="true" max="16383" min="0"/>
    <brk id="251" man="true" max="16383" min="0"/>
    <brk id="259" man="true" max="16383" min="0"/>
    <brk id="263" man="true" max="16383" min="0"/>
    <brk id="266" man="true" max="16383" min="0"/>
    <brk id="269" man="true" max="16383" min="0"/>
    <brk id="274" man="true" max="16383" min="0"/>
    <brk id="284" man="true" max="16383" min="0"/>
    <brk id="334" man="true" max="16383" min="0"/>
    <brk id="343" man="true" max="16383" min="0"/>
    <brk id="386" man="true" max="16383" min="0"/>
    <brk id="407" man="true" max="16383" min="0"/>
    <brk id="415" man="true" max="16383" min="0"/>
    <brk id="495" man="true" max="16383" min="0"/>
    <brk id="509" man="true" max="16383" min="0"/>
    <brk id="525" man="true" max="16383" min="0"/>
    <brk id="547" man="true" max="16383" min="0"/>
    <brk id="554" man="true" max="16383" min="0"/>
    <brk id="568" man="true" max="16383" min="0"/>
    <brk id="572" man="true" max="16383" min="0"/>
    <brk id="577" man="true" max="16383" min="0"/>
    <brk id="579" man="true" max="16383" min="0"/>
    <brk id="588" man="true" max="16383" min="0"/>
    <brk id="591" man="true" max="16383" min="0"/>
    <brk id="605" man="true" max="16383" min="0"/>
  </rowBreaks>
</worksheet>
</file>

<file path=docProps/app.xml><?xml version="1.0" encoding="utf-8"?>
<Properties xmlns="http://schemas.openxmlformats.org/officeDocument/2006/extended-properties" xmlns:vt="http://schemas.openxmlformats.org/officeDocument/2006/docPropsVTypes">
  <Template/>
  <TotalTime>1282</TotalTime>
  <Application>LibreOffice/5.2.3.3$Windows_X86_64 LibreOffice_project/d54a8868f08a7b39642414cf2c8ef2f228f780cf</Application>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2017-11-29T10:31:00Z</dcterms:created>
  <dc:creator>RePack by Diakov</dc:creator>
  <dc:description/>
  <dc:language>ru-RU</dc:language>
  <cp:lastModifiedBy/>
  <cp:lastPrinted>2020-10-27T10:49:36Z</cp:lastPrinted>
  <dcterms:modified xsi:type="dcterms:W3CDTF">2020-10-27T11:20:48Z</dcterms:modified>
  <cp:revision>125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diakov.net</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