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гальна" sheetId="1" r:id="rId1"/>
  </sheets>
  <definedNames>
    <definedName name="_xlnm.Print_Titles" localSheetId="0">'загальна'!$7:$7</definedName>
    <definedName name="Print_Titles_0" localSheetId="0">'загальна'!$7:$7</definedName>
    <definedName name="Print_Titles_0_0" localSheetId="0">'загальна'!$7:$7</definedName>
    <definedName name="Print_Titles_0_0_0" localSheetId="0">'загальна'!$7:$7</definedName>
    <definedName name="Print_Titles_0_0_0_0" localSheetId="0">'загальна'!$7:$7</definedName>
    <definedName name="Print_Titles_0_0_0_0_0" localSheetId="0">'загальна'!$7:$7</definedName>
    <definedName name="Print_Titles_0_0_0_0_0_0" localSheetId="0">'загальна'!$7:$7</definedName>
    <definedName name="Print_Titles_0_0_0_0_0_0_0" localSheetId="0">'загальна'!$7:$7</definedName>
    <definedName name="Print_Titles_0_0_0_0_0_0_0_0" localSheetId="0">'загальна'!$7:$7</definedName>
    <definedName name="Print_Titles_0_0_0_0_0_0_0_0_0" localSheetId="0">'загальна'!$7:$7</definedName>
    <definedName name="Print_Titles_0_0_0_0_0_0_0_0_0_0" localSheetId="0">'загальна'!$7:$7</definedName>
    <definedName name="_xlnm.Print_Titles" localSheetId="0">'загальна'!$7:$7</definedName>
    <definedName name="_xlnm.Print_Titles_0" localSheetId="0">'загальна'!$7:$7</definedName>
    <definedName name="_xlnm.Print_Titles_0_0" localSheetId="0">'загальна'!$7:$7</definedName>
    <definedName name="_xlnm.Print_Titles_0_0_0" localSheetId="0">'загальна'!$7:$7</definedName>
    <definedName name="_xlnm.Print_Titles_0_0_0_0" localSheetId="0">'загальна'!$7:$7</definedName>
    <definedName name="_xlnm.Print_Titles_0_0_0_0_0" localSheetId="0">'загальна'!$7:$7</definedName>
    <definedName name="_xlnm.Print_Titles_0_0_0_0_0_0" localSheetId="0">'загальна'!$7:$7</definedName>
    <definedName name="_xlnm.Print_Titles_0_0_0_0_0_0_0" localSheetId="0">'загальна'!$7:$7</definedName>
    <definedName name="_xlnm.Print_Titles_0_0_0_0_0_0_0_0" localSheetId="0">'загальна'!$7:$7</definedName>
    <definedName name="_xlnm.Print_Titles_0_0_0_0_0_0_0_0_0" localSheetId="0">'загальна'!$7:$7</definedName>
    <definedName name="_xlnm.Print_Titles_0_0_0_0_0_0_0_0_0_0" localSheetId="0">'загальна'!$7:$7</definedName>
    <definedName name="_xlnm.Print_Titles_0_0_0_0_0_0_0_0_0_0_0" localSheetId="0">'загальна'!$7:$7</definedName>
    <definedName name="_xlnm.Print_Titles_0_0_0_0_0_0_0_0_0_0_0_0" localSheetId="0">'загальна'!$7:$7</definedName>
    <definedName name="_xlnm.Print_Titles_0_0_0_0_0_0_0_0_0_0_0_0_0" localSheetId="0">'загальна'!$7:$7</definedName>
    <definedName name="_xlnm.Print_Titles_0_0_0_0_0_0_0_0_0_0_0_0_0_0" localSheetId="0">'загальна'!$7:$7</definedName>
    <definedName name="_xlnm.Print_Titles_0_0_0_0_0_0_0_0_0_0_0_0_0_0_0" localSheetId="0">'загальна'!$7:$7</definedName>
    <definedName name="_xlnm.Print_Titles_0_0_0_0_0_0_0_0_0_0_0_0_0_0_0_0" localSheetId="0">'загальна'!$7:$7</definedName>
    <definedName name="_xlnm.Print_Titles_0_0_0_0_0_0_0_0_0_0_0_0_0_0_0_0_0" localSheetId="0">'загальна'!$7:$7</definedName>
    <definedName name="_xlnm.Print_Titles_0_0_0_0_0_0_0_0_0_0_0_0_0_0_0_0_0_0" localSheetId="0">'загальна'!$7:$7</definedName>
    <definedName name="_xlnm.Print_Titles_0_0_0_0_0_0_0_0_0_0_0_0_0_0_0_0_0_0_0" localSheetId="0">'загальна'!$7:$7</definedName>
    <definedName name="_xlnm.Print_Titles_0_0_0_0_0_0_0_0_0_0_0_0_0_0_0_0_0_0_0_0" localSheetId="0">'загальна'!$7:$7</definedName>
    <definedName name="_xlnm.Print_Titles_0_0_0_0_0_0_0_0_0_0_0_0_0_0_0_0_0_0_0_0_0" localSheetId="0">'загальна'!$7:$7</definedName>
    <definedName name="_xlnm.Print_Titles_0_0_0_0_0_0_0_0_0_0_0_0_0_0_0_0_0_0_0_0_0_0" localSheetId="0">'загальна'!$7:$7</definedName>
    <definedName name="_xlnm.Print_Titles_0_0_0_0_0_0_0_0_0_0_0_0_0_0_0_0_0_0_0_0_0_0_0" localSheetId="0">'загальна'!$7:$7</definedName>
    <definedName name="_xlnm.Print_Titles_0_0_0_0_0_0_0_0_0_0_0_0_0_0_0_0_0_0_0_0_0_0_0_0" localSheetId="0">'загальна'!$7:$7</definedName>
    <definedName name="_xlnm.Print_Titles_0_0_0_0_0_0_0_0_0_0_0_0_0_0_0_0_0_0_0_0_0_0_0_0_0" localSheetId="0">'загальна'!$7:$7</definedName>
    <definedName name="_xlnm.Print_Titles_0_0_0_0_0_0_0_0_0_0_0_0_0_0_0_0_0_0_0_0_0_0_0_0_0_0" localSheetId="0">'загальна'!$7:$7</definedName>
    <definedName name="_xlnm.Print_Titles_0_0_0_0_0_0_0_0_0_0_0_0_0_0_0_0_0_0_0_0_0_0_0_0_0_0_0" localSheetId="0">'загальна'!$7:$7</definedName>
    <definedName name="_xlnm.Print_Titles_0_0_0_0_0_0_0_0_0_0_0_0_0_0_0_0_0_0_0_0_0_0_0_0_0_0_0_0" localSheetId="0">'загальна'!$7:$7</definedName>
    <definedName name="_xlnm.Print_Titles_0_0_0_0_0_0_0_0_0_0_0_0_0_0_0_0_0_0_0_0_0_0_0_0_0_0_0_0_0" localSheetId="0">'загальна'!$7:$7</definedName>
  </definedNames>
  <calcPr fullCalcOnLoad="1"/>
</workbook>
</file>

<file path=xl/sharedStrings.xml><?xml version="1.0" encoding="utf-8"?>
<sst xmlns="http://schemas.openxmlformats.org/spreadsheetml/2006/main" count="183" uniqueCount="117">
  <si>
    <t>Інформація про стан виконання проектів регіонального розвитку за  2019 року</t>
  </si>
  <si>
    <t>№ з/п</t>
  </si>
  <si>
    <t>Назва проекту</t>
  </si>
  <si>
    <t>Термін реалізації проекту</t>
  </si>
  <si>
    <t>Виконавець</t>
  </si>
  <si>
    <t>Кошторисна вартість проекту,
тис.грн.</t>
  </si>
  <si>
    <t xml:space="preserve">Потреба у фінансуванні на 2019 рік, тис.грн.  </t>
  </si>
  <si>
    <t>Результативність реалізації проекту
(характеристика,  потужність відповідних об'єктів)</t>
  </si>
  <si>
    <t>Відповідність Плану заходів з реалізації у 2018-
2020 роках Стратегії розвитку Донецької області на період 
до 2020 року **  (номер та назва технічного завдання) або стратегії розвитку міста (району, ОТГ)</t>
  </si>
  <si>
    <t>Примітка</t>
  </si>
  <si>
    <t>Всього</t>
  </si>
  <si>
    <t>у тому числі:</t>
  </si>
  <si>
    <t>кошти державного бюджету</t>
  </si>
  <si>
    <t>кошти місцевих бюджетів</t>
  </si>
  <si>
    <t>Інші джерела фінансування *</t>
  </si>
  <si>
    <t>Державний фонд регіонального розвитку</t>
  </si>
  <si>
    <t>інші кошти державного бюджету, включаючи цільові субвенції з державного бюджету на розвиток територій*</t>
  </si>
  <si>
    <t xml:space="preserve">Надзвичайна кредитна програма для відновлення України Європейського інвестиційного банку </t>
  </si>
  <si>
    <t>обласний бюджет</t>
  </si>
  <si>
    <t>районний (міський, селищний, сільський) бюджет</t>
  </si>
  <si>
    <t xml:space="preserve">план </t>
  </si>
  <si>
    <t>факт</t>
  </si>
  <si>
    <t xml:space="preserve">4.1. Перелік інвестиційних проектів  реалізація яких пропонується за рахунок коштів Державного фонду регіонального розвитку  </t>
  </si>
  <si>
    <t>1.</t>
  </si>
  <si>
    <t>“Капітальний ремонт Ярівської загальоосвітньої школи І-ІІІ ступенів” Лиманської міської ради Донецької області</t>
  </si>
  <si>
    <t>Управління освіти, молоді та спорту Лиманської міської ради</t>
  </si>
  <si>
    <t xml:space="preserve">1.3.2. Проводити енергоаудит та заходи зі зменшення енерговитрат у адміністративних будівлях та об’єктах соціальної інфраструктури </t>
  </si>
  <si>
    <t>“Капітальний ремонт Ямпільського навчально-виховного комплексу” загальноосвітня школа І-ІІІ ступенів — дошкільний навчальний заклад” Лиманської міської ради Донецької області</t>
  </si>
  <si>
    <t>Капітальний ремонт з заходами термомодернізації будівлі закладу освіти «Дробишевська загальноосвітня школа I-III ступенів Лиманської міської ради Донецької області</t>
  </si>
  <si>
    <t xml:space="preserve">3.5.3. Запроваджувати інноваційні освітні програми у середній школі та розбудовувати систему «Освіта впродовж життя» </t>
  </si>
  <si>
    <t xml:space="preserve">Капітальний ремонт другого поверху та підвальних приміщень КЗ "Лиманський ЦПМСД ім.М.І.Лядукіна </t>
  </si>
  <si>
    <t>КНП "ЦПМСД" Лиманської міської ради</t>
  </si>
  <si>
    <t>капітально відремонтовано - 1413,5 кв.м.</t>
  </si>
  <si>
    <t>3.5.1. Розвивати інфраструктуру охорони здоров'я</t>
  </si>
  <si>
    <t>Реконструкція будівлі аптеки під діагностичий центр, розташований за адресою: вул. Гасієва (Чапаєва) 36а,м. Лиман, Донецької області.</t>
  </si>
  <si>
    <t>КЛПЗ "Лиманська центральна районна  лікарня"</t>
  </si>
  <si>
    <t>проведено реконструкцію - 294,2 кв.м.</t>
  </si>
  <si>
    <t>Всього:</t>
  </si>
  <si>
    <t xml:space="preserve">           4.2.  Перелік субпроектів, які пропонуються для участі у спільному з Європейським інвестиційним банком проекті «Надзвичайна кредитна програма для відновлення України» (Пул 2а)              
</t>
  </si>
  <si>
    <t>“Реконструкція з використанням заходів термодернізації будівлі ЗОШ № 2 у м.Лиман”. Коригування.</t>
  </si>
  <si>
    <t>-</t>
  </si>
  <si>
    <t xml:space="preserve">1.3.2 Проводити енергоаудит та заходи зі зменшення енерговитрат у адміністративних будівлях та об'єктах соціальної інфраструктури
</t>
  </si>
  <si>
    <t>“Капітальний ремонт з використанням заходів термодернізації будівлі ЗОШ № 3 у м. Красний Лиман”. Коригування.</t>
  </si>
  <si>
    <t>“Капітальний ремонт з використанням заходів термодернізації будівлі ЗОШ № 4 у м. Красний Лиман”. Коригування.</t>
  </si>
  <si>
    <t>Нежитлова будівля — гуртожиток по вул.Крупської, 4, м. Красний Лиман- реконструкція” (коригування)</t>
  </si>
  <si>
    <t>КП Лиманська служба єдиного замовника ”</t>
  </si>
  <si>
    <t xml:space="preserve">3.4.1 надавати соціальне житло та соціальні гуртожитки для ВПО, дітей-сиріт і дітей, позбавлених батьківського піклування
</t>
  </si>
  <si>
    <t xml:space="preserve">        4.3. Перелік об’єктів і заходів, що будуть здійснюватись за рахунок залишків коштів місцевих бюджетів населених пунктів Донецької області, на території яких органи державної влади тимчасово не здійснюють свої повноваження, за виключенням об’єктів і заходів на територіях окремих районів, міст, селищ і сіл, де органи державної влади тимчасово не здійснюють свої повноваження, та у населених пунктах, що розташовані на лінії зіткнення</t>
  </si>
  <si>
    <t>Реконструкція станції знезалізнення підземних вод за адресою: вул. Зелений Гай, 16-а м. Красний Лиман Донецької області</t>
  </si>
  <si>
    <t>Департамент капітального будівництва ОДА</t>
  </si>
  <si>
    <t>1.1.2.- Забезпечення ефективного функціонування житлово-комунального господарства та безперебійного енерго-, газо- та водопостачання об’єктів соціальної сфери, освіти, охорони здоров’я</t>
  </si>
  <si>
    <t>Капітальний ремонт з використанням заходів термодернізації будівлі ЗОШ I-III ступенів № 5 у м. Лиман</t>
  </si>
  <si>
    <t>Поліпшино умови для учбового процесу  282 дітей  (в т.ч. 43 дітей-переселенців) та 37 співробітників. Очікується зниження енергоспоживання на 150 Гкал.</t>
  </si>
  <si>
    <t>Реконструкція котельні № 15 м. Лиман</t>
  </si>
  <si>
    <t>Капітальний ремонт з використанням заходів термодернізації будівлі ДНЗ № 6 у м. Красний Лиман</t>
  </si>
  <si>
    <t>Департамент освіти і науки ОДА</t>
  </si>
  <si>
    <t>Поліпшино санітарно-гігієнічні умови для 85 дітей та 27 співробітників. Очікується зниження енергоспоживання на 150 Гкал.</t>
  </si>
  <si>
    <t>Капітальний ремонт амбулаторії загальної практики сімейної медицини смт.Дробишеве Краснолиманського центру первинної медико-санітарної допомоги ім. М.І.Лядукіна</t>
  </si>
  <si>
    <t>Департамент охорони здоров’я ОДА</t>
  </si>
  <si>
    <t>Отримання якісних медичних послуг мешканцям селища Дробишево — 1369 осіб (у т.ч. переселенців — 254 осіб)</t>
  </si>
  <si>
    <t>1.1.2  Забезпечення ефективного функціонування житлово-комунального господарства та безперебійного енерго-, газо- та водопостачання об’єктів соціальної сфери, освіти, охорони здоров’я</t>
  </si>
  <si>
    <t>Капітальний ремонт амбулаторії загальної практики сімейної медицини, гаража смт.Кіровськ Краснолиманського центру первинної медико-санітарної допомоги ім.М.І.Лядукіна</t>
  </si>
  <si>
    <t>Отримання якісних медичних послуг мешканцям селища Зарічне (Кіровськ) — 3021 осіб (у т.ч. переселенців — 312 осіб)</t>
  </si>
  <si>
    <t>4.4. Перелік проектів, реалізація яких передбачається за рахунок інших коштів</t>
  </si>
  <si>
    <t>Розбудова інженерно-транспортної інфраструктури до промислового майданчика ІП "Лиманський", в т.ч.:</t>
  </si>
  <si>
    <t>Виконавчий комітет Лиманської міської ради</t>
  </si>
  <si>
    <t>1.14 — Створення індустріальних парків на території Донецької області</t>
  </si>
  <si>
    <t>1.1</t>
  </si>
  <si>
    <t xml:space="preserve">Будівництво водопровідної мережі до промислового майданчика ІП "Лиманський". </t>
  </si>
  <si>
    <t>1.2</t>
  </si>
  <si>
    <t xml:space="preserve">Будівництво газопроводу середнього тиску до промислового майданчика ІП "Лиманський". </t>
  </si>
  <si>
    <t>1.3</t>
  </si>
  <si>
    <t xml:space="preserve">Будівництво електромереж  до промислового майданчика ІП "Лиманський". </t>
  </si>
  <si>
    <t xml:space="preserve"> 4.5 Перелік проектів, реалізація яких передбачається за рахунок субвенції з державного бюджету місцевим бюджетам на здійснення заходів щодо соціально-економічного розвитку окремих територій між місцевими бюджетами </t>
  </si>
  <si>
    <t>Капітальний ремонт будівлі  Коровоярського навчально-виховного комплексу "Загальноосвітня школа І-ІІІ ступенів-дошкільний навчальний заклад" Лиманської міської ради Донецької області за адресою:  вул. Спортивна, 22 с. Коровій Яр, Лиманський район, Донецька область</t>
  </si>
  <si>
    <t>Управління освіти, молоді та спорту Лимансько міської ради</t>
  </si>
  <si>
    <t>площа внутрішнього упорядження-494,6 кв.м., кількість секцій радіаторів (заміна)-465 шт, площа фасаду-683 кв.м.</t>
  </si>
  <si>
    <t xml:space="preserve">1.1.2. Забезпечувати ефективне функціонування житлово-комунального господарства та безперебійне енерго-, газо-та водопостачання об'єктів соціальної сфери, освіти, охорони здоров'я </t>
  </si>
  <si>
    <t>Придбання спеціалізованої техніки (бульдозер Б-10 М або еквівалент) для КП «Лиманський Зеленбуд», 84404, Донецька обл., м.Лиман, вул. Костянтина Гасієва, буд. 8 А для утримання полігону твердих побутових відходів та доріг комунальної власності</t>
  </si>
  <si>
    <t>протягом року</t>
  </si>
  <si>
    <t>КП "Лиманський Зеленбуд"</t>
  </si>
  <si>
    <t>придбано бульдозер, одиниць</t>
  </si>
  <si>
    <t>Придбання спеціалізованої техніки (трактор МТЗ 82.1 з фронтальним навантажувачем та відвалом або еквівалент) для КП «Лиманський Зеленбуд», 84404, Донецька обл., м.Лиман, вул. Костянтина Гасієва, буд. 8 А</t>
  </si>
  <si>
    <t>Придбано трактор, одиниць</t>
  </si>
  <si>
    <t>Придбання спеціалізованої техніки (екскаватора-навантажувача) для КП «Лиманський Зеленбуд», 84404, Донецька обл., м.Лиман, вул.Костянтина Гасієва, буд. 8 А</t>
  </si>
  <si>
    <t>придбано  екскаватор, одиниць</t>
  </si>
  <si>
    <t>Придбання автобуса для КП «Лиманська СЄЗ», 84404, Донецька обл., м.Лиман, пров. Бригадний,6</t>
  </si>
  <si>
    <t>КП "Лиманська СЄЗ"</t>
  </si>
  <si>
    <t>придбано автобус, одиниць</t>
  </si>
  <si>
    <t>1.1.2. Забезпечувати ефективне функціонування житлово-комунального господарства</t>
  </si>
  <si>
    <t>Капітальний ремонт дороги комунальної власності Лиманської об’єднаної територіальної громади по вул.Мічуріна м. Лиман</t>
  </si>
  <si>
    <t>Капітально відремонтовано 1139  кв.м.</t>
  </si>
  <si>
    <t>1.1.2.Забезпечення ефективного функціонування житлово-комунального господарства та безперебійного енерго-, газо- та водопостачання об’єктів соціальної сфери, освіти, охорони здоров“я</t>
  </si>
  <si>
    <t>Капітальний ремонт дороги комунальної власності Лиманської об’єднаної територіальної громади по вул.Підлісна м. Лиман</t>
  </si>
  <si>
    <t>Капітально відремонтовано 930  кв.м.</t>
  </si>
  <si>
    <t>4.6. "Перелік проектів, реалізація яких передбачається за рахунок субвенції з обласного бюджету на соціально-економічний розвиток територій"</t>
  </si>
  <si>
    <t>Будівництво фізкультурно-оздоровчого комплексу м. Лиман</t>
  </si>
  <si>
    <t>Протягом року</t>
  </si>
  <si>
    <t>Управління освіти, молоді та спорту міської ради</t>
  </si>
  <si>
    <t>3.5.4.Забезпечити розвиток фізичної культури і спорту, популяризацію здорового способу життя та підтримку провідних спортсменів області; створити доступну спортивну інфраструктуру; розвинути мережу спортивних шкіл та організацій, зокрема шляхом підтримки центрів фізичного здоров'я “Спорт для всіх”</t>
  </si>
  <si>
    <t>Реконструкція дитячого майданчика, прилеглої території до будівлі Центра культури та дозвілля ім.Горького, частини тротуарів та дороги по вулиці Незалежності під площу Незалежності в місті Лиман</t>
  </si>
  <si>
    <t>1.2.2. Створити позитивний для інвесторів імідж регіону, провести ребрендінг з метою посилення міжрегіональних і міжнародних зв’язків та залучення інвестиційних ресурсів</t>
  </si>
  <si>
    <t xml:space="preserve"> 4.7. Перелік проектів, що плануються до реалізації за рахунок інфраструктурної субвенції з державного бюджету місцевим бюджетам на формування інфраструктури Лиманської об'єднаної територіальної громади</t>
  </si>
  <si>
    <t>Капітальний ремонт дороги комунальної власності Лиманської об'єднаної територіальної громади по вул.Поштова м.Лиман</t>
  </si>
  <si>
    <t>Капітально відремонтовано 4245 кв.м.</t>
  </si>
  <si>
    <t>Капітальний ремонт дороги комунальної власності Лиманської об'єднаної територіальної громади по провул.Торговий м. Лиман</t>
  </si>
  <si>
    <t>Капітально відремонтовано 1826 кв.м.</t>
  </si>
  <si>
    <t>Капітальний ремонт дороги комунальної власності Лиманської об'єднаної територіальної громади по вул.Перемоги с. Зарічне</t>
  </si>
  <si>
    <t>Капітально відремонтовано 3940 кв.м.</t>
  </si>
  <si>
    <t>Забезпечення ефективного функціонування житлово-комунального господарства та безперебійного енерго-, газо- та водопостачання об’єктів соціальної сфери, освіти, охорони здоров“я</t>
  </si>
  <si>
    <t xml:space="preserve">Внесення змін до генерального плану м.Лиман Донецької області з розробленням плану зонування та детальних планів окремих територій  </t>
  </si>
  <si>
    <t>Виконавчий комітет</t>
  </si>
  <si>
    <t>1 містобудівна документація</t>
  </si>
  <si>
    <t>2.3.2. Поліпшувати спроможність нових громад з метою покращення управління і надання якісних публічних послуг через відновлення та розвиток інфраструктури надання послуг на обласному, районному та місцевому рівнях.</t>
  </si>
  <si>
    <t>Капітальний ремонт даху адміністративної будівлі Лиманської міської ради за адресою: Донецька обл., м.Лиман, вул.Привокзальна,25</t>
  </si>
  <si>
    <t>Капітально відремонтовано дах адміністративної будівлі Лиманської міської ради 780 кв.м.</t>
  </si>
  <si>
    <t xml:space="preserve">ВСЬОГО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</si>
</sst>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"/>
    <numFmt numFmtId="167" formatCode="@"/>
    <numFmt numFmtId="168" formatCode="_-* #,##0.00,_₽_-;\-* #,##0.00,_₽_-;_-* \-??\ _₽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63"/>
      <name val="Times New Roman"/>
      <family val="1"/>
    </font>
    <font>
      <sz val="11"/>
      <color indexed="63"/>
      <name val="Calibri"/>
      <family val="2"/>
    </font>
    <font>
      <b/>
      <sz val="11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Times New Roman"/>
      <family val="1"/>
    </font>
    <font>
      <b/>
      <sz val="10"/>
      <color indexed="63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3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166" fontId="6" fillId="0" borderId="0" xfId="0" applyNumberFormat="1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 shrinkToFit="1"/>
    </xf>
    <xf numFmtId="164" fontId="6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 shrinkToFit="1"/>
    </xf>
    <xf numFmtId="165" fontId="6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shrinkToFi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 shrinkToFit="1"/>
    </xf>
    <xf numFmtId="165" fontId="7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5" fillId="0" borderId="2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4" fillId="0" borderId="1" xfId="0" applyFont="1" applyBorder="1" applyAlignment="1">
      <alignment horizontal="center" vertical="top" wrapText="1" shrinkToFit="1"/>
    </xf>
    <xf numFmtId="167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4" fontId="10" fillId="0" borderId="1" xfId="0" applyFont="1" applyBorder="1" applyAlignment="1">
      <alignment vertical="center" wrapText="1"/>
    </xf>
    <xf numFmtId="164" fontId="0" fillId="0" borderId="0" xfId="0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164" fontId="10" fillId="0" borderId="1" xfId="0" applyFont="1" applyBorder="1" applyAlignment="1">
      <alignment/>
    </xf>
    <xf numFmtId="164" fontId="4" fillId="0" borderId="1" xfId="0" applyFont="1" applyBorder="1" applyAlignment="1">
      <alignment horizontal="center" vertical="center" wrapText="1" shrinkToFit="1"/>
    </xf>
    <xf numFmtId="164" fontId="3" fillId="0" borderId="1" xfId="0" applyFont="1" applyBorder="1" applyAlignment="1">
      <alignment horizontal="center" vertical="center" wrapText="1" shrinkToFit="1"/>
    </xf>
    <xf numFmtId="164" fontId="4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top" wrapText="1" shrinkToFit="1"/>
    </xf>
    <xf numFmtId="165" fontId="3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center" wrapText="1" shrinkToFit="1"/>
    </xf>
    <xf numFmtId="164" fontId="5" fillId="0" borderId="1" xfId="0" applyFont="1" applyBorder="1" applyAlignment="1">
      <alignment horizontal="center" vertical="center" wrapText="1" shrinkToFit="1"/>
    </xf>
    <xf numFmtId="164" fontId="2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top" wrapText="1" shrinkToFit="1"/>
    </xf>
    <xf numFmtId="165" fontId="6" fillId="0" borderId="1" xfId="0" applyNumberFormat="1" applyFont="1" applyBorder="1" applyAlignment="1">
      <alignment horizontal="center" vertical="center" wrapText="1" shrinkToFit="1"/>
    </xf>
    <xf numFmtId="165" fontId="3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 shrinkToFit="1"/>
    </xf>
    <xf numFmtId="164" fontId="5" fillId="0" borderId="1" xfId="0" applyFont="1" applyBorder="1" applyAlignment="1">
      <alignment horizontal="center" vertical="center" wrapText="1" shrinkToFit="1"/>
    </xf>
    <xf numFmtId="164" fontId="6" fillId="0" borderId="1" xfId="0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/>
    </xf>
    <xf numFmtId="168" fontId="4" fillId="0" borderId="1" xfId="15" applyFont="1" applyBorder="1" applyAlignment="1" applyProtection="1">
      <alignment horizontal="center" vertical="top" wrapText="1"/>
      <protection/>
    </xf>
    <xf numFmtId="165" fontId="3" fillId="0" borderId="1" xfId="15" applyNumberFormat="1" applyFont="1" applyBorder="1" applyAlignment="1" applyProtection="1">
      <alignment horizontal="center" vertical="center" wrapText="1"/>
      <protection/>
    </xf>
    <xf numFmtId="165" fontId="3" fillId="0" borderId="1" xfId="15" applyNumberFormat="1" applyFont="1" applyBorder="1" applyAlignment="1" applyProtection="1">
      <alignment horizontal="center" vertical="top" wrapText="1"/>
      <protection/>
    </xf>
    <xf numFmtId="165" fontId="11" fillId="0" borderId="1" xfId="0" applyNumberFormat="1" applyFont="1" applyBorder="1" applyAlignment="1">
      <alignment horizontal="center"/>
    </xf>
    <xf numFmtId="164" fontId="11" fillId="0" borderId="1" xfId="0" applyFont="1" applyBorder="1" applyAlignment="1">
      <alignment horizontal="center" vertical="center"/>
    </xf>
    <xf numFmtId="164" fontId="14" fillId="0" borderId="1" xfId="0" applyFont="1" applyBorder="1" applyAlignment="1">
      <alignment horizontal="center"/>
    </xf>
    <xf numFmtId="164" fontId="14" fillId="0" borderId="1" xfId="0" applyFont="1" applyBorder="1" applyAlignment="1">
      <alignment/>
    </xf>
    <xf numFmtId="164" fontId="15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 shrinkToFit="1"/>
    </xf>
    <xf numFmtId="164" fontId="5" fillId="0" borderId="1" xfId="0" applyFont="1" applyBorder="1" applyAlignment="1">
      <alignment horizontal="center" vertical="top" wrapText="1" shrinkToFit="1"/>
    </xf>
    <xf numFmtId="165" fontId="5" fillId="0" borderId="1" xfId="0" applyNumberFormat="1" applyFont="1" applyBorder="1" applyAlignment="1">
      <alignment horizontal="center" vertical="top" wrapText="1" shrinkToFit="1"/>
    </xf>
    <xf numFmtId="164" fontId="16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 shrinkToFit="1"/>
    </xf>
    <xf numFmtId="164" fontId="16" fillId="0" borderId="0" xfId="0" applyFont="1" applyAlignment="1">
      <alignment/>
    </xf>
    <xf numFmtId="164" fontId="17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center" wrapText="1"/>
    </xf>
    <xf numFmtId="165" fontId="18" fillId="0" borderId="1" xfId="0" applyNumberFormat="1" applyFont="1" applyBorder="1" applyAlignment="1">
      <alignment horizont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18" fillId="0" borderId="0" xfId="0" applyNumberFormat="1" applyFont="1" applyAlignment="1">
      <alignment/>
    </xf>
    <xf numFmtId="164" fontId="8" fillId="0" borderId="1" xfId="0" applyFont="1" applyBorder="1" applyAlignment="1">
      <alignment horizontal="center" vertical="center" wrapText="1"/>
    </xf>
    <xf numFmtId="164" fontId="18" fillId="0" borderId="1" xfId="0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64" fontId="18" fillId="0" borderId="1" xfId="0" applyFont="1" applyBorder="1" applyAlignment="1">
      <alignment horizontal="center" vertical="center" wrapText="1"/>
    </xf>
    <xf numFmtId="164" fontId="19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18" fillId="0" borderId="1" xfId="0" applyFont="1" applyBorder="1" applyAlignment="1">
      <alignment horizontal="center" vertical="center" wrapText="1" shrinkToFit="1"/>
    </xf>
    <xf numFmtId="165" fontId="18" fillId="0" borderId="1" xfId="0" applyNumberFormat="1" applyFont="1" applyBorder="1" applyAlignment="1">
      <alignment horizontal="center" vertical="center" wrapText="1" shrinkToFit="1"/>
    </xf>
    <xf numFmtId="164" fontId="18" fillId="0" borderId="1" xfId="0" applyFont="1" applyBorder="1" applyAlignment="1">
      <alignment horizontal="center" vertical="center" wrapText="1" shrinkToFit="1"/>
    </xf>
    <xf numFmtId="165" fontId="5" fillId="0" borderId="1" xfId="0" applyNumberFormat="1" applyFont="1" applyBorder="1" applyAlignment="1">
      <alignment horizontal="center" vertical="center" wrapText="1" shrinkToFit="1"/>
    </xf>
    <xf numFmtId="164" fontId="5" fillId="2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/>
    </xf>
    <xf numFmtId="164" fontId="20" fillId="0" borderId="0" xfId="0" applyFont="1" applyAlignment="1">
      <alignment/>
    </xf>
    <xf numFmtId="164" fontId="21" fillId="0" borderId="1" xfId="0" applyFont="1" applyBorder="1" applyAlignment="1">
      <alignment/>
    </xf>
    <xf numFmtId="164" fontId="22" fillId="0" borderId="1" xfId="0" applyFont="1" applyBorder="1" applyAlignment="1">
      <alignment horizontal="center"/>
    </xf>
    <xf numFmtId="165" fontId="8" fillId="0" borderId="1" xfId="15" applyNumberFormat="1" applyFont="1" applyBorder="1" applyAlignment="1" applyProtection="1">
      <alignment horizontal="center" vertical="center" wrapText="1"/>
      <protection/>
    </xf>
    <xf numFmtId="165" fontId="23" fillId="0" borderId="1" xfId="15" applyNumberFormat="1" applyFont="1" applyBorder="1" applyAlignment="1" applyProtection="1">
      <alignment horizontal="center" vertical="center" wrapText="1"/>
      <protection/>
    </xf>
    <xf numFmtId="165" fontId="8" fillId="0" borderId="1" xfId="15" applyNumberFormat="1" applyFont="1" applyBorder="1" applyAlignment="1" applyProtection="1">
      <alignment horizontal="center" vertical="top" wrapText="1"/>
      <protection/>
    </xf>
    <xf numFmtId="165" fontId="8" fillId="0" borderId="1" xfId="0" applyNumberFormat="1" applyFont="1" applyBorder="1" applyAlignment="1">
      <alignment horizontal="center"/>
    </xf>
    <xf numFmtId="164" fontId="22" fillId="0" borderId="1" xfId="0" applyFont="1" applyBorder="1" applyAlignment="1">
      <alignment horizontal="center" vertical="center"/>
    </xf>
    <xf numFmtId="164" fontId="22" fillId="0" borderId="1" xfId="0" applyFont="1" applyBorder="1" applyAlignment="1">
      <alignment/>
    </xf>
    <xf numFmtId="164" fontId="2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="65" zoomScaleNormal="65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6.140625" style="1" customWidth="1"/>
    <col min="2" max="2" width="16.00390625" style="2" customWidth="1"/>
    <col min="3" max="3" width="6.140625" style="2" customWidth="1"/>
    <col min="4" max="4" width="7.140625" style="2" customWidth="1"/>
    <col min="5" max="5" width="10.8515625" style="3" customWidth="1"/>
    <col min="6" max="6" width="9.7109375" style="3" customWidth="1"/>
    <col min="7" max="8" width="9.8515625" style="3" customWidth="1"/>
    <col min="9" max="9" width="8.421875" style="3" customWidth="1"/>
    <col min="10" max="11" width="10.00390625" style="3" customWidth="1"/>
    <col min="12" max="12" width="10.140625" style="3" customWidth="1"/>
    <col min="13" max="13" width="7.7109375" style="3" customWidth="1"/>
    <col min="14" max="14" width="9.28125" style="3" customWidth="1"/>
    <col min="15" max="15" width="10.28125" style="3" customWidth="1"/>
    <col min="16" max="16" width="10.57421875" style="3" customWidth="1"/>
    <col min="17" max="17" width="9.421875" style="3" customWidth="1"/>
    <col min="18" max="18" width="9.8515625" style="3" customWidth="1"/>
    <col min="19" max="19" width="12.140625" style="3" customWidth="1"/>
    <col min="20" max="20" width="13.7109375" style="4" customWidth="1"/>
    <col min="21" max="21" width="15.140625" style="2" customWidth="1"/>
    <col min="22" max="22" width="6.57421875" style="1" customWidth="1"/>
    <col min="23" max="16384" width="8.140625" style="0" customWidth="1"/>
  </cols>
  <sheetData>
    <row r="1" spans="1:22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7"/>
    </row>
    <row r="2" spans="1:22" s="13" customFormat="1" ht="15" customHeight="1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 t="s">
        <v>7</v>
      </c>
      <c r="U2" s="9" t="s">
        <v>8</v>
      </c>
      <c r="V2" s="12" t="s">
        <v>9</v>
      </c>
    </row>
    <row r="3" spans="1:22" ht="15.75" customHeight="1">
      <c r="A3" s="8"/>
      <c r="B3" s="8"/>
      <c r="C3" s="9"/>
      <c r="D3" s="9"/>
      <c r="E3" s="10"/>
      <c r="F3" s="10" t="s">
        <v>10</v>
      </c>
      <c r="G3" s="10"/>
      <c r="H3" s="11" t="s">
        <v>11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  <c r="U3" s="9"/>
      <c r="V3" s="12"/>
    </row>
    <row r="4" spans="1:22" ht="30.75" customHeight="1">
      <c r="A4" s="8"/>
      <c r="B4" s="8"/>
      <c r="C4" s="9"/>
      <c r="D4" s="9"/>
      <c r="E4" s="10"/>
      <c r="F4" s="10"/>
      <c r="G4" s="10"/>
      <c r="H4" s="10" t="s">
        <v>12</v>
      </c>
      <c r="I4" s="10"/>
      <c r="J4" s="10"/>
      <c r="K4" s="10"/>
      <c r="L4" s="10"/>
      <c r="M4" s="10"/>
      <c r="N4" s="10" t="s">
        <v>13</v>
      </c>
      <c r="O4" s="10"/>
      <c r="P4" s="10"/>
      <c r="Q4" s="10"/>
      <c r="R4" s="10" t="s">
        <v>14</v>
      </c>
      <c r="S4" s="10"/>
      <c r="T4" s="12"/>
      <c r="U4" s="9"/>
      <c r="V4" s="12"/>
    </row>
    <row r="5" spans="1:22" ht="78" customHeight="1">
      <c r="A5" s="8"/>
      <c r="B5" s="8"/>
      <c r="C5" s="9"/>
      <c r="D5" s="9"/>
      <c r="E5" s="10"/>
      <c r="F5" s="10"/>
      <c r="G5" s="10"/>
      <c r="H5" s="10" t="s">
        <v>15</v>
      </c>
      <c r="I5" s="10"/>
      <c r="J5" s="10" t="s">
        <v>16</v>
      </c>
      <c r="K5" s="10"/>
      <c r="L5" s="10" t="s">
        <v>17</v>
      </c>
      <c r="M5" s="10"/>
      <c r="N5" s="10" t="s">
        <v>18</v>
      </c>
      <c r="O5" s="10"/>
      <c r="P5" s="10" t="s">
        <v>19</v>
      </c>
      <c r="Q5" s="10"/>
      <c r="R5" s="10"/>
      <c r="S5" s="10"/>
      <c r="T5" s="12"/>
      <c r="U5" s="9"/>
      <c r="V5" s="12"/>
    </row>
    <row r="6" spans="1:22" ht="45" customHeight="1">
      <c r="A6" s="8"/>
      <c r="B6" s="8"/>
      <c r="C6" s="9"/>
      <c r="D6" s="9"/>
      <c r="E6" s="10"/>
      <c r="F6" s="10" t="s">
        <v>20</v>
      </c>
      <c r="G6" s="10" t="s">
        <v>21</v>
      </c>
      <c r="H6" s="10" t="s">
        <v>20</v>
      </c>
      <c r="I6" s="10" t="s">
        <v>21</v>
      </c>
      <c r="J6" s="10" t="s">
        <v>20</v>
      </c>
      <c r="K6" s="10" t="s">
        <v>21</v>
      </c>
      <c r="L6" s="10" t="s">
        <v>20</v>
      </c>
      <c r="M6" s="10" t="s">
        <v>21</v>
      </c>
      <c r="N6" s="10" t="s">
        <v>20</v>
      </c>
      <c r="O6" s="10" t="s">
        <v>21</v>
      </c>
      <c r="P6" s="10" t="s">
        <v>20</v>
      </c>
      <c r="Q6" s="10" t="s">
        <v>21</v>
      </c>
      <c r="R6" s="10" t="s">
        <v>20</v>
      </c>
      <c r="S6" s="10" t="s">
        <v>21</v>
      </c>
      <c r="T6" s="12"/>
      <c r="U6" s="9"/>
      <c r="V6" s="12"/>
    </row>
    <row r="7" spans="1:22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>
        <v>7</v>
      </c>
      <c r="I7" s="9"/>
      <c r="J7" s="9">
        <v>8</v>
      </c>
      <c r="K7" s="9"/>
      <c r="L7" s="9">
        <v>9</v>
      </c>
      <c r="M7" s="9"/>
      <c r="N7" s="9">
        <v>10</v>
      </c>
      <c r="O7" s="9"/>
      <c r="P7" s="9">
        <v>11</v>
      </c>
      <c r="Q7" s="9"/>
      <c r="R7" s="9">
        <v>12</v>
      </c>
      <c r="S7" s="9"/>
      <c r="T7" s="9">
        <v>13</v>
      </c>
      <c r="U7" s="9">
        <v>14</v>
      </c>
      <c r="V7" s="9">
        <v>15</v>
      </c>
    </row>
    <row r="8" spans="1:22" s="15" customFormat="1" ht="26.25" customHeight="1">
      <c r="A8" s="14" t="s">
        <v>22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39.5" customHeight="1">
      <c r="A9" s="16" t="s">
        <v>23</v>
      </c>
      <c r="B9" s="17" t="s">
        <v>24</v>
      </c>
      <c r="C9" s="18">
        <v>2019</v>
      </c>
      <c r="D9" s="19" t="s">
        <v>25</v>
      </c>
      <c r="E9" s="20">
        <v>14067.496</v>
      </c>
      <c r="F9" s="20">
        <v>12817.515</v>
      </c>
      <c r="G9" s="20">
        <f aca="true" t="shared" si="0" ref="G9:G12">I9+Q9</f>
        <v>0</v>
      </c>
      <c r="H9" s="21">
        <v>10125.8367</v>
      </c>
      <c r="I9" s="22">
        <v>0</v>
      </c>
      <c r="J9" s="20"/>
      <c r="K9" s="20"/>
      <c r="L9" s="20"/>
      <c r="M9" s="20"/>
      <c r="N9" s="20"/>
      <c r="O9" s="20"/>
      <c r="P9" s="21">
        <v>2691.6781</v>
      </c>
      <c r="Q9" s="22">
        <v>0</v>
      </c>
      <c r="R9" s="20"/>
      <c r="S9" s="20"/>
      <c r="T9" s="18"/>
      <c r="U9" s="19" t="s">
        <v>26</v>
      </c>
      <c r="V9" s="12"/>
    </row>
    <row r="10" spans="1:22" ht="191.25" customHeight="1">
      <c r="A10" s="23">
        <v>2</v>
      </c>
      <c r="B10" s="17" t="s">
        <v>27</v>
      </c>
      <c r="C10" s="18">
        <v>2019</v>
      </c>
      <c r="D10" s="19" t="s">
        <v>25</v>
      </c>
      <c r="E10" s="20">
        <v>12952.562</v>
      </c>
      <c r="F10" s="22">
        <v>12902.648</v>
      </c>
      <c r="G10" s="20">
        <f t="shared" si="0"/>
        <v>0</v>
      </c>
      <c r="H10" s="21">
        <v>10193.092</v>
      </c>
      <c r="I10" s="22">
        <v>0</v>
      </c>
      <c r="J10" s="20"/>
      <c r="K10" s="20"/>
      <c r="L10" s="20"/>
      <c r="M10" s="20"/>
      <c r="N10" s="20"/>
      <c r="O10" s="20"/>
      <c r="P10" s="21">
        <v>2709.556</v>
      </c>
      <c r="Q10" s="22">
        <v>0</v>
      </c>
      <c r="R10" s="20"/>
      <c r="S10" s="20"/>
      <c r="T10" s="18"/>
      <c r="U10" s="19" t="s">
        <v>26</v>
      </c>
      <c r="V10" s="12"/>
    </row>
    <row r="11" spans="1:22" ht="174" customHeight="1">
      <c r="A11" s="23">
        <v>3</v>
      </c>
      <c r="B11" s="18" t="s">
        <v>28</v>
      </c>
      <c r="C11" s="18">
        <v>2019</v>
      </c>
      <c r="D11" s="19" t="s">
        <v>25</v>
      </c>
      <c r="E11" s="20">
        <v>60507.608</v>
      </c>
      <c r="F11" s="22">
        <v>60209.628</v>
      </c>
      <c r="G11" s="20">
        <f t="shared" si="0"/>
        <v>0</v>
      </c>
      <c r="H11" s="22">
        <v>54188.66484</v>
      </c>
      <c r="I11" s="22">
        <v>0</v>
      </c>
      <c r="J11" s="20"/>
      <c r="K11" s="20"/>
      <c r="L11" s="20"/>
      <c r="M11" s="20"/>
      <c r="N11" s="20"/>
      <c r="O11" s="20"/>
      <c r="P11" s="22">
        <v>6020.96276</v>
      </c>
      <c r="Q11" s="22">
        <v>0</v>
      </c>
      <c r="R11" s="20"/>
      <c r="S11" s="20"/>
      <c r="T11" s="18"/>
      <c r="U11" s="19" t="s">
        <v>29</v>
      </c>
      <c r="V11" s="12"/>
    </row>
    <row r="12" spans="1:22" ht="120" customHeight="1">
      <c r="A12" s="16">
        <v>4</v>
      </c>
      <c r="B12" s="24" t="s">
        <v>30</v>
      </c>
      <c r="C12" s="18">
        <v>2019</v>
      </c>
      <c r="D12" s="19" t="s">
        <v>31</v>
      </c>
      <c r="E12" s="20">
        <v>13017.694</v>
      </c>
      <c r="F12" s="20">
        <f>H12+P12</f>
        <v>5118.301</v>
      </c>
      <c r="G12" s="20">
        <f t="shared" si="0"/>
        <v>5069.351</v>
      </c>
      <c r="H12" s="21">
        <v>4043.458</v>
      </c>
      <c r="I12" s="22">
        <v>4004.787</v>
      </c>
      <c r="J12" s="20"/>
      <c r="K12" s="20"/>
      <c r="L12" s="20"/>
      <c r="M12" s="20"/>
      <c r="N12" s="20"/>
      <c r="O12" s="20"/>
      <c r="P12" s="21">
        <v>1074.843</v>
      </c>
      <c r="Q12" s="22">
        <v>1064.564</v>
      </c>
      <c r="R12" s="20"/>
      <c r="S12" s="20"/>
      <c r="T12" s="18" t="s">
        <v>32</v>
      </c>
      <c r="U12" s="19" t="s">
        <v>33</v>
      </c>
      <c r="V12" s="12"/>
    </row>
    <row r="13" spans="1:22" ht="141" customHeight="1">
      <c r="A13" s="16">
        <v>5</v>
      </c>
      <c r="B13" s="24" t="s">
        <v>34</v>
      </c>
      <c r="C13" s="18">
        <v>2019</v>
      </c>
      <c r="D13" s="19" t="s">
        <v>35</v>
      </c>
      <c r="E13" s="25">
        <v>8933.236</v>
      </c>
      <c r="F13" s="25">
        <f>H13+N13+P13</f>
        <v>6345.678</v>
      </c>
      <c r="G13" s="26">
        <f>I13+O13+Q13</f>
        <v>5814.099</v>
      </c>
      <c r="H13" s="26">
        <v>758.082</v>
      </c>
      <c r="I13" s="27">
        <v>740.918</v>
      </c>
      <c r="J13" s="25"/>
      <c r="K13" s="26"/>
      <c r="L13" s="25"/>
      <c r="M13" s="28"/>
      <c r="N13" s="28">
        <v>5247.008</v>
      </c>
      <c r="O13" s="29">
        <v>4740.305</v>
      </c>
      <c r="P13" s="26">
        <v>340.588</v>
      </c>
      <c r="Q13" s="30">
        <v>332.876</v>
      </c>
      <c r="R13" s="31"/>
      <c r="S13" s="31"/>
      <c r="T13" s="28" t="s">
        <v>36</v>
      </c>
      <c r="U13" s="32" t="s">
        <v>33</v>
      </c>
      <c r="V13" s="31"/>
    </row>
    <row r="14" spans="1:22" s="38" customFormat="1" ht="13.5">
      <c r="A14" s="33"/>
      <c r="B14" s="33" t="s">
        <v>37</v>
      </c>
      <c r="C14" s="34"/>
      <c r="D14" s="34"/>
      <c r="E14" s="35">
        <f>SUM(E9:E13)</f>
        <v>109478.596</v>
      </c>
      <c r="F14" s="36">
        <f>SUM(F9:F13)</f>
        <v>97393.77</v>
      </c>
      <c r="G14" s="36">
        <f>G13+G12</f>
        <v>10883.45</v>
      </c>
      <c r="H14" s="35">
        <f>SUM(H9:H13)</f>
        <v>79309.13354</v>
      </c>
      <c r="I14" s="36">
        <f>I13+I12</f>
        <v>4745.705</v>
      </c>
      <c r="J14" s="35"/>
      <c r="K14" s="35"/>
      <c r="L14" s="35"/>
      <c r="M14" s="35"/>
      <c r="N14" s="35">
        <f>SUM(N13:N13)</f>
        <v>5247.008</v>
      </c>
      <c r="O14" s="35">
        <f>O13</f>
        <v>4740.305</v>
      </c>
      <c r="P14" s="35">
        <f>SUM(P9:P13)</f>
        <v>12837.62786</v>
      </c>
      <c r="Q14" s="36">
        <f>Q13+Q12</f>
        <v>1397.44</v>
      </c>
      <c r="R14" s="35"/>
      <c r="S14" s="35"/>
      <c r="T14" s="33"/>
      <c r="U14" s="37"/>
      <c r="V14" s="33"/>
    </row>
    <row r="15" spans="1:22" ht="26.25" customHeight="1">
      <c r="A15" s="39" t="s">
        <v>38</v>
      </c>
      <c r="B15" s="39"/>
      <c r="C15" s="39"/>
      <c r="D15" s="39"/>
      <c r="E15" s="39"/>
      <c r="F15" s="39"/>
      <c r="G15" s="39">
        <f>SUM(G9:G14)</f>
        <v>21766.9</v>
      </c>
      <c r="H15" s="39"/>
      <c r="I15" s="39"/>
      <c r="J15" s="39"/>
      <c r="K15" s="39"/>
      <c r="L15" s="39"/>
      <c r="M15" s="39"/>
      <c r="N15" s="39"/>
      <c r="O15" s="39"/>
      <c r="P15" s="39">
        <f>SUM(P9:P11)</f>
        <v>11422.19686</v>
      </c>
      <c r="Q15" s="39"/>
      <c r="R15" s="39"/>
      <c r="S15" s="39"/>
      <c r="T15" s="39"/>
      <c r="U15" s="39"/>
      <c r="V15" s="39"/>
    </row>
    <row r="16" spans="1:22" s="44" customFormat="1" ht="178.5" customHeight="1">
      <c r="A16" s="23">
        <v>1</v>
      </c>
      <c r="B16" s="40" t="s">
        <v>39</v>
      </c>
      <c r="C16" s="18">
        <v>2019</v>
      </c>
      <c r="D16" s="19" t="s">
        <v>25</v>
      </c>
      <c r="E16" s="41">
        <v>38848.712</v>
      </c>
      <c r="F16" s="41">
        <f>L16+P16</f>
        <v>39241.179</v>
      </c>
      <c r="G16" s="41">
        <v>0</v>
      </c>
      <c r="H16" s="41"/>
      <c r="I16" s="41"/>
      <c r="J16" s="41"/>
      <c r="K16" s="41"/>
      <c r="L16" s="41">
        <v>38848.712</v>
      </c>
      <c r="M16" s="41">
        <v>0</v>
      </c>
      <c r="N16" s="41"/>
      <c r="O16" s="41"/>
      <c r="P16" s="41">
        <v>392.467</v>
      </c>
      <c r="Q16" s="41">
        <v>0</v>
      </c>
      <c r="R16" s="42"/>
      <c r="S16" s="42"/>
      <c r="T16" s="18" t="s">
        <v>40</v>
      </c>
      <c r="U16" s="19" t="s">
        <v>41</v>
      </c>
      <c r="V16" s="43"/>
    </row>
    <row r="17" spans="1:22" ht="177" customHeight="1">
      <c r="A17" s="16">
        <v>2</v>
      </c>
      <c r="B17" s="40" t="s">
        <v>42</v>
      </c>
      <c r="C17" s="18">
        <v>2019</v>
      </c>
      <c r="D17" s="19" t="s">
        <v>25</v>
      </c>
      <c r="E17" s="41">
        <v>13935.863</v>
      </c>
      <c r="F17" s="45">
        <f>E17</f>
        <v>13935.863</v>
      </c>
      <c r="G17" s="45">
        <v>0</v>
      </c>
      <c r="H17" s="41"/>
      <c r="I17" s="41"/>
      <c r="J17" s="45"/>
      <c r="K17" s="45"/>
      <c r="L17" s="45">
        <f aca="true" t="shared" si="1" ref="L17:L18">E17</f>
        <v>13935.863</v>
      </c>
      <c r="M17" s="45">
        <v>0</v>
      </c>
      <c r="N17" s="45"/>
      <c r="O17" s="45"/>
      <c r="P17" s="41">
        <v>0</v>
      </c>
      <c r="Q17" s="41">
        <v>0</v>
      </c>
      <c r="R17" s="46"/>
      <c r="S17" s="46"/>
      <c r="T17" s="18" t="s">
        <v>40</v>
      </c>
      <c r="U17" s="19" t="s">
        <v>41</v>
      </c>
      <c r="V17" s="47"/>
    </row>
    <row r="18" spans="1:22" ht="184.5" customHeight="1">
      <c r="A18" s="16">
        <v>3</v>
      </c>
      <c r="B18" s="40" t="s">
        <v>43</v>
      </c>
      <c r="C18" s="18">
        <v>2019</v>
      </c>
      <c r="D18" s="19" t="s">
        <v>25</v>
      </c>
      <c r="E18" s="48">
        <v>23582.567</v>
      </c>
      <c r="F18" s="49">
        <f>E18+P18</f>
        <v>23600.927</v>
      </c>
      <c r="G18" s="49">
        <v>0</v>
      </c>
      <c r="H18" s="48"/>
      <c r="I18" s="48"/>
      <c r="J18" s="49"/>
      <c r="K18" s="49"/>
      <c r="L18" s="49">
        <f t="shared" si="1"/>
        <v>23582.567</v>
      </c>
      <c r="M18" s="49">
        <v>0</v>
      </c>
      <c r="N18" s="49"/>
      <c r="O18" s="49"/>
      <c r="P18" s="48">
        <v>18.36</v>
      </c>
      <c r="Q18" s="48">
        <v>0</v>
      </c>
      <c r="R18" s="46"/>
      <c r="S18" s="46"/>
      <c r="T18" s="18" t="s">
        <v>40</v>
      </c>
      <c r="U18" s="19" t="s">
        <v>41</v>
      </c>
      <c r="V18" s="50"/>
    </row>
    <row r="19" spans="1:22" ht="167.25" customHeight="1">
      <c r="A19" s="16">
        <v>4</v>
      </c>
      <c r="B19" s="40" t="s">
        <v>44</v>
      </c>
      <c r="C19" s="18">
        <v>2019</v>
      </c>
      <c r="D19" s="19" t="s">
        <v>45</v>
      </c>
      <c r="E19" s="41">
        <v>12317.335</v>
      </c>
      <c r="F19" s="45">
        <f>L19+P19</f>
        <v>12317.335</v>
      </c>
      <c r="G19" s="45">
        <v>0</v>
      </c>
      <c r="H19" s="41"/>
      <c r="I19" s="41"/>
      <c r="J19" s="45"/>
      <c r="K19" s="45"/>
      <c r="L19" s="45">
        <v>12317.335</v>
      </c>
      <c r="M19" s="45">
        <v>0</v>
      </c>
      <c r="N19" s="45"/>
      <c r="O19" s="45"/>
      <c r="P19" s="41">
        <v>0</v>
      </c>
      <c r="Q19" s="41">
        <v>0</v>
      </c>
      <c r="R19" s="46"/>
      <c r="S19" s="46"/>
      <c r="T19" s="18" t="s">
        <v>40</v>
      </c>
      <c r="U19" s="19" t="s">
        <v>46</v>
      </c>
      <c r="V19" s="50"/>
    </row>
    <row r="20" spans="1:22" ht="31.5">
      <c r="A20" s="51"/>
      <c r="B20" s="51"/>
      <c r="C20" s="52" t="s">
        <v>10</v>
      </c>
      <c r="D20" s="53"/>
      <c r="E20" s="54">
        <f>SUM(E16:E19)</f>
        <v>88684.477</v>
      </c>
      <c r="F20" s="54">
        <f>SUM(F16:F19)</f>
        <v>89095.304</v>
      </c>
      <c r="G20" s="54">
        <f>SUM(G16:G19)</f>
        <v>0</v>
      </c>
      <c r="H20" s="54"/>
      <c r="I20" s="54"/>
      <c r="J20" s="54"/>
      <c r="K20" s="54"/>
      <c r="L20" s="54">
        <f>SUM(L16:L19)</f>
        <v>88684.477</v>
      </c>
      <c r="M20" s="54">
        <f>SUM(M16:M19)</f>
        <v>0</v>
      </c>
      <c r="N20" s="55"/>
      <c r="O20" s="55"/>
      <c r="P20" s="56">
        <f>SUM(P16:P19)</f>
        <v>410.827</v>
      </c>
      <c r="Q20" s="56">
        <f>SUM(Q16:Q19)</f>
        <v>0</v>
      </c>
      <c r="R20" s="57"/>
      <c r="S20" s="57"/>
      <c r="T20" s="52"/>
      <c r="U20" s="51"/>
      <c r="V20" s="52"/>
    </row>
    <row r="21" spans="1:22" ht="49.5" customHeight="1">
      <c r="A21" s="39" t="s">
        <v>47</v>
      </c>
      <c r="B21" s="39"/>
      <c r="C21" s="39"/>
      <c r="D21" s="39"/>
      <c r="E21" s="39"/>
      <c r="F21" s="39"/>
      <c r="G21" s="39">
        <f>SUM(G12:G13)</f>
        <v>10883.45</v>
      </c>
      <c r="H21" s="39"/>
      <c r="I21" s="39"/>
      <c r="J21" s="39"/>
      <c r="K21" s="39"/>
      <c r="L21" s="39"/>
      <c r="M21" s="39"/>
      <c r="N21" s="39"/>
      <c r="O21" s="39"/>
      <c r="P21" s="39">
        <v>358.6</v>
      </c>
      <c r="Q21" s="39"/>
      <c r="R21" s="39"/>
      <c r="S21" s="39"/>
      <c r="T21" s="39"/>
      <c r="U21" s="39"/>
      <c r="V21" s="39"/>
    </row>
    <row r="22" spans="1:22" s="13" customFormat="1" ht="180" customHeight="1">
      <c r="A22" s="52">
        <v>1</v>
      </c>
      <c r="B22" s="17" t="s">
        <v>48</v>
      </c>
      <c r="C22" s="18">
        <v>2019</v>
      </c>
      <c r="D22" s="19" t="s">
        <v>49</v>
      </c>
      <c r="E22" s="45">
        <v>8579.03</v>
      </c>
      <c r="F22" s="45">
        <f aca="true" t="shared" si="2" ref="F22:F27">J22</f>
        <v>20214.08</v>
      </c>
      <c r="G22" s="45">
        <v>0</v>
      </c>
      <c r="H22" s="57"/>
      <c r="I22" s="57"/>
      <c r="J22" s="21">
        <v>20214.08</v>
      </c>
      <c r="K22" s="21">
        <v>0</v>
      </c>
      <c r="L22" s="57"/>
      <c r="M22" s="57"/>
      <c r="N22" s="45"/>
      <c r="O22" s="45"/>
      <c r="P22" s="57"/>
      <c r="Q22" s="57"/>
      <c r="R22" s="21"/>
      <c r="S22" s="21"/>
      <c r="T22" s="17"/>
      <c r="U22" s="58" t="s">
        <v>50</v>
      </c>
      <c r="V22" s="59"/>
    </row>
    <row r="23" spans="1:22" ht="157.5" customHeight="1">
      <c r="A23" s="39">
        <v>2</v>
      </c>
      <c r="B23" s="17" t="s">
        <v>51</v>
      </c>
      <c r="C23" s="18">
        <v>2019</v>
      </c>
      <c r="D23" s="19" t="s">
        <v>49</v>
      </c>
      <c r="E23" s="45">
        <v>29998.2</v>
      </c>
      <c r="F23" s="45">
        <f t="shared" si="2"/>
        <v>13594.329</v>
      </c>
      <c r="G23" s="45">
        <f>K23</f>
        <v>14863.939</v>
      </c>
      <c r="H23" s="57"/>
      <c r="I23" s="57"/>
      <c r="J23" s="45">
        <v>13594.329</v>
      </c>
      <c r="K23" s="45">
        <v>14863.939</v>
      </c>
      <c r="L23" s="57"/>
      <c r="M23" s="57"/>
      <c r="N23" s="45"/>
      <c r="O23" s="45"/>
      <c r="P23" s="60"/>
      <c r="Q23" s="60"/>
      <c r="R23" s="60"/>
      <c r="S23" s="60"/>
      <c r="T23" s="18" t="s">
        <v>52</v>
      </c>
      <c r="U23" s="19" t="s">
        <v>41</v>
      </c>
      <c r="V23" s="52"/>
    </row>
    <row r="24" spans="1:22" ht="181.5" customHeight="1">
      <c r="A24" s="61">
        <v>3</v>
      </c>
      <c r="B24" s="17" t="s">
        <v>53</v>
      </c>
      <c r="C24" s="18">
        <v>2019</v>
      </c>
      <c r="D24" s="19" t="s">
        <v>49</v>
      </c>
      <c r="E24" s="45">
        <v>8592.6</v>
      </c>
      <c r="F24" s="62">
        <f t="shared" si="2"/>
        <v>9220.578</v>
      </c>
      <c r="G24" s="62">
        <v>0</v>
      </c>
      <c r="H24" s="57"/>
      <c r="I24" s="57"/>
      <c r="J24" s="45">
        <v>9220.578</v>
      </c>
      <c r="K24" s="45">
        <v>0</v>
      </c>
      <c r="L24" s="57"/>
      <c r="M24" s="57"/>
      <c r="N24" s="45"/>
      <c r="O24" s="45"/>
      <c r="P24" s="57"/>
      <c r="Q24" s="57"/>
      <c r="R24" s="57"/>
      <c r="S24" s="57"/>
      <c r="T24" s="18"/>
      <c r="U24" s="58" t="s">
        <v>50</v>
      </c>
      <c r="V24" s="52"/>
    </row>
    <row r="25" spans="1:22" ht="132" customHeight="1">
      <c r="A25" s="39">
        <v>4</v>
      </c>
      <c r="B25" s="17" t="s">
        <v>54</v>
      </c>
      <c r="C25" s="18">
        <v>2019</v>
      </c>
      <c r="D25" s="19" t="s">
        <v>55</v>
      </c>
      <c r="E25" s="45">
        <v>2664.35</v>
      </c>
      <c r="F25" s="62">
        <f t="shared" si="2"/>
        <v>992.425</v>
      </c>
      <c r="G25" s="62">
        <f aca="true" t="shared" si="3" ref="G25:G27">K25</f>
        <v>165.102</v>
      </c>
      <c r="H25" s="57"/>
      <c r="I25" s="57"/>
      <c r="J25" s="45">
        <v>992.425</v>
      </c>
      <c r="K25" s="45">
        <v>165.102</v>
      </c>
      <c r="L25" s="57"/>
      <c r="M25" s="57"/>
      <c r="N25" s="45"/>
      <c r="O25" s="45"/>
      <c r="P25" s="57"/>
      <c r="Q25" s="57"/>
      <c r="R25" s="57"/>
      <c r="S25" s="57"/>
      <c r="T25" s="18" t="s">
        <v>56</v>
      </c>
      <c r="U25" s="19" t="s">
        <v>41</v>
      </c>
      <c r="V25" s="52"/>
    </row>
    <row r="26" spans="1:22" ht="181.5" customHeight="1">
      <c r="A26" s="61">
        <v>5</v>
      </c>
      <c r="B26" s="17" t="s">
        <v>57</v>
      </c>
      <c r="C26" s="18">
        <v>2019</v>
      </c>
      <c r="D26" s="19" t="s">
        <v>58</v>
      </c>
      <c r="E26" s="45">
        <v>3171.37</v>
      </c>
      <c r="F26" s="62">
        <f t="shared" si="2"/>
        <v>2154.262</v>
      </c>
      <c r="G26" s="62">
        <f t="shared" si="3"/>
        <v>421.445</v>
      </c>
      <c r="H26" s="62"/>
      <c r="I26" s="62"/>
      <c r="J26" s="45">
        <v>2154.262</v>
      </c>
      <c r="K26" s="45">
        <v>421.445</v>
      </c>
      <c r="L26" s="62"/>
      <c r="M26" s="62"/>
      <c r="N26" s="45"/>
      <c r="O26" s="45"/>
      <c r="P26" s="60"/>
      <c r="Q26" s="60"/>
      <c r="R26" s="60"/>
      <c r="S26" s="60"/>
      <c r="T26" s="18" t="s">
        <v>59</v>
      </c>
      <c r="U26" s="58" t="s">
        <v>60</v>
      </c>
      <c r="V26" s="52"/>
    </row>
    <row r="27" spans="1:22" ht="232.5" customHeight="1">
      <c r="A27" s="39">
        <v>6</v>
      </c>
      <c r="B27" s="17" t="s">
        <v>61</v>
      </c>
      <c r="C27" s="18">
        <v>2019</v>
      </c>
      <c r="D27" s="19" t="s">
        <v>58</v>
      </c>
      <c r="E27" s="45">
        <v>6390.24</v>
      </c>
      <c r="F27" s="62">
        <f t="shared" si="2"/>
        <v>3512.83</v>
      </c>
      <c r="G27" s="62">
        <f t="shared" si="3"/>
        <v>2631.659</v>
      </c>
      <c r="H27" s="57"/>
      <c r="I27" s="57"/>
      <c r="J27" s="45">
        <v>3512.83</v>
      </c>
      <c r="K27" s="45">
        <v>2631.659</v>
      </c>
      <c r="L27" s="57"/>
      <c r="M27" s="57"/>
      <c r="N27" s="45"/>
      <c r="O27" s="45"/>
      <c r="P27" s="60"/>
      <c r="Q27" s="60"/>
      <c r="R27" s="60"/>
      <c r="S27" s="60"/>
      <c r="T27" s="18" t="s">
        <v>62</v>
      </c>
      <c r="U27" s="58" t="s">
        <v>60</v>
      </c>
      <c r="V27" s="52"/>
    </row>
    <row r="28" spans="1:22" s="44" customFormat="1" ht="31.5">
      <c r="A28" s="52"/>
      <c r="B28" s="52" t="s">
        <v>10</v>
      </c>
      <c r="C28" s="59"/>
      <c r="D28" s="16"/>
      <c r="E28" s="63">
        <f>SUM(E22:E27)</f>
        <v>59395.79</v>
      </c>
      <c r="F28" s="57">
        <f>SUM(F22:F27)</f>
        <v>49688.504</v>
      </c>
      <c r="G28" s="57">
        <f>SUM(G22:G27)</f>
        <v>18082.145</v>
      </c>
      <c r="H28" s="57"/>
      <c r="I28" s="57"/>
      <c r="J28" s="57">
        <f>J27+J26+J25+J24+J23+J22</f>
        <v>49688.504</v>
      </c>
      <c r="K28" s="57">
        <f>SUM(K22:K27)</f>
        <v>18082.145</v>
      </c>
      <c r="L28" s="57"/>
      <c r="M28" s="57"/>
      <c r="N28" s="63">
        <f>SUM(N22:N27)</f>
        <v>0</v>
      </c>
      <c r="O28" s="63"/>
      <c r="P28" s="64"/>
      <c r="Q28" s="64"/>
      <c r="R28" s="57">
        <f>SUM(R22:R27)</f>
        <v>0</v>
      </c>
      <c r="S28" s="57"/>
      <c r="T28" s="52"/>
      <c r="U28" s="51"/>
      <c r="V28" s="52"/>
    </row>
    <row r="29" spans="1:22" ht="15.75" customHeight="1">
      <c r="A29" s="65" t="s">
        <v>63</v>
      </c>
      <c r="B29" s="65"/>
      <c r="C29" s="65"/>
      <c r="D29" s="65"/>
      <c r="E29" s="65">
        <f>SUM(E22:E27)</f>
        <v>59395.79</v>
      </c>
      <c r="F29" s="65"/>
      <c r="G29" s="65"/>
      <c r="H29" s="65"/>
      <c r="I29" s="65"/>
      <c r="J29" s="65"/>
      <c r="K29" s="65">
        <f>SUM(K22:K28)</f>
        <v>36164.29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ht="129" customHeight="1">
      <c r="A30" s="16">
        <v>1</v>
      </c>
      <c r="B30" s="18" t="s">
        <v>64</v>
      </c>
      <c r="C30" s="18">
        <v>2019</v>
      </c>
      <c r="D30" s="19" t="s">
        <v>65</v>
      </c>
      <c r="E30" s="41">
        <f>E31+E32+E33</f>
        <v>10211.987</v>
      </c>
      <c r="F30" s="41">
        <f>F31+F32+F33</f>
        <v>10211.987</v>
      </c>
      <c r="G30" s="41">
        <v>0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1">
        <f>R31+R32+R33</f>
        <v>10211.987</v>
      </c>
      <c r="S30" s="41">
        <v>0</v>
      </c>
      <c r="T30" s="18"/>
      <c r="U30" s="66" t="s">
        <v>66</v>
      </c>
      <c r="V30" s="67"/>
    </row>
    <row r="31" spans="1:22" ht="93" customHeight="1">
      <c r="A31" s="68" t="s">
        <v>67</v>
      </c>
      <c r="B31" s="18" t="s">
        <v>68</v>
      </c>
      <c r="C31" s="18">
        <v>2019</v>
      </c>
      <c r="D31" s="19" t="s">
        <v>65</v>
      </c>
      <c r="E31" s="41">
        <v>665.274</v>
      </c>
      <c r="F31" s="41">
        <v>665.274</v>
      </c>
      <c r="G31" s="41">
        <v>0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1">
        <v>665.274</v>
      </c>
      <c r="S31" s="41">
        <v>0</v>
      </c>
      <c r="T31" s="12"/>
      <c r="U31" s="66" t="s">
        <v>66</v>
      </c>
      <c r="V31" s="67"/>
    </row>
    <row r="32" spans="1:22" ht="100.5" customHeight="1">
      <c r="A32" s="68" t="s">
        <v>69</v>
      </c>
      <c r="B32" s="18" t="s">
        <v>70</v>
      </c>
      <c r="C32" s="18">
        <v>2020</v>
      </c>
      <c r="D32" s="19" t="s">
        <v>65</v>
      </c>
      <c r="E32" s="41">
        <v>1007.091</v>
      </c>
      <c r="F32" s="20">
        <v>1007.091</v>
      </c>
      <c r="G32" s="20">
        <v>0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20">
        <v>1007.091</v>
      </c>
      <c r="S32" s="20">
        <v>0</v>
      </c>
      <c r="T32" s="12"/>
      <c r="U32" s="66" t="s">
        <v>66</v>
      </c>
      <c r="V32" s="67"/>
    </row>
    <row r="33" spans="1:22" ht="95.25" customHeight="1">
      <c r="A33" s="68" t="s">
        <v>71</v>
      </c>
      <c r="B33" s="18" t="s">
        <v>72</v>
      </c>
      <c r="C33" s="18">
        <v>2021</v>
      </c>
      <c r="D33" s="19" t="s">
        <v>65</v>
      </c>
      <c r="E33" s="41">
        <v>8539.622</v>
      </c>
      <c r="F33" s="20">
        <v>8539.622</v>
      </c>
      <c r="G33" s="20">
        <v>0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20">
        <v>8539.622</v>
      </c>
      <c r="S33" s="20">
        <v>0</v>
      </c>
      <c r="T33" s="18"/>
      <c r="U33" s="66" t="s">
        <v>66</v>
      </c>
      <c r="V33" s="67"/>
    </row>
    <row r="34" spans="1:22" s="79" customFormat="1" ht="15" customHeight="1">
      <c r="A34" s="69"/>
      <c r="B34" s="70" t="s">
        <v>37</v>
      </c>
      <c r="C34" s="71"/>
      <c r="D34" s="72"/>
      <c r="E34" s="73">
        <f>SUM(E31:E33)</f>
        <v>10211.987</v>
      </c>
      <c r="F34" s="73">
        <f>SUM(F31:F33)</f>
        <v>10211.987</v>
      </c>
      <c r="G34" s="73">
        <v>0</v>
      </c>
      <c r="H34" s="74"/>
      <c r="I34" s="74"/>
      <c r="J34" s="73"/>
      <c r="K34" s="73"/>
      <c r="L34" s="74"/>
      <c r="M34" s="74"/>
      <c r="N34" s="75"/>
      <c r="O34" s="75"/>
      <c r="P34" s="75"/>
      <c r="Q34" s="75"/>
      <c r="R34" s="73">
        <f>SUM(R31:R33)</f>
        <v>10211.987</v>
      </c>
      <c r="S34" s="73">
        <v>0</v>
      </c>
      <c r="T34" s="76"/>
      <c r="U34" s="77"/>
      <c r="V34" s="78"/>
    </row>
    <row r="35" spans="1:22" ht="36" customHeight="1">
      <c r="A35" s="80" t="s">
        <v>73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</row>
    <row r="36" spans="1:22" ht="262.5" customHeight="1">
      <c r="A36" s="39">
        <v>1</v>
      </c>
      <c r="B36" s="81" t="s">
        <v>74</v>
      </c>
      <c r="C36" s="39"/>
      <c r="D36" s="81" t="s">
        <v>75</v>
      </c>
      <c r="E36" s="81">
        <v>2517.174</v>
      </c>
      <c r="F36" s="82">
        <f>J36</f>
        <v>218.1</v>
      </c>
      <c r="G36" s="82">
        <f>K36</f>
        <v>169.77</v>
      </c>
      <c r="H36" s="82"/>
      <c r="I36" s="82"/>
      <c r="J36" s="82">
        <v>218.1</v>
      </c>
      <c r="K36" s="82">
        <v>169.77</v>
      </c>
      <c r="L36" s="39"/>
      <c r="M36" s="39"/>
      <c r="N36" s="39"/>
      <c r="O36" s="39"/>
      <c r="P36" s="39"/>
      <c r="Q36" s="39"/>
      <c r="R36" s="39"/>
      <c r="S36" s="39"/>
      <c r="T36" s="81" t="s">
        <v>76</v>
      </c>
      <c r="U36" s="58" t="s">
        <v>77</v>
      </c>
      <c r="V36" s="39"/>
    </row>
    <row r="37" spans="1:22" s="85" customFormat="1" ht="249" customHeight="1">
      <c r="A37" s="58">
        <v>2</v>
      </c>
      <c r="B37" s="83" t="s">
        <v>78</v>
      </c>
      <c r="C37" s="58" t="s">
        <v>79</v>
      </c>
      <c r="D37" s="58" t="s">
        <v>80</v>
      </c>
      <c r="E37" s="58"/>
      <c r="F37" s="84">
        <f>J37+P37</f>
        <v>2550</v>
      </c>
      <c r="G37" s="84">
        <f>K37+Q37</f>
        <v>2550</v>
      </c>
      <c r="H37" s="58"/>
      <c r="I37" s="58"/>
      <c r="J37" s="84">
        <v>2500</v>
      </c>
      <c r="K37" s="84">
        <v>2500</v>
      </c>
      <c r="L37" s="58"/>
      <c r="M37" s="58"/>
      <c r="N37" s="58"/>
      <c r="O37" s="58"/>
      <c r="P37" s="84">
        <v>50</v>
      </c>
      <c r="Q37" s="84">
        <v>50</v>
      </c>
      <c r="R37" s="58"/>
      <c r="S37" s="58"/>
      <c r="T37" s="58" t="s">
        <v>81</v>
      </c>
      <c r="U37" s="58" t="s">
        <v>77</v>
      </c>
      <c r="V37" s="51"/>
    </row>
    <row r="38" spans="1:22" ht="201" customHeight="1">
      <c r="A38" s="58">
        <v>3</v>
      </c>
      <c r="B38" s="86" t="s">
        <v>82</v>
      </c>
      <c r="C38" s="58" t="s">
        <v>79</v>
      </c>
      <c r="D38" s="58" t="s">
        <v>80</v>
      </c>
      <c r="E38" s="58"/>
      <c r="F38" s="84">
        <v>780</v>
      </c>
      <c r="G38" s="84">
        <f>K38</f>
        <v>576.694</v>
      </c>
      <c r="H38" s="58"/>
      <c r="I38" s="58"/>
      <c r="J38" s="84">
        <v>780</v>
      </c>
      <c r="K38" s="84">
        <v>576.694</v>
      </c>
      <c r="L38" s="58"/>
      <c r="M38" s="58"/>
      <c r="N38" s="58"/>
      <c r="O38" s="58"/>
      <c r="P38" s="84"/>
      <c r="Q38" s="84"/>
      <c r="R38" s="58"/>
      <c r="S38" s="58"/>
      <c r="T38" s="58" t="s">
        <v>83</v>
      </c>
      <c r="U38" s="58" t="s">
        <v>77</v>
      </c>
      <c r="V38" s="51"/>
    </row>
    <row r="39" spans="1:22" s="85" customFormat="1" ht="174" customHeight="1">
      <c r="A39" s="58">
        <v>4</v>
      </c>
      <c r="B39" s="86" t="s">
        <v>84</v>
      </c>
      <c r="C39" s="58" t="s">
        <v>79</v>
      </c>
      <c r="D39" s="58" t="s">
        <v>80</v>
      </c>
      <c r="E39" s="58"/>
      <c r="F39" s="84">
        <f>J39+P39</f>
        <v>1160</v>
      </c>
      <c r="G39" s="84">
        <f>K39+Q39</f>
        <v>1160</v>
      </c>
      <c r="H39" s="58"/>
      <c r="I39" s="58"/>
      <c r="J39" s="84">
        <v>950</v>
      </c>
      <c r="K39" s="84">
        <v>950</v>
      </c>
      <c r="L39" s="58"/>
      <c r="M39" s="58"/>
      <c r="N39" s="58"/>
      <c r="O39" s="58"/>
      <c r="P39" s="84">
        <v>210</v>
      </c>
      <c r="Q39" s="84">
        <v>210</v>
      </c>
      <c r="R39" s="58"/>
      <c r="S39" s="58"/>
      <c r="T39" s="58" t="s">
        <v>85</v>
      </c>
      <c r="U39" s="58" t="s">
        <v>77</v>
      </c>
      <c r="V39" s="51"/>
    </row>
    <row r="40" spans="1:22" s="85" customFormat="1" ht="105.75" customHeight="1">
      <c r="A40" s="58">
        <v>5</v>
      </c>
      <c r="B40" s="86" t="s">
        <v>86</v>
      </c>
      <c r="C40" s="58" t="s">
        <v>79</v>
      </c>
      <c r="D40" s="58" t="s">
        <v>87</v>
      </c>
      <c r="E40" s="58"/>
      <c r="F40" s="84">
        <v>2350</v>
      </c>
      <c r="G40" s="84">
        <f>K40</f>
        <v>2347</v>
      </c>
      <c r="H40" s="58"/>
      <c r="I40" s="58"/>
      <c r="J40" s="84">
        <v>2350</v>
      </c>
      <c r="K40" s="84">
        <v>2347</v>
      </c>
      <c r="L40" s="58"/>
      <c r="M40" s="58"/>
      <c r="N40" s="58"/>
      <c r="O40" s="58"/>
      <c r="P40" s="84"/>
      <c r="Q40" s="84"/>
      <c r="R40" s="58"/>
      <c r="S40" s="58"/>
      <c r="T40" s="58" t="s">
        <v>88</v>
      </c>
      <c r="U40" s="58" t="s">
        <v>89</v>
      </c>
      <c r="V40" s="51"/>
    </row>
    <row r="41" spans="1:22" ht="147" customHeight="1">
      <c r="A41" s="58">
        <v>6</v>
      </c>
      <c r="B41" s="83" t="s">
        <v>90</v>
      </c>
      <c r="C41" s="58">
        <v>2019</v>
      </c>
      <c r="D41" s="58" t="s">
        <v>80</v>
      </c>
      <c r="E41" s="58">
        <v>1715.821</v>
      </c>
      <c r="F41" s="84">
        <f aca="true" t="shared" si="4" ref="F41:F42">SUM(H41+J41+L41+N41+P41+R41)</f>
        <v>1715.821</v>
      </c>
      <c r="G41" s="84">
        <f aca="true" t="shared" si="5" ref="G41:G42">SUM(I41+K41+M41+O41+Q41+S41)</f>
        <v>1176.094</v>
      </c>
      <c r="H41" s="58"/>
      <c r="I41" s="58"/>
      <c r="J41" s="84">
        <v>973.66</v>
      </c>
      <c r="K41" s="84">
        <v>973.66</v>
      </c>
      <c r="L41" s="58"/>
      <c r="M41" s="58"/>
      <c r="N41" s="58"/>
      <c r="O41" s="58"/>
      <c r="P41" s="84">
        <v>742.161</v>
      </c>
      <c r="Q41" s="84">
        <v>202.434</v>
      </c>
      <c r="R41" s="58"/>
      <c r="S41" s="58"/>
      <c r="T41" s="9" t="s">
        <v>91</v>
      </c>
      <c r="U41" s="9" t="s">
        <v>92</v>
      </c>
      <c r="V41" s="51"/>
    </row>
    <row r="42" spans="1:22" ht="147" customHeight="1">
      <c r="A42" s="66">
        <v>7</v>
      </c>
      <c r="B42" s="66" t="s">
        <v>93</v>
      </c>
      <c r="C42" s="66">
        <v>2019</v>
      </c>
      <c r="D42" s="66" t="s">
        <v>80</v>
      </c>
      <c r="E42" s="58">
        <v>964.396</v>
      </c>
      <c r="F42" s="84">
        <f t="shared" si="4"/>
        <v>1490</v>
      </c>
      <c r="G42" s="84">
        <f t="shared" si="5"/>
        <v>1381.552</v>
      </c>
      <c r="H42" s="58"/>
      <c r="I42" s="58"/>
      <c r="J42" s="84">
        <v>226.34</v>
      </c>
      <c r="K42" s="84">
        <v>226.34</v>
      </c>
      <c r="L42" s="58"/>
      <c r="M42" s="58"/>
      <c r="N42" s="58"/>
      <c r="O42" s="58"/>
      <c r="P42" s="84">
        <v>1263.66</v>
      </c>
      <c r="Q42" s="84">
        <v>1155.212</v>
      </c>
      <c r="R42" s="58"/>
      <c r="S42" s="58"/>
      <c r="T42" s="9" t="s">
        <v>94</v>
      </c>
      <c r="U42" s="9" t="s">
        <v>92</v>
      </c>
      <c r="V42" s="51"/>
    </row>
    <row r="43" spans="1:22" ht="13.5">
      <c r="A43" s="87"/>
      <c r="B43" s="88" t="s">
        <v>10</v>
      </c>
      <c r="C43" s="88"/>
      <c r="D43" s="88"/>
      <c r="E43" s="89">
        <f>SUM(E36:E38)</f>
        <v>2517.174</v>
      </c>
      <c r="F43" s="89">
        <f>SUM(F36:F42)</f>
        <v>10263.921</v>
      </c>
      <c r="G43" s="89">
        <f>SUM(G36:G42)</f>
        <v>9361.11</v>
      </c>
      <c r="H43" s="89"/>
      <c r="I43" s="89"/>
      <c r="J43" s="89">
        <f>SUM(J36:J42)</f>
        <v>7998.1</v>
      </c>
      <c r="K43" s="89">
        <f>SUM(K36:K42)</f>
        <v>7743.464</v>
      </c>
      <c r="L43" s="89"/>
      <c r="M43" s="89"/>
      <c r="N43" s="89"/>
      <c r="O43" s="89"/>
      <c r="P43" s="89">
        <f>SUM(P37:P42)</f>
        <v>2265.821</v>
      </c>
      <c r="Q43" s="89">
        <f>SUM(Q37:Q42)</f>
        <v>1617.646</v>
      </c>
      <c r="R43" s="89"/>
      <c r="S43" s="89"/>
      <c r="T43" s="90"/>
      <c r="U43" s="88"/>
      <c r="V43" s="87"/>
    </row>
    <row r="44" spans="1:22" ht="22.5" customHeight="1">
      <c r="A44" s="88" t="s">
        <v>95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>
        <f>SUM(Q37:Q43)</f>
        <v>3235.292</v>
      </c>
      <c r="R44" s="88"/>
      <c r="S44" s="88"/>
      <c r="T44" s="88"/>
      <c r="U44" s="88"/>
      <c r="V44" s="88"/>
    </row>
    <row r="45" spans="1:22" ht="273" customHeight="1">
      <c r="A45" s="91" t="s">
        <v>23</v>
      </c>
      <c r="B45" s="91" t="s">
        <v>96</v>
      </c>
      <c r="C45" s="91" t="s">
        <v>97</v>
      </c>
      <c r="D45" s="91" t="s">
        <v>98</v>
      </c>
      <c r="E45" s="91">
        <v>20000</v>
      </c>
      <c r="F45" s="91">
        <v>20000</v>
      </c>
      <c r="G45" s="91">
        <v>0</v>
      </c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>
        <v>20000</v>
      </c>
      <c r="S45" s="91">
        <v>0</v>
      </c>
      <c r="T45" s="91" t="s">
        <v>40</v>
      </c>
      <c r="U45" s="91" t="s">
        <v>99</v>
      </c>
      <c r="V45" s="88"/>
    </row>
    <row r="46" spans="1:22" ht="202.5" customHeight="1">
      <c r="A46" s="91">
        <v>2</v>
      </c>
      <c r="B46" s="91" t="s">
        <v>100</v>
      </c>
      <c r="C46" s="91" t="s">
        <v>79</v>
      </c>
      <c r="D46" s="91" t="s">
        <v>80</v>
      </c>
      <c r="E46" s="91">
        <v>37163.825</v>
      </c>
      <c r="F46" s="91">
        <v>26373.945</v>
      </c>
      <c r="G46" s="91">
        <v>0</v>
      </c>
      <c r="H46" s="91"/>
      <c r="I46" s="91"/>
      <c r="J46" s="91"/>
      <c r="K46" s="91"/>
      <c r="L46" s="91"/>
      <c r="M46" s="91"/>
      <c r="N46" s="91">
        <v>26373.945</v>
      </c>
      <c r="O46" s="91">
        <v>6228.418</v>
      </c>
      <c r="P46" s="91"/>
      <c r="Q46" s="91"/>
      <c r="R46" s="91"/>
      <c r="S46" s="91"/>
      <c r="T46" s="91" t="s">
        <v>40</v>
      </c>
      <c r="U46" s="91" t="s">
        <v>101</v>
      </c>
      <c r="V46" s="88"/>
    </row>
    <row r="47" spans="1:22" ht="24.75" customHeight="1">
      <c r="A47" s="92"/>
      <c r="B47" s="91" t="s">
        <v>10</v>
      </c>
      <c r="C47" s="91"/>
      <c r="D47" s="91"/>
      <c r="E47" s="93">
        <f>E46+E45</f>
        <v>57163.825</v>
      </c>
      <c r="F47" s="93">
        <v>46373.945</v>
      </c>
      <c r="G47" s="93">
        <v>0</v>
      </c>
      <c r="H47" s="93"/>
      <c r="I47" s="93"/>
      <c r="J47" s="93"/>
      <c r="K47" s="93"/>
      <c r="L47" s="93"/>
      <c r="M47" s="93"/>
      <c r="N47" s="94">
        <f>SUM(N46:N46)</f>
        <v>26373.945</v>
      </c>
      <c r="O47" s="93">
        <f>O46</f>
        <v>6228.418</v>
      </c>
      <c r="P47" s="93"/>
      <c r="Q47" s="93"/>
      <c r="R47" s="93">
        <f>SUM(R45:R46)</f>
        <v>20000</v>
      </c>
      <c r="S47" s="93"/>
      <c r="T47" s="19"/>
      <c r="U47" s="91"/>
      <c r="V47" s="87"/>
    </row>
    <row r="48" spans="1:22" s="96" customFormat="1" ht="24.75" customHeight="1">
      <c r="A48" s="95" t="s">
        <v>102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s="101" customFormat="1" ht="137.25" customHeight="1">
      <c r="A49" s="97">
        <v>1</v>
      </c>
      <c r="B49" s="98" t="s">
        <v>103</v>
      </c>
      <c r="C49" s="98">
        <v>2019</v>
      </c>
      <c r="D49" s="9" t="s">
        <v>80</v>
      </c>
      <c r="E49" s="99">
        <v>6604.345</v>
      </c>
      <c r="F49" s="99">
        <f aca="true" t="shared" si="6" ref="F49:F53">J49+P49</f>
        <v>5657.289</v>
      </c>
      <c r="G49" s="99">
        <f aca="true" t="shared" si="7" ref="G49:G53">SUM(I49+K49+M49+O49+Q49+S49)</f>
        <v>5657.289</v>
      </c>
      <c r="H49" s="99"/>
      <c r="I49" s="99"/>
      <c r="J49" s="99">
        <v>3364.34</v>
      </c>
      <c r="K49" s="99">
        <v>3364.34</v>
      </c>
      <c r="L49" s="99"/>
      <c r="M49" s="99"/>
      <c r="N49" s="99"/>
      <c r="O49" s="99"/>
      <c r="P49" s="99">
        <v>2292.949</v>
      </c>
      <c r="Q49" s="99">
        <v>2292.949</v>
      </c>
      <c r="R49" s="99"/>
      <c r="S49" s="99"/>
      <c r="T49" s="98" t="s">
        <v>104</v>
      </c>
      <c r="U49" s="19" t="s">
        <v>92</v>
      </c>
      <c r="V49" s="100"/>
    </row>
    <row r="50" spans="1:22" ht="138.75" customHeight="1">
      <c r="A50" s="102">
        <v>2</v>
      </c>
      <c r="B50" s="103" t="s">
        <v>105</v>
      </c>
      <c r="C50" s="98">
        <v>2019</v>
      </c>
      <c r="D50" s="9" t="s">
        <v>80</v>
      </c>
      <c r="E50" s="99">
        <v>3907.394</v>
      </c>
      <c r="F50" s="99">
        <f t="shared" si="6"/>
        <v>2286.698</v>
      </c>
      <c r="G50" s="99">
        <f t="shared" si="7"/>
        <v>2286.697</v>
      </c>
      <c r="H50" s="104"/>
      <c r="I50" s="104"/>
      <c r="J50" s="99">
        <v>1250.739</v>
      </c>
      <c r="K50" s="99">
        <v>1250.738</v>
      </c>
      <c r="L50" s="99"/>
      <c r="M50" s="99"/>
      <c r="N50" s="99"/>
      <c r="O50" s="99"/>
      <c r="P50" s="104">
        <v>1035.959</v>
      </c>
      <c r="Q50" s="104">
        <v>1035.959</v>
      </c>
      <c r="R50" s="99"/>
      <c r="S50" s="99"/>
      <c r="T50" s="98" t="s">
        <v>106</v>
      </c>
      <c r="U50" s="19" t="s">
        <v>92</v>
      </c>
      <c r="V50" s="100"/>
    </row>
    <row r="51" spans="1:22" s="101" customFormat="1" ht="118.5" customHeight="1">
      <c r="A51" s="100">
        <v>3</v>
      </c>
      <c r="B51" s="105" t="s">
        <v>107</v>
      </c>
      <c r="C51" s="100">
        <v>2019</v>
      </c>
      <c r="D51" s="9" t="s">
        <v>80</v>
      </c>
      <c r="E51" s="99">
        <v>3465.938</v>
      </c>
      <c r="F51" s="99">
        <f t="shared" si="6"/>
        <v>3416.515</v>
      </c>
      <c r="G51" s="99">
        <f t="shared" si="7"/>
        <v>3182.521</v>
      </c>
      <c r="H51" s="104"/>
      <c r="I51" s="104"/>
      <c r="J51" s="99">
        <v>3056.06</v>
      </c>
      <c r="K51" s="99">
        <v>3056.06</v>
      </c>
      <c r="L51" s="99"/>
      <c r="M51" s="99"/>
      <c r="N51" s="99"/>
      <c r="O51" s="99"/>
      <c r="P51" s="104">
        <v>360.455</v>
      </c>
      <c r="Q51" s="104">
        <v>126.461</v>
      </c>
      <c r="R51" s="99"/>
      <c r="S51" s="99"/>
      <c r="T51" s="100" t="s">
        <v>108</v>
      </c>
      <c r="U51" s="9" t="s">
        <v>109</v>
      </c>
      <c r="V51" s="100"/>
    </row>
    <row r="52" spans="1:22" ht="129.75" customHeight="1">
      <c r="A52" s="100">
        <v>4</v>
      </c>
      <c r="B52" s="105" t="s">
        <v>110</v>
      </c>
      <c r="C52" s="100">
        <v>2019</v>
      </c>
      <c r="D52" s="9" t="s">
        <v>111</v>
      </c>
      <c r="E52" s="99">
        <v>1091.32</v>
      </c>
      <c r="F52" s="99">
        <f t="shared" si="6"/>
        <v>928</v>
      </c>
      <c r="G52" s="99">
        <f t="shared" si="7"/>
        <v>928</v>
      </c>
      <c r="H52" s="104"/>
      <c r="I52" s="104"/>
      <c r="J52" s="99">
        <v>873</v>
      </c>
      <c r="K52" s="99">
        <v>873</v>
      </c>
      <c r="L52" s="99"/>
      <c r="M52" s="99"/>
      <c r="N52" s="99"/>
      <c r="O52" s="99"/>
      <c r="P52" s="104">
        <v>55</v>
      </c>
      <c r="Q52" s="104">
        <v>55</v>
      </c>
      <c r="R52" s="99"/>
      <c r="S52" s="99"/>
      <c r="T52" s="100" t="s">
        <v>112</v>
      </c>
      <c r="U52" s="9" t="s">
        <v>113</v>
      </c>
      <c r="V52" s="100"/>
    </row>
    <row r="53" spans="1:22" ht="178.5" customHeight="1">
      <c r="A53" s="66">
        <v>5</v>
      </c>
      <c r="B53" s="105" t="s">
        <v>114</v>
      </c>
      <c r="C53" s="66">
        <v>2019</v>
      </c>
      <c r="D53" s="66" t="s">
        <v>111</v>
      </c>
      <c r="E53" s="66">
        <v>1590.107</v>
      </c>
      <c r="F53" s="10">
        <f t="shared" si="6"/>
        <v>1590.107</v>
      </c>
      <c r="G53" s="10">
        <f t="shared" si="7"/>
        <v>1318.57146</v>
      </c>
      <c r="H53" s="106"/>
      <c r="I53" s="106"/>
      <c r="J53" s="10">
        <v>742.161</v>
      </c>
      <c r="K53" s="10">
        <v>742.161</v>
      </c>
      <c r="L53" s="10"/>
      <c r="M53" s="10"/>
      <c r="N53" s="10"/>
      <c r="O53" s="10"/>
      <c r="P53" s="106">
        <v>847.946</v>
      </c>
      <c r="Q53" s="106">
        <v>576.41046</v>
      </c>
      <c r="R53" s="10"/>
      <c r="S53" s="10"/>
      <c r="T53" s="107" t="s">
        <v>115</v>
      </c>
      <c r="U53" s="107" t="s">
        <v>113</v>
      </c>
      <c r="V53" s="9"/>
    </row>
    <row r="54" spans="1:22" s="111" customFormat="1" ht="24" customHeight="1">
      <c r="A54" s="108"/>
      <c r="B54" s="97" t="s">
        <v>10</v>
      </c>
      <c r="C54" s="97"/>
      <c r="D54" s="23"/>
      <c r="E54" s="109">
        <f>SUM(E49:E53)</f>
        <v>16659.104</v>
      </c>
      <c r="F54" s="109">
        <f>SUM(F49:F53)</f>
        <v>13878.609</v>
      </c>
      <c r="G54" s="109">
        <f>SUM(G49:G53)</f>
        <v>13373.07846</v>
      </c>
      <c r="H54" s="109">
        <f>SUM(H49:H52)</f>
        <v>0</v>
      </c>
      <c r="I54" s="109">
        <f>SUM(I49:I52)</f>
        <v>0</v>
      </c>
      <c r="J54" s="109">
        <f>SUM(J49:J53)</f>
        <v>9286.3</v>
      </c>
      <c r="K54" s="109">
        <f>SUM(K49:K53)</f>
        <v>9286.299</v>
      </c>
      <c r="L54" s="109">
        <f>SUM(L49:L52)</f>
        <v>0</v>
      </c>
      <c r="M54" s="109">
        <f>SUM(M49:M52)</f>
        <v>0</v>
      </c>
      <c r="N54" s="109">
        <f>SUM(N49:N52)</f>
        <v>0</v>
      </c>
      <c r="O54" s="109">
        <f>SUM(O49:O52)</f>
        <v>0</v>
      </c>
      <c r="P54" s="109">
        <f>SUM(P49:P53)</f>
        <v>4592.309</v>
      </c>
      <c r="Q54" s="109">
        <f>SUM(Q49:Q53)</f>
        <v>4086.77946</v>
      </c>
      <c r="R54" s="109">
        <v>0</v>
      </c>
      <c r="S54" s="109">
        <f>SUM(S49:S52)</f>
        <v>0</v>
      </c>
      <c r="T54" s="97"/>
      <c r="U54" s="23"/>
      <c r="V54" s="110"/>
    </row>
    <row r="55" spans="1:22" s="111" customFormat="1" ht="24" customHeight="1">
      <c r="A55" s="108"/>
      <c r="B55" s="97"/>
      <c r="C55" s="97"/>
      <c r="D55" s="23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97"/>
      <c r="U55" s="23"/>
      <c r="V55" s="110"/>
    </row>
    <row r="56" spans="1:22" s="120" customFormat="1" ht="15" customHeight="1">
      <c r="A56" s="112"/>
      <c r="B56" s="33" t="s">
        <v>116</v>
      </c>
      <c r="C56" s="113"/>
      <c r="D56" s="72"/>
      <c r="E56" s="114">
        <f>E14+E20+E28+E34+E43+E47+E54</f>
        <v>344110.953</v>
      </c>
      <c r="F56" s="115">
        <f>F34+F28+F14+F20+F43+F47+F54</f>
        <v>316906.04</v>
      </c>
      <c r="G56" s="114">
        <f>G54+G47+G43+G34+G28+G20+G14</f>
        <v>51699.78346</v>
      </c>
      <c r="H56" s="116">
        <f>H14+H20+H28</f>
        <v>79309.13354</v>
      </c>
      <c r="I56" s="116">
        <f>I14</f>
        <v>4745.705</v>
      </c>
      <c r="J56" s="114">
        <f>J28+J43+J54</f>
        <v>66972.904</v>
      </c>
      <c r="K56" s="114">
        <f>K54+K43+K28</f>
        <v>35111.908</v>
      </c>
      <c r="L56" s="116">
        <f>L14+L20+L28</f>
        <v>88684.477</v>
      </c>
      <c r="M56" s="116">
        <v>0</v>
      </c>
      <c r="N56" s="117">
        <f>N14+N28+N34+N20+N47</f>
        <v>31620.953</v>
      </c>
      <c r="O56" s="117">
        <f>O47+O14</f>
        <v>10968.723</v>
      </c>
      <c r="P56" s="117">
        <f>P14+P20+P28+P43+P54+P47</f>
        <v>20106.58486</v>
      </c>
      <c r="Q56" s="117">
        <f>Q54+Q43+Q14</f>
        <v>7101.86546</v>
      </c>
      <c r="R56" s="114">
        <f>R34+R28+R47</f>
        <v>30211.987</v>
      </c>
      <c r="S56" s="114">
        <v>0</v>
      </c>
      <c r="T56" s="118"/>
      <c r="U56" s="77"/>
      <c r="V56" s="119"/>
    </row>
  </sheetData>
  <sheetProtection selectLockedCells="1" selectUnlockedCells="1"/>
  <mergeCells count="27">
    <mergeCell ref="A1:T1"/>
    <mergeCell ref="A2:A6"/>
    <mergeCell ref="B2:B6"/>
    <mergeCell ref="C2:C6"/>
    <mergeCell ref="D2:D6"/>
    <mergeCell ref="E2:E6"/>
    <mergeCell ref="F2:S2"/>
    <mergeCell ref="T2:T6"/>
    <mergeCell ref="U2:U6"/>
    <mergeCell ref="V2:V6"/>
    <mergeCell ref="F3:G5"/>
    <mergeCell ref="H3:S3"/>
    <mergeCell ref="H4:M4"/>
    <mergeCell ref="N4:Q4"/>
    <mergeCell ref="R4:S5"/>
    <mergeCell ref="H5:I5"/>
    <mergeCell ref="J5:K5"/>
    <mergeCell ref="L5:M5"/>
    <mergeCell ref="N5:O5"/>
    <mergeCell ref="P5:Q5"/>
    <mergeCell ref="A8:V8"/>
    <mergeCell ref="A15:V15"/>
    <mergeCell ref="A21:V21"/>
    <mergeCell ref="A29:V29"/>
    <mergeCell ref="A35:V35"/>
    <mergeCell ref="A44:V44"/>
    <mergeCell ref="A48:V48"/>
  </mergeCells>
  <printOptions/>
  <pageMargins left="0.3840277777777778" right="0.19652777777777777" top="0.7479166666666667" bottom="0.19305555555555556" header="0.5118055555555555" footer="0.5118055555555555"/>
  <pageSetup horizontalDpi="300" verticalDpi="300" orientation="landscape" paperSize="9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user27</dc:creator>
  <cp:keywords/>
  <dc:description/>
  <cp:lastModifiedBy/>
  <dcterms:created xsi:type="dcterms:W3CDTF">2006-09-15T22:00:00Z</dcterms:created>
  <dcterms:modified xsi:type="dcterms:W3CDTF">2020-02-03T06:55:36Z</dcterms:modified>
  <cp:category/>
  <cp:version/>
  <cp:contentType/>
  <cp:contentStatus/>
  <cp:revision>221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