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460" activeTab="0"/>
  </bookViews>
  <sheets>
    <sheet name="ЗАГАЛЬНИЙ ФОНД" sheetId="1" r:id="rId1"/>
    <sheet name="СПЕЦІАЛЬНИЙ ФОНД" sheetId="2" r:id="rId2"/>
  </sheets>
  <definedNames>
    <definedName name="Z_6F1E5DE9_7344_4410_9627_DF9739202349_.wvu.PrintArea" localSheetId="1" hidden="1">'СПЕЦІАЛЬНИЙ ФОНД'!$A$1:$F$40</definedName>
    <definedName name="Z_6F1E5DE9_7344_4410_9627_DF9739202349_.wvu.PrintTitles" localSheetId="1" hidden="1">'СПЕЦІАЛЬНИЙ ФОНД'!$4:$5</definedName>
    <definedName name="Z_6F1E5DE9_7344_4410_9627_DF9739202349_.wvu.Rows" localSheetId="1" hidden="1">'СПЕЦІАЛЬНИЙ ФОНД'!#REF!,'СПЕЦІАЛЬНИЙ ФОНД'!#REF!</definedName>
    <definedName name="Z_81A9095A_B086_4891_996D_867FD9D534B9_.wvu.PrintArea" localSheetId="0" hidden="1">'ЗАГАЛЬНИЙ ФОНД'!$A$1:$F$72</definedName>
    <definedName name="Z_81A9095A_B086_4891_996D_867FD9D534B9_.wvu.Rows" localSheetId="1" hidden="1">'СПЕЦІАЛЬНИЙ ФОНД'!#REF!,'СПЕЦІАЛЬНИЙ ФОНД'!#REF!,'СПЕЦІАЛЬНИЙ ФОНД'!#REF!,'СПЕЦІАЛЬНИЙ ФОНД'!#REF!,'СПЕЦІАЛЬНИЙ ФОНД'!#REF!,'СПЕЦІАЛЬНИЙ ФОНД'!#REF!,'СПЕЦІАЛЬНИЙ ФОНД'!$30:$31,'СПЕЦІАЛЬНИЙ ФОНД'!#REF!,'СПЕЦІАЛЬНИЙ ФОНД'!#REF!</definedName>
    <definedName name="Z_F3F80221_71CA_4878_A077_07406A0869E9_.wvu.PrintArea" localSheetId="1" hidden="1">'СПЕЦІАЛЬНИЙ ФОНД'!$A$1:$F$40</definedName>
    <definedName name="Z_F3F80221_71CA_4878_A077_07406A0869E9_.wvu.PrintTitles" localSheetId="1" hidden="1">'СПЕЦІАЛЬНИЙ ФОНД'!$4:$5</definedName>
    <definedName name="Z_F3F80221_71CA_4878_A077_07406A0869E9_.wvu.Rows" localSheetId="1" hidden="1">'СПЕЦІАЛЬНИЙ ФОНД'!#REF!,'СПЕЦІАЛЬНИЙ ФОНД'!#REF!,'СПЕЦІАЛЬНИЙ ФОНД'!#REF!,'СПЕЦІАЛЬНИЙ ФОНД'!#REF!</definedName>
    <definedName name="_xlnm.Print_Area" localSheetId="0">'ЗАГАЛЬНИЙ ФОНД'!$A$1:$I$71</definedName>
    <definedName name="_xlnm.Print_Area" localSheetId="1">'СПЕЦІАЛЬНИЙ ФОНД'!$A$1:$I$38</definedName>
  </definedNames>
  <calcPr fullCalcOnLoad="1"/>
</workbook>
</file>

<file path=xl/sharedStrings.xml><?xml version="1.0" encoding="utf-8"?>
<sst xmlns="http://schemas.openxmlformats.org/spreadsheetml/2006/main" count="126" uniqueCount="91">
  <si>
    <t xml:space="preserve">Інші надходження </t>
  </si>
  <si>
    <t xml:space="preserve">       %</t>
  </si>
  <si>
    <t xml:space="preserve">Податкові надходження- всього, у т.ч. </t>
  </si>
  <si>
    <t>Неподаткові надходження- всього,у т.ч.</t>
  </si>
  <si>
    <t xml:space="preserve">Власні надходження бюджетних установ </t>
  </si>
  <si>
    <t xml:space="preserve">Доходи від операцій з капіталом </t>
  </si>
  <si>
    <t>РАЗОМ доходів ( без трансфертів)</t>
  </si>
  <si>
    <t xml:space="preserve">Офіційні трансферти -всього 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</si>
  <si>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</si>
  <si>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</si>
  <si>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</si>
  <si>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</si>
  <si>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</si>
  <si>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</si>
  <si>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Адміністративні штрафи та інші санкції </t>
  </si>
  <si>
    <t>Плата за оренду майнових комплексів та іншого майна,що у комунальній власності</t>
  </si>
  <si>
    <t xml:space="preserve">Державне мито </t>
  </si>
  <si>
    <t>Туристичний збір</t>
  </si>
  <si>
    <t>Плата за розміщення тимчасово вільних коштів місцевих бюджетів</t>
  </si>
  <si>
    <t>"+,-"</t>
  </si>
  <si>
    <t>Транспортний податок</t>
  </si>
  <si>
    <t>Найменування</t>
  </si>
  <si>
    <t>Надходження коштів пайової участі у розвитку інфраструктури населеного пункту</t>
  </si>
  <si>
    <t>Адміністративний збір за проведення державної реєстрації юридичних осіб,  фізичних  осіб – підприємців та громадських формувань</t>
  </si>
  <si>
    <t xml:space="preserve">Адміністративний     збір  за державну    реєстрацію речових прав на нерухоме   майно та їх обтяжень 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</si>
  <si>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державною реєстрацією</t>
  </si>
  <si>
    <t>Акцизний податок з виробленого в Україні пального</t>
  </si>
  <si>
    <t>Акцизний податок з ввезеного на митну територію України пального</t>
  </si>
  <si>
    <t>0100.</t>
  </si>
  <si>
    <t xml:space="preserve">Охорона здоров`я </t>
  </si>
  <si>
    <t xml:space="preserve">Начальник фінансового управління </t>
  </si>
  <si>
    <t>Інші субвенції 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</si>
  <si>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</si>
  <si>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</si>
  <si>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дотації з місцевого бюджету</t>
  </si>
  <si>
    <t xml:space="preserve">Охорона здоров'я </t>
  </si>
  <si>
    <t>Податок та збір на доходи фізичних осіб</t>
  </si>
  <si>
    <t>Рентна плата за спеціальне використання лісових ресурсів( крім рентної плати за спеціальне використання лісових ресурсів в частині деревини,заготовленої в порядку рубок головного користування)</t>
  </si>
  <si>
    <t>Рентна плата  за користування надрами для видобування  корисних копалин місцевого значення</t>
  </si>
  <si>
    <t>Акцизний збір з реалізації суб'єктами господарювання роздрібної торгівлі підакцизних товарів</t>
  </si>
  <si>
    <t xml:space="preserve">Єдиний податок </t>
  </si>
  <si>
    <t>Податок на нерухоме майно, відмінне від земельної ділянки</t>
  </si>
  <si>
    <t>Плата за надання інших адміністративних послуг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</si>
  <si>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</si>
  <si>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</si>
  <si>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</si>
  <si>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</si>
  <si>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від продажу землі  </t>
  </si>
  <si>
    <t>Усього доходів (з трансфертами)</t>
  </si>
  <si>
    <t>Разом коштів, отриманих з усіх джерел фінансування бюджету за типом кредитора</t>
  </si>
  <si>
    <t>Разом коштів, отриманих з усіх джерел фінансування бюджету за типом боргового зобов`язання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</si>
  <si>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</si>
  <si>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</si>
  <si>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</si>
  <si>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ФІНАСУВАННЯ БЮДЖЕТУ</t>
  </si>
  <si>
    <t>ДОХОДИ</t>
  </si>
  <si>
    <t>ВИДАТКИ</t>
  </si>
  <si>
    <t>ФІНАНСУВАННЯ БЮДЖЕТУ</t>
  </si>
  <si>
    <t>УСЬОГО доходів ( без трансфертів)</t>
  </si>
  <si>
    <t>Рентна плата за користування  надрами для видобування корисних копалин загальнодержавного значення</t>
  </si>
  <si>
    <t>Земельний податок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</si>
  <si>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</si>
  <si>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грн.</t>
  </si>
  <si>
    <t>Усього видатків</t>
  </si>
  <si>
    <t>Економічна діяльність</t>
  </si>
  <si>
    <t>Інша діяльність</t>
  </si>
  <si>
    <t>Міжбюджетні тансферти</t>
  </si>
  <si>
    <t>Відхилення до річних призначень з урахуванням змін</t>
  </si>
  <si>
    <t>Код бюджетної класифікації</t>
  </si>
  <si>
    <t>Затверджено розписом на 2021 рік х урахуванням змін</t>
  </si>
  <si>
    <t>Відхилення до відповідного періоду минулого року</t>
  </si>
  <si>
    <t>Виконано за відповідний період минулого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</si>
  <si>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</si>
  <si>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Затверджено розписом на 2021 рік з урахуванням змін</t>
  </si>
  <si>
    <t>Податок на прибуток підприємств та фінансових установ комунальної власності</t>
  </si>
  <si>
    <t>Плата за встановлення земельного сервітуту</t>
  </si>
  <si>
    <t>Рентна плата за спеціальне використання води водних об'єктів місцевого значення</t>
  </si>
  <si>
    <t>Тетяна ПИЛИПЕНКО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</si>
  <si>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</si>
  <si>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</si>
  <si>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Надходження коштів від відшкодування втрат сільськогосподарського і лісогосподарського виробництва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</si>
  <si>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</si>
  <si>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</si>
  <si>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</si>
  <si>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 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</si>
  <si>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</si>
  <si>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</si>
  <si>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                      Інформація про виконання  бюджету Лиманської міської територіальної громади  по загальному  фонду станом на 01.11.2021 </t>
  </si>
  <si>
    <t xml:space="preserve">Виконано станом на 01.11.2021 </t>
  </si>
  <si>
    <t xml:space="preserve">        Інформація про виконання  бюджету Лиманської міської територіальної громади  по спеціальному  фонду станом на 01.11.2021 </t>
  </si>
  <si>
    <t>Начальник фінансового управління                                                                                                                                                                                                                                 Тетяна ПИЛИПЕНКО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</si>
</sst>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[Red]\-#,##0\ "/>
    <numFmt numFmtId="189" formatCode="#,##0.0_ ;[Red]\-#,##0.0\ "/>
    <numFmt numFmtId="190" formatCode="0.0"/>
    <numFmt numFmtId="191" formatCode="0.000000"/>
    <numFmt numFmtId="192" formatCode="0.00000"/>
    <numFmt numFmtId="193" formatCode="0.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_ ;\-#,##0\ "/>
    <numFmt numFmtId="202" formatCode="#,##0.00_ ;\-#,##0.00\ "/>
    <numFmt numFmtId="203" formatCode="#,##0.0_ ;\-#,##0.0\ "/>
    <numFmt numFmtId="204" formatCode="[$-422]d\ mmmm\ yyyy&quot; р.&quot;"/>
    <numFmt numFmtId="205" formatCode="#,##0.00;\-#,##0.00"/>
    <numFmt numFmtId="206" formatCode="#,##0.0;\-#,##0.0"/>
    <numFmt numFmtId="207" formatCode="#,##0;\-#,##0"/>
    <numFmt numFmtId="208" formatCode="0_ ;\-0\ "/>
    <numFmt numFmtId="209" formatCode="#0.00"/>
    <numFmt numFmtId="210" formatCode="#,##0.000"/>
    <numFmt numFmtId="211" formatCode="#,##0.0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5"/>
      <color rgb="FF000000"/>
      <name val="Times New Roman"/>
      <family val="1"/>
    </font>
    <font>
      <sz val="12"/>
      <color theme="1"/>
      <name val="Times New Roman"/>
      <family val="1"/>
    </font>
    <font>
      <sz val="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19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1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190" fontId="2" fillId="0" borderId="11" xfId="0" applyNumberFormat="1" applyFont="1" applyBorder="1" applyAlignment="1">
      <alignment/>
    </xf>
    <xf numFmtId="0" fontId="1" fillId="32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5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/>
    </xf>
    <xf numFmtId="6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4" fontId="1" fillId="0" borderId="11" xfId="43" applyFont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6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190" fontId="2" fillId="0" borderId="17" xfId="0" applyNumberFormat="1" applyFont="1" applyBorder="1" applyAlignment="1">
      <alignment/>
    </xf>
    <xf numFmtId="190" fontId="1" fillId="0" borderId="17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/>
    </xf>
    <xf numFmtId="190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190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4" fontId="1" fillId="0" borderId="0" xfId="43" applyFont="1" applyAlignment="1">
      <alignment/>
    </xf>
    <xf numFmtId="0" fontId="1" fillId="32" borderId="1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Alignment="1" applyProtection="1">
      <alignment wrapText="1"/>
      <protection/>
    </xf>
    <xf numFmtId="0" fontId="4" fillId="33" borderId="0" xfId="0" applyFont="1" applyFill="1" applyAlignment="1">
      <alignment horizontal="left" vertical="top" wrapText="1"/>
    </xf>
    <xf numFmtId="0" fontId="52" fillId="0" borderId="0" xfId="0" applyFont="1" applyAlignment="1">
      <alignment wrapText="1"/>
    </xf>
    <xf numFmtId="190" fontId="53" fillId="0" borderId="17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2" fontId="2" fillId="0" borderId="16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/>
    </xf>
    <xf numFmtId="0" fontId="52" fillId="0" borderId="14" xfId="0" applyFont="1" applyBorder="1" applyAlignment="1">
      <alignment wrapText="1"/>
    </xf>
    <xf numFmtId="0" fontId="1" fillId="0" borderId="11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211" fontId="54" fillId="0" borderId="11" xfId="54" applyNumberFormat="1" applyFont="1" applyBorder="1">
      <alignment/>
      <protection/>
    </xf>
    <xf numFmtId="4" fontId="55" fillId="32" borderId="11" xfId="0" applyNumberFormat="1" applyFont="1" applyFill="1" applyBorder="1" applyAlignment="1">
      <alignment/>
    </xf>
    <xf numFmtId="4" fontId="56" fillId="32" borderId="11" xfId="0" applyNumberFormat="1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02" fontId="1" fillId="0" borderId="0" xfId="0" applyNumberFormat="1" applyFont="1" applyBorder="1" applyAlignment="1">
      <alignment/>
    </xf>
    <xf numFmtId="205" fontId="57" fillId="34" borderId="0" xfId="0" applyNumberFormat="1" applyFont="1" applyFill="1" applyBorder="1" applyAlignment="1">
      <alignment horizontal="right" vertical="center" wrapText="1"/>
    </xf>
    <xf numFmtId="4" fontId="1" fillId="32" borderId="16" xfId="0" applyNumberFormat="1" applyFont="1" applyFill="1" applyBorder="1" applyAlignment="1">
      <alignment/>
    </xf>
    <xf numFmtId="190" fontId="1" fillId="0" borderId="22" xfId="0" applyNumberFormat="1" applyFont="1" applyBorder="1" applyAlignment="1">
      <alignment/>
    </xf>
    <xf numFmtId="190" fontId="1" fillId="0" borderId="23" xfId="0" applyNumberFormat="1" applyFont="1" applyBorder="1" applyAlignment="1">
      <alignment/>
    </xf>
    <xf numFmtId="190" fontId="2" fillId="0" borderId="2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211" fontId="54" fillId="0" borderId="16" xfId="54" applyNumberFormat="1" applyFont="1" applyBorder="1">
      <alignment/>
      <protection/>
    </xf>
    <xf numFmtId="190" fontId="1" fillId="0" borderId="24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Border="1" applyAlignment="1">
      <alignment/>
    </xf>
    <xf numFmtId="4" fontId="58" fillId="0" borderId="11" xfId="54" applyNumberFormat="1" applyFont="1" applyFill="1" applyBorder="1">
      <alignment/>
      <protection/>
    </xf>
    <xf numFmtId="0" fontId="2" fillId="0" borderId="11" xfId="0" applyFont="1" applyFill="1" applyBorder="1" applyAlignment="1">
      <alignment horizontal="center" wrapText="1"/>
    </xf>
    <xf numFmtId="211" fontId="2" fillId="0" borderId="11" xfId="0" applyNumberFormat="1" applyFont="1" applyBorder="1" applyAlignment="1">
      <alignment/>
    </xf>
    <xf numFmtId="211" fontId="1" fillId="0" borderId="11" xfId="0" applyNumberFormat="1" applyFont="1" applyBorder="1" applyAlignment="1">
      <alignment/>
    </xf>
    <xf numFmtId="211" fontId="1" fillId="32" borderId="11" xfId="0" applyNumberFormat="1" applyFont="1" applyFill="1" applyBorder="1" applyAlignment="1">
      <alignment/>
    </xf>
    <xf numFmtId="211" fontId="53" fillId="0" borderId="11" xfId="0" applyNumberFormat="1" applyFont="1" applyBorder="1" applyAlignment="1">
      <alignment/>
    </xf>
    <xf numFmtId="211" fontId="2" fillId="0" borderId="16" xfId="0" applyNumberFormat="1" applyFont="1" applyBorder="1" applyAlignment="1">
      <alignment/>
    </xf>
    <xf numFmtId="211" fontId="1" fillId="0" borderId="11" xfId="0" applyNumberFormat="1" applyFont="1" applyFill="1" applyBorder="1" applyAlignment="1">
      <alignment/>
    </xf>
    <xf numFmtId="211" fontId="55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54" fillId="0" borderId="11" xfId="54" applyNumberFormat="1" applyFont="1" applyBorder="1">
      <alignment/>
      <protection/>
    </xf>
    <xf numFmtId="3" fontId="1" fillId="32" borderId="11" xfId="0" applyNumberFormat="1" applyFont="1" applyFill="1" applyBorder="1" applyAlignment="1">
      <alignment/>
    </xf>
    <xf numFmtId="3" fontId="1" fillId="0" borderId="11" xfId="43" applyNumberFormat="1" applyFont="1" applyBorder="1" applyAlignment="1">
      <alignment/>
    </xf>
    <xf numFmtId="3" fontId="32" fillId="0" borderId="11" xfId="54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6" fillId="32" borderId="11" xfId="54" applyNumberFormat="1" applyFont="1" applyFill="1" applyBorder="1">
      <alignment/>
      <protection/>
    </xf>
    <xf numFmtId="3" fontId="5" fillId="0" borderId="11" xfId="0" applyNumberFormat="1" applyFont="1" applyBorder="1" applyAlignment="1">
      <alignment/>
    </xf>
    <xf numFmtId="3" fontId="46" fillId="0" borderId="11" xfId="54" applyNumberFormat="1" applyFont="1" applyBorder="1">
      <alignment/>
      <protection/>
    </xf>
    <xf numFmtId="3" fontId="52" fillId="33" borderId="25" xfId="0" applyNumberFormat="1" applyFont="1" applyFill="1" applyBorder="1" applyAlignment="1">
      <alignment horizontal="right" vertical="center" wrapText="1"/>
    </xf>
    <xf numFmtId="3" fontId="58" fillId="0" borderId="11" xfId="54" applyNumberFormat="1" applyFont="1" applyFill="1" applyBorder="1">
      <alignment/>
      <protection/>
    </xf>
    <xf numFmtId="3" fontId="56" fillId="32" borderId="11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3" fontId="52" fillId="33" borderId="25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205" fontId="59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95" zoomScaleNormal="75" zoomScaleSheetLayoutView="95" zoomScalePageLayoutView="0" workbookViewId="0" topLeftCell="A1">
      <pane xSplit="1" ySplit="4" topLeftCell="B5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8" sqref="E68"/>
    </sheetView>
  </sheetViews>
  <sheetFormatPr defaultColWidth="9.00390625" defaultRowHeight="12.75"/>
  <cols>
    <col min="1" max="1" width="66.25390625" style="6" customWidth="1"/>
    <col min="2" max="2" width="16.125" style="17" customWidth="1"/>
    <col min="3" max="3" width="20.00390625" style="81" customWidth="1"/>
    <col min="4" max="4" width="23.75390625" style="81" customWidth="1"/>
    <col min="5" max="5" width="15.25390625" style="17" customWidth="1"/>
    <col min="6" max="6" width="14.00390625" style="17" customWidth="1"/>
    <col min="7" max="7" width="17.625" style="17" customWidth="1"/>
    <col min="8" max="8" width="19.875" style="17" customWidth="1"/>
    <col min="9" max="9" width="14.875" style="17" customWidth="1"/>
    <col min="10" max="16384" width="9.125" style="17" customWidth="1"/>
  </cols>
  <sheetData>
    <row r="1" spans="1:9" ht="15.75">
      <c r="A1" s="129" t="s">
        <v>87</v>
      </c>
      <c r="B1" s="130"/>
      <c r="C1" s="130"/>
      <c r="D1" s="130"/>
      <c r="E1" s="130"/>
      <c r="F1" s="130"/>
      <c r="G1" s="131"/>
      <c r="H1" s="131"/>
      <c r="I1" s="131"/>
    </row>
    <row r="2" spans="1:9" ht="15.75">
      <c r="A2" s="43"/>
      <c r="B2" s="55"/>
      <c r="C2" s="75"/>
      <c r="D2" s="75"/>
      <c r="E2" s="55"/>
      <c r="F2" s="55"/>
      <c r="I2" s="17" t="s">
        <v>62</v>
      </c>
    </row>
    <row r="3" spans="1:9" ht="45.75" customHeight="1">
      <c r="A3" s="127" t="s">
        <v>21</v>
      </c>
      <c r="B3" s="127" t="s">
        <v>68</v>
      </c>
      <c r="C3" s="126" t="s">
        <v>73</v>
      </c>
      <c r="D3" s="126" t="s">
        <v>88</v>
      </c>
      <c r="E3" s="127" t="s">
        <v>67</v>
      </c>
      <c r="F3" s="127"/>
      <c r="G3" s="128" t="s">
        <v>71</v>
      </c>
      <c r="H3" s="128" t="s">
        <v>70</v>
      </c>
      <c r="I3" s="128"/>
    </row>
    <row r="4" spans="1:9" ht="18" customHeight="1">
      <c r="A4" s="127"/>
      <c r="B4" s="127"/>
      <c r="C4" s="126"/>
      <c r="D4" s="126"/>
      <c r="E4" s="44" t="s">
        <v>19</v>
      </c>
      <c r="F4" s="45" t="s">
        <v>1</v>
      </c>
      <c r="G4" s="128"/>
      <c r="H4" s="44" t="s">
        <v>19</v>
      </c>
      <c r="I4" s="45" t="s">
        <v>1</v>
      </c>
    </row>
    <row r="5" spans="1:9" ht="15.75">
      <c r="A5" s="15" t="s">
        <v>55</v>
      </c>
      <c r="B5" s="2"/>
      <c r="C5" s="77"/>
      <c r="D5" s="76"/>
      <c r="E5" s="2"/>
      <c r="F5" s="21"/>
      <c r="G5" s="2"/>
      <c r="H5" s="2"/>
      <c r="I5" s="2"/>
    </row>
    <row r="6" spans="1:9" s="13" customFormat="1" ht="15.75">
      <c r="A6" s="22" t="s">
        <v>2</v>
      </c>
      <c r="B6" s="7">
        <v>10000000</v>
      </c>
      <c r="C6" s="108">
        <f>SUM(C7:C21)</f>
        <v>297720800</v>
      </c>
      <c r="D6" s="108">
        <f>SUM(D7:D21)</f>
        <v>235601063</v>
      </c>
      <c r="E6" s="108">
        <f>SUM(E7:E21)</f>
        <v>-62119737</v>
      </c>
      <c r="F6" s="101">
        <f>SUM(D6/C6*100)</f>
        <v>79.13490189466104</v>
      </c>
      <c r="G6" s="108">
        <f>SUM(G7:G21)</f>
        <v>216545507</v>
      </c>
      <c r="H6" s="108">
        <f>SUM(H7:H21)</f>
        <v>19055556</v>
      </c>
      <c r="I6" s="101">
        <f aca="true" t="shared" si="0" ref="I6:I54">D6/G6*100</f>
        <v>108.79979283061274</v>
      </c>
    </row>
    <row r="7" spans="1:9" ht="15.75">
      <c r="A7" s="16" t="s">
        <v>36</v>
      </c>
      <c r="B7" s="2">
        <v>11010000</v>
      </c>
      <c r="C7" s="109">
        <v>234523000</v>
      </c>
      <c r="D7" s="110">
        <v>180966960</v>
      </c>
      <c r="E7" s="109">
        <f aca="true" t="shared" si="1" ref="E7:E35">D7-C7</f>
        <v>-53556040</v>
      </c>
      <c r="F7" s="102">
        <f aca="true" t="shared" si="2" ref="F7:F35">D7/C7*100</f>
        <v>77.16384320514406</v>
      </c>
      <c r="G7" s="109">
        <v>167598563</v>
      </c>
      <c r="H7" s="109">
        <f>SUM(D7-G7)</f>
        <v>13368397</v>
      </c>
      <c r="I7" s="102">
        <f t="shared" si="0"/>
        <v>107.97643891493269</v>
      </c>
    </row>
    <row r="8" spans="1:9" ht="31.5">
      <c r="A8" s="16" t="s">
        <v>74</v>
      </c>
      <c r="B8" s="2">
        <v>11020200</v>
      </c>
      <c r="C8" s="109">
        <v>0</v>
      </c>
      <c r="D8" s="109">
        <v>18</v>
      </c>
      <c r="E8" s="109">
        <f>D8-C8</f>
        <v>18</v>
      </c>
      <c r="F8" s="103" t="e">
        <f>D8/C8*100</f>
        <v>#DIV/0!</v>
      </c>
      <c r="G8" s="109">
        <v>18</v>
      </c>
      <c r="H8" s="109">
        <f>SUM(D8-G8)</f>
        <v>0</v>
      </c>
      <c r="I8" s="102">
        <f>D8/G8*100</f>
        <v>100</v>
      </c>
    </row>
    <row r="9" spans="1:9" ht="51" customHeight="1">
      <c r="A9" s="16" t="s">
        <v>37</v>
      </c>
      <c r="B9" s="2">
        <v>13010200</v>
      </c>
      <c r="C9" s="109">
        <v>460800</v>
      </c>
      <c r="D9" s="110">
        <v>261300</v>
      </c>
      <c r="E9" s="109">
        <f t="shared" si="1"/>
        <v>-199500</v>
      </c>
      <c r="F9" s="102">
        <f t="shared" si="2"/>
        <v>56.705729166666664</v>
      </c>
      <c r="G9" s="109">
        <v>352076</v>
      </c>
      <c r="H9" s="109">
        <f aca="true" t="shared" si="3" ref="H9:H21">SUM(D9-G9)</f>
        <v>-90776</v>
      </c>
      <c r="I9" s="102">
        <f t="shared" si="0"/>
        <v>74.21693043547415</v>
      </c>
    </row>
    <row r="10" spans="1:9" ht="33.75" customHeight="1">
      <c r="A10" s="64" t="s">
        <v>76</v>
      </c>
      <c r="B10" s="2">
        <v>13020200</v>
      </c>
      <c r="C10" s="109">
        <v>0</v>
      </c>
      <c r="D10" s="109">
        <v>0</v>
      </c>
      <c r="E10" s="109">
        <f>D10-C10</f>
        <v>0</v>
      </c>
      <c r="F10" s="102" t="e">
        <f>D10/C10*100</f>
        <v>#DIV/0!</v>
      </c>
      <c r="G10" s="109">
        <v>35</v>
      </c>
      <c r="H10" s="109">
        <f>SUM(D10-G10)</f>
        <v>-35</v>
      </c>
      <c r="I10" s="102">
        <f>D10/G10*100</f>
        <v>0</v>
      </c>
    </row>
    <row r="11" spans="1:9" ht="31.5">
      <c r="A11" s="16" t="s">
        <v>59</v>
      </c>
      <c r="B11" s="2">
        <v>13030100</v>
      </c>
      <c r="C11" s="109">
        <v>23200</v>
      </c>
      <c r="D11" s="110">
        <v>9356</v>
      </c>
      <c r="E11" s="109">
        <f t="shared" si="1"/>
        <v>-13844</v>
      </c>
      <c r="F11" s="102">
        <f t="shared" si="2"/>
        <v>40.327586206896555</v>
      </c>
      <c r="G11" s="109">
        <v>15942</v>
      </c>
      <c r="H11" s="109">
        <f t="shared" si="3"/>
        <v>-6586</v>
      </c>
      <c r="I11" s="102">
        <f t="shared" si="0"/>
        <v>58.68774306862377</v>
      </c>
    </row>
    <row r="12" spans="1:9" ht="31.5">
      <c r="A12" s="16" t="s">
        <v>38</v>
      </c>
      <c r="B12" s="2">
        <v>13030800</v>
      </c>
      <c r="C12" s="109">
        <v>18300</v>
      </c>
      <c r="D12" s="110">
        <v>19774</v>
      </c>
      <c r="E12" s="109">
        <f t="shared" si="1"/>
        <v>1474</v>
      </c>
      <c r="F12" s="102">
        <f t="shared" si="2"/>
        <v>108.05464480874316</v>
      </c>
      <c r="G12" s="109">
        <v>14343</v>
      </c>
      <c r="H12" s="109">
        <f t="shared" si="3"/>
        <v>5431</v>
      </c>
      <c r="I12" s="102">
        <f t="shared" si="0"/>
        <v>137.86516070557067</v>
      </c>
    </row>
    <row r="13" spans="1:9" ht="31.5">
      <c r="A13" s="16" t="s">
        <v>38</v>
      </c>
      <c r="B13" s="2">
        <v>13040100</v>
      </c>
      <c r="C13" s="109">
        <v>1415500</v>
      </c>
      <c r="D13" s="110">
        <v>931071</v>
      </c>
      <c r="E13" s="109">
        <f t="shared" si="1"/>
        <v>-484429</v>
      </c>
      <c r="F13" s="102">
        <f t="shared" si="2"/>
        <v>65.77682797598023</v>
      </c>
      <c r="G13" s="109">
        <v>829709</v>
      </c>
      <c r="H13" s="109">
        <f t="shared" si="3"/>
        <v>101362</v>
      </c>
      <c r="I13" s="102">
        <f t="shared" si="0"/>
        <v>112.21657231631814</v>
      </c>
    </row>
    <row r="14" spans="1:9" ht="15.75">
      <c r="A14" s="16" t="s">
        <v>26</v>
      </c>
      <c r="B14" s="2">
        <v>14021900</v>
      </c>
      <c r="C14" s="109">
        <v>1540000</v>
      </c>
      <c r="D14" s="110">
        <v>1481293</v>
      </c>
      <c r="E14" s="109">
        <f t="shared" si="1"/>
        <v>-58707</v>
      </c>
      <c r="F14" s="102">
        <f t="shared" si="2"/>
        <v>96.18785714285714</v>
      </c>
      <c r="G14" s="109">
        <v>1123509</v>
      </c>
      <c r="H14" s="109">
        <f t="shared" si="3"/>
        <v>357784</v>
      </c>
      <c r="I14" s="102">
        <f t="shared" si="0"/>
        <v>131.84522776408556</v>
      </c>
    </row>
    <row r="15" spans="1:9" ht="19.5" customHeight="1">
      <c r="A15" s="16" t="s">
        <v>27</v>
      </c>
      <c r="B15" s="2">
        <v>14031900</v>
      </c>
      <c r="C15" s="109">
        <v>5460000</v>
      </c>
      <c r="D15" s="109">
        <v>4824450</v>
      </c>
      <c r="E15" s="109">
        <f t="shared" si="1"/>
        <v>-635550</v>
      </c>
      <c r="F15" s="102">
        <f t="shared" si="2"/>
        <v>88.3598901098901</v>
      </c>
      <c r="G15" s="109">
        <v>3964373</v>
      </c>
      <c r="H15" s="109">
        <f t="shared" si="3"/>
        <v>860077</v>
      </c>
      <c r="I15" s="102">
        <f t="shared" si="0"/>
        <v>121.69515835164854</v>
      </c>
    </row>
    <row r="16" spans="1:9" ht="31.5">
      <c r="A16" s="16" t="s">
        <v>39</v>
      </c>
      <c r="B16" s="2">
        <v>14040000</v>
      </c>
      <c r="C16" s="109">
        <v>2483200</v>
      </c>
      <c r="D16" s="110">
        <v>2591085</v>
      </c>
      <c r="E16" s="109">
        <f t="shared" si="1"/>
        <v>107885</v>
      </c>
      <c r="F16" s="102">
        <f t="shared" si="2"/>
        <v>104.34459568298968</v>
      </c>
      <c r="G16" s="109">
        <v>1866714</v>
      </c>
      <c r="H16" s="109">
        <f t="shared" si="3"/>
        <v>724371</v>
      </c>
      <c r="I16" s="102">
        <f t="shared" si="0"/>
        <v>138.8046053117939</v>
      </c>
    </row>
    <row r="17" spans="1:9" s="46" customFormat="1" ht="15.75">
      <c r="A17" s="23" t="s">
        <v>41</v>
      </c>
      <c r="B17" s="2">
        <v>18010000</v>
      </c>
      <c r="C17" s="112">
        <v>3000000</v>
      </c>
      <c r="D17" s="112">
        <v>2960882</v>
      </c>
      <c r="E17" s="109">
        <f t="shared" si="1"/>
        <v>-39118</v>
      </c>
      <c r="F17" s="102">
        <f t="shared" si="2"/>
        <v>98.69606666666667</v>
      </c>
      <c r="G17" s="109">
        <v>2340105</v>
      </c>
      <c r="H17" s="109">
        <f t="shared" si="3"/>
        <v>620777</v>
      </c>
      <c r="I17" s="102">
        <f t="shared" si="0"/>
        <v>126.52774127656666</v>
      </c>
    </row>
    <row r="18" spans="1:9" ht="15.75">
      <c r="A18" s="16" t="s">
        <v>60</v>
      </c>
      <c r="B18" s="2">
        <v>18010000</v>
      </c>
      <c r="C18" s="109">
        <v>24836600</v>
      </c>
      <c r="D18" s="109">
        <v>22037731</v>
      </c>
      <c r="E18" s="109">
        <f t="shared" si="1"/>
        <v>-2798869</v>
      </c>
      <c r="F18" s="102">
        <f t="shared" si="2"/>
        <v>88.73086895951941</v>
      </c>
      <c r="G18" s="112">
        <v>19784669</v>
      </c>
      <c r="H18" s="109">
        <f t="shared" si="3"/>
        <v>2253062</v>
      </c>
      <c r="I18" s="102">
        <f t="shared" si="0"/>
        <v>111.38791859494843</v>
      </c>
    </row>
    <row r="19" spans="1:9" ht="15.75">
      <c r="A19" s="16" t="s">
        <v>20</v>
      </c>
      <c r="B19" s="2">
        <v>18011000</v>
      </c>
      <c r="C19" s="109">
        <v>10800</v>
      </c>
      <c r="D19" s="109">
        <v>22800</v>
      </c>
      <c r="E19" s="109">
        <f t="shared" si="1"/>
        <v>12000</v>
      </c>
      <c r="F19" s="102">
        <f t="shared" si="2"/>
        <v>211.11111111111111</v>
      </c>
      <c r="G19" s="109">
        <v>0</v>
      </c>
      <c r="H19" s="109">
        <f t="shared" si="3"/>
        <v>22800</v>
      </c>
      <c r="I19" s="102" t="e">
        <f t="shared" si="0"/>
        <v>#DIV/0!</v>
      </c>
    </row>
    <row r="20" spans="1:9" ht="15.75">
      <c r="A20" s="16" t="s">
        <v>17</v>
      </c>
      <c r="B20" s="2">
        <v>18030000</v>
      </c>
      <c r="C20" s="109">
        <v>380000</v>
      </c>
      <c r="D20" s="110">
        <v>355306</v>
      </c>
      <c r="E20" s="109">
        <f t="shared" si="1"/>
        <v>-24694</v>
      </c>
      <c r="F20" s="102">
        <f t="shared" si="2"/>
        <v>93.50157894736843</v>
      </c>
      <c r="G20" s="109">
        <v>131087</v>
      </c>
      <c r="H20" s="109">
        <f t="shared" si="3"/>
        <v>224219</v>
      </c>
      <c r="I20" s="102">
        <f t="shared" si="0"/>
        <v>271.04594658509234</v>
      </c>
    </row>
    <row r="21" spans="1:9" ht="15.75">
      <c r="A21" s="16" t="s">
        <v>40</v>
      </c>
      <c r="B21" s="2">
        <v>18050000</v>
      </c>
      <c r="C21" s="109">
        <v>23569400</v>
      </c>
      <c r="D21" s="110">
        <v>19139037</v>
      </c>
      <c r="E21" s="109">
        <f t="shared" si="1"/>
        <v>-4430363</v>
      </c>
      <c r="F21" s="102">
        <f t="shared" si="2"/>
        <v>81.20290291649343</v>
      </c>
      <c r="G21" s="109">
        <v>18524364</v>
      </c>
      <c r="H21" s="109">
        <f t="shared" si="3"/>
        <v>614673</v>
      </c>
      <c r="I21" s="102">
        <f t="shared" si="0"/>
        <v>103.31818679442921</v>
      </c>
    </row>
    <row r="22" spans="1:9" s="13" customFormat="1" ht="15.75">
      <c r="A22" s="22" t="s">
        <v>3</v>
      </c>
      <c r="B22" s="7">
        <v>20000000</v>
      </c>
      <c r="C22" s="108">
        <f>SUM(C24:C35)</f>
        <v>3193500</v>
      </c>
      <c r="D22" s="108">
        <f>SUM(D24:D35)</f>
        <v>3283991</v>
      </c>
      <c r="E22" s="108">
        <f>SUM(E24:E35)</f>
        <v>90491</v>
      </c>
      <c r="F22" s="101">
        <f>SUM(D22/C22*100)</f>
        <v>102.8335994989823</v>
      </c>
      <c r="G22" s="108">
        <f>SUM(G23:G35)</f>
        <v>3732262</v>
      </c>
      <c r="H22" s="108">
        <f>SUM(H23:H35)</f>
        <v>-448271</v>
      </c>
      <c r="I22" s="101">
        <f t="shared" si="0"/>
        <v>87.98929442788315</v>
      </c>
    </row>
    <row r="23" spans="1:9" s="13" customFormat="1" ht="30" customHeight="1">
      <c r="A23" s="64" t="s">
        <v>78</v>
      </c>
      <c r="B23" s="2">
        <v>21010300</v>
      </c>
      <c r="C23" s="109">
        <v>0</v>
      </c>
      <c r="D23" s="109">
        <v>0</v>
      </c>
      <c r="E23" s="109">
        <f>D23-C23</f>
        <v>0</v>
      </c>
      <c r="F23" s="102" t="e">
        <f t="shared" si="2"/>
        <v>#DIV/0!</v>
      </c>
      <c r="G23" s="109">
        <v>170</v>
      </c>
      <c r="H23" s="109">
        <f>SUM(D23-G23)</f>
        <v>-170</v>
      </c>
      <c r="I23" s="102">
        <f>D23/G23*100</f>
        <v>0</v>
      </c>
    </row>
    <row r="24" spans="1:9" ht="21" customHeight="1">
      <c r="A24" s="16" t="s">
        <v>18</v>
      </c>
      <c r="B24" s="2">
        <v>21050000</v>
      </c>
      <c r="C24" s="109">
        <v>384100</v>
      </c>
      <c r="D24" s="110">
        <v>718356</v>
      </c>
      <c r="E24" s="109">
        <f t="shared" si="1"/>
        <v>334256</v>
      </c>
      <c r="F24" s="102">
        <f t="shared" si="2"/>
        <v>187.02317104920593</v>
      </c>
      <c r="G24" s="109">
        <v>1659631</v>
      </c>
      <c r="H24" s="109">
        <f aca="true" t="shared" si="4" ref="H24:H54">SUM(D24-G24)</f>
        <v>-941275</v>
      </c>
      <c r="I24" s="102">
        <f t="shared" si="0"/>
        <v>43.284079412833336</v>
      </c>
    </row>
    <row r="25" spans="1:9" ht="15.75">
      <c r="A25" s="16" t="s">
        <v>14</v>
      </c>
      <c r="B25" s="2">
        <v>21081100</v>
      </c>
      <c r="C25" s="109">
        <v>55000</v>
      </c>
      <c r="D25" s="110">
        <v>36110</v>
      </c>
      <c r="E25" s="109">
        <f t="shared" si="1"/>
        <v>-18890</v>
      </c>
      <c r="F25" s="102">
        <f t="shared" si="2"/>
        <v>65.65454545454546</v>
      </c>
      <c r="G25" s="109">
        <v>41849</v>
      </c>
      <c r="H25" s="109">
        <f t="shared" si="4"/>
        <v>-5739</v>
      </c>
      <c r="I25" s="102">
        <f t="shared" si="0"/>
        <v>86.28641066692155</v>
      </c>
    </row>
    <row r="26" spans="1:9" ht="47.25">
      <c r="A26" s="16" t="s">
        <v>32</v>
      </c>
      <c r="B26" s="2">
        <v>21081500</v>
      </c>
      <c r="C26" s="109">
        <v>31900</v>
      </c>
      <c r="D26" s="110">
        <v>78731</v>
      </c>
      <c r="E26" s="109">
        <f t="shared" si="1"/>
        <v>46831</v>
      </c>
      <c r="F26" s="102">
        <f t="shared" si="2"/>
        <v>246.80564263322884</v>
      </c>
      <c r="G26" s="109">
        <v>128367</v>
      </c>
      <c r="H26" s="109">
        <f t="shared" si="4"/>
        <v>-49636</v>
      </c>
      <c r="I26" s="102">
        <f t="shared" si="0"/>
        <v>61.332741280858784</v>
      </c>
    </row>
    <row r="27" spans="1:9" ht="15.75">
      <c r="A27" s="16" t="s">
        <v>75</v>
      </c>
      <c r="B27" s="2">
        <v>21081700</v>
      </c>
      <c r="C27" s="109">
        <v>69200</v>
      </c>
      <c r="D27" s="110">
        <v>82093</v>
      </c>
      <c r="E27" s="109">
        <f>D27-C27</f>
        <v>12893</v>
      </c>
      <c r="F27" s="102">
        <f t="shared" si="2"/>
        <v>118.63150289017341</v>
      </c>
      <c r="G27" s="109">
        <v>0</v>
      </c>
      <c r="H27" s="109">
        <f>SUM(D27-G27)</f>
        <v>82093</v>
      </c>
      <c r="I27" s="104" t="e">
        <f>D27/G27*100</f>
        <v>#DIV/0!</v>
      </c>
    </row>
    <row r="28" spans="1:9" ht="65.25" customHeight="1">
      <c r="A28" s="16" t="s">
        <v>72</v>
      </c>
      <c r="B28" s="2">
        <v>22010200</v>
      </c>
      <c r="C28" s="109">
        <v>20900</v>
      </c>
      <c r="D28" s="110">
        <v>31827</v>
      </c>
      <c r="E28" s="109">
        <f t="shared" si="1"/>
        <v>10927</v>
      </c>
      <c r="F28" s="102">
        <f t="shared" si="2"/>
        <v>152.2822966507177</v>
      </c>
      <c r="G28" s="109">
        <v>0</v>
      </c>
      <c r="H28" s="109">
        <f t="shared" si="4"/>
        <v>31827</v>
      </c>
      <c r="I28" s="102" t="e">
        <f t="shared" si="0"/>
        <v>#DIV/0!</v>
      </c>
    </row>
    <row r="29" spans="1:9" ht="47.25">
      <c r="A29" s="16" t="s">
        <v>23</v>
      </c>
      <c r="B29" s="2">
        <v>22010300</v>
      </c>
      <c r="C29" s="109">
        <v>60000</v>
      </c>
      <c r="D29" s="110">
        <v>71537</v>
      </c>
      <c r="E29" s="109">
        <f t="shared" si="1"/>
        <v>11537</v>
      </c>
      <c r="F29" s="102">
        <f t="shared" si="2"/>
        <v>119.22833333333334</v>
      </c>
      <c r="G29" s="109">
        <v>45480</v>
      </c>
      <c r="H29" s="109">
        <f t="shared" si="4"/>
        <v>26057</v>
      </c>
      <c r="I29" s="102">
        <f t="shared" si="0"/>
        <v>157.29331574318383</v>
      </c>
    </row>
    <row r="30" spans="1:9" ht="15.75">
      <c r="A30" s="16" t="s">
        <v>42</v>
      </c>
      <c r="B30" s="2">
        <v>22012500</v>
      </c>
      <c r="C30" s="109">
        <v>1550000</v>
      </c>
      <c r="D30" s="110">
        <v>1201794</v>
      </c>
      <c r="E30" s="109">
        <f t="shared" si="1"/>
        <v>-348206</v>
      </c>
      <c r="F30" s="102">
        <f t="shared" si="2"/>
        <v>77.53509677419355</v>
      </c>
      <c r="G30" s="109">
        <v>1252838</v>
      </c>
      <c r="H30" s="109">
        <f t="shared" si="4"/>
        <v>-51044</v>
      </c>
      <c r="I30" s="102">
        <f t="shared" si="0"/>
        <v>95.92573022210374</v>
      </c>
    </row>
    <row r="31" spans="1:9" ht="31.5">
      <c r="A31" s="16" t="s">
        <v>24</v>
      </c>
      <c r="B31" s="2">
        <v>22012600</v>
      </c>
      <c r="C31" s="109">
        <v>500000</v>
      </c>
      <c r="D31" s="110">
        <v>517240</v>
      </c>
      <c r="E31" s="109">
        <f t="shared" si="1"/>
        <v>17240</v>
      </c>
      <c r="F31" s="102">
        <f t="shared" si="2"/>
        <v>103.44800000000001</v>
      </c>
      <c r="G31" s="109">
        <v>379930</v>
      </c>
      <c r="H31" s="109">
        <f t="shared" si="4"/>
        <v>137310</v>
      </c>
      <c r="I31" s="102">
        <f t="shared" si="0"/>
        <v>136.14086805464166</v>
      </c>
    </row>
    <row r="32" spans="1:9" ht="78.75">
      <c r="A32" s="16" t="s">
        <v>25</v>
      </c>
      <c r="B32" s="2">
        <v>22012900</v>
      </c>
      <c r="C32" s="109">
        <v>6800</v>
      </c>
      <c r="D32" s="110">
        <v>6810</v>
      </c>
      <c r="E32" s="109">
        <f t="shared" si="1"/>
        <v>10</v>
      </c>
      <c r="F32" s="102">
        <f t="shared" si="2"/>
        <v>100.1470588235294</v>
      </c>
      <c r="G32" s="109">
        <v>2100</v>
      </c>
      <c r="H32" s="109">
        <f t="shared" si="4"/>
        <v>4710</v>
      </c>
      <c r="I32" s="102">
        <f t="shared" si="0"/>
        <v>324.2857142857143</v>
      </c>
    </row>
    <row r="33" spans="1:9" ht="31.5">
      <c r="A33" s="16" t="s">
        <v>15</v>
      </c>
      <c r="B33" s="2">
        <v>22080400</v>
      </c>
      <c r="C33" s="109">
        <v>358400</v>
      </c>
      <c r="D33" s="110">
        <v>182941</v>
      </c>
      <c r="E33" s="109">
        <f t="shared" si="1"/>
        <v>-175459</v>
      </c>
      <c r="F33" s="102">
        <f t="shared" si="2"/>
        <v>51.04380580357143</v>
      </c>
      <c r="G33" s="109">
        <v>7777</v>
      </c>
      <c r="H33" s="109">
        <f t="shared" si="4"/>
        <v>175164</v>
      </c>
      <c r="I33" s="102">
        <f t="shared" si="0"/>
        <v>2352.3338048090523</v>
      </c>
    </row>
    <row r="34" spans="1:9" ht="15.75">
      <c r="A34" s="16" t="s">
        <v>16</v>
      </c>
      <c r="B34" s="2">
        <v>22090000</v>
      </c>
      <c r="C34" s="109">
        <v>130000</v>
      </c>
      <c r="D34" s="113">
        <v>116052</v>
      </c>
      <c r="E34" s="109">
        <f t="shared" si="1"/>
        <v>-13948</v>
      </c>
      <c r="F34" s="102">
        <f t="shared" si="2"/>
        <v>89.27076923076923</v>
      </c>
      <c r="G34" s="109">
        <v>148187</v>
      </c>
      <c r="H34" s="109">
        <f t="shared" si="4"/>
        <v>-32135</v>
      </c>
      <c r="I34" s="102">
        <f t="shared" si="0"/>
        <v>78.3145620061139</v>
      </c>
    </row>
    <row r="35" spans="1:9" ht="15.75">
      <c r="A35" s="16" t="s">
        <v>0</v>
      </c>
      <c r="B35" s="2">
        <v>24060000</v>
      </c>
      <c r="C35" s="109">
        <v>27200</v>
      </c>
      <c r="D35" s="110">
        <v>240500</v>
      </c>
      <c r="E35" s="109">
        <f t="shared" si="1"/>
        <v>213300</v>
      </c>
      <c r="F35" s="102">
        <f t="shared" si="2"/>
        <v>884.1911764705882</v>
      </c>
      <c r="G35" s="109">
        <v>65933</v>
      </c>
      <c r="H35" s="109">
        <f t="shared" si="4"/>
        <v>174567</v>
      </c>
      <c r="I35" s="102">
        <f t="shared" si="0"/>
        <v>364.7642303550574</v>
      </c>
    </row>
    <row r="36" spans="1:9" s="13" customFormat="1" ht="15.75">
      <c r="A36" s="22" t="s">
        <v>58</v>
      </c>
      <c r="B36" s="7">
        <v>90010100</v>
      </c>
      <c r="C36" s="108">
        <f>SUM(C6+C22)</f>
        <v>300914300</v>
      </c>
      <c r="D36" s="108">
        <f>SUM(D6+D22)</f>
        <v>238885054</v>
      </c>
      <c r="E36" s="108">
        <f>SUM(E6+E22)</f>
        <v>-62029246</v>
      </c>
      <c r="F36" s="101">
        <f>SUM(D36/C36*100)</f>
        <v>79.38640802381276</v>
      </c>
      <c r="G36" s="108">
        <f>SUM(G6+G22)</f>
        <v>220277769</v>
      </c>
      <c r="H36" s="108">
        <f>SUM(H6+H22)</f>
        <v>18607285</v>
      </c>
      <c r="I36" s="101">
        <f t="shared" si="0"/>
        <v>108.44719150937105</v>
      </c>
    </row>
    <row r="37" spans="1:9" s="13" customFormat="1" ht="15.75">
      <c r="A37" s="66" t="s">
        <v>7</v>
      </c>
      <c r="B37" s="38">
        <v>40000000</v>
      </c>
      <c r="C37" s="114">
        <f>SUM(C38:C53)</f>
        <v>140972106</v>
      </c>
      <c r="D37" s="114">
        <f>SUM(D38:D53)</f>
        <v>115581878</v>
      </c>
      <c r="E37" s="114">
        <f>D37-C37</f>
        <v>-25390228</v>
      </c>
      <c r="F37" s="105">
        <f>SUM(D37/C37*100)</f>
        <v>81.98918302320035</v>
      </c>
      <c r="G37" s="114">
        <f>SUM(G38:G53)</f>
        <v>103832449</v>
      </c>
      <c r="H37" s="114">
        <f>SUM(H38:H53)</f>
        <v>11749429</v>
      </c>
      <c r="I37" s="105">
        <f t="shared" si="0"/>
        <v>111.3157583329273</v>
      </c>
    </row>
    <row r="38" spans="1:9" s="13" customFormat="1" ht="47.25">
      <c r="A38" s="16" t="s">
        <v>79</v>
      </c>
      <c r="B38" s="30">
        <v>41031400</v>
      </c>
      <c r="C38" s="115">
        <v>2480751</v>
      </c>
      <c r="D38" s="110">
        <v>2049390</v>
      </c>
      <c r="E38" s="109">
        <f>D38-C38</f>
        <v>-431361</v>
      </c>
      <c r="F38" s="102">
        <f>D38/C38*100</f>
        <v>82.61167686720674</v>
      </c>
      <c r="G38" s="115">
        <v>529912</v>
      </c>
      <c r="H38" s="109">
        <f>SUM(D38-G38)</f>
        <v>1519478</v>
      </c>
      <c r="I38" s="102">
        <f>D38/G38*100</f>
        <v>386.7415721855704</v>
      </c>
    </row>
    <row r="39" spans="1:9" s="13" customFormat="1" ht="31.5">
      <c r="A39" s="125" t="s">
        <v>85</v>
      </c>
      <c r="B39" s="30">
        <v>41032700</v>
      </c>
      <c r="C39" s="115">
        <v>592800</v>
      </c>
      <c r="D39" s="110">
        <v>207600</v>
      </c>
      <c r="E39" s="109">
        <f>D39-C39</f>
        <v>-385200</v>
      </c>
      <c r="F39" s="102">
        <f>D39/C39*100</f>
        <v>35.020242914979754</v>
      </c>
      <c r="G39" s="115">
        <v>0</v>
      </c>
      <c r="H39" s="109">
        <f>SUM(D39-G39)</f>
        <v>207600</v>
      </c>
      <c r="I39" s="102"/>
    </row>
    <row r="40" spans="1:9" s="54" customFormat="1" ht="15.75">
      <c r="A40" s="18" t="s">
        <v>43</v>
      </c>
      <c r="B40" s="19">
        <v>41033900</v>
      </c>
      <c r="C40" s="109">
        <v>117272800</v>
      </c>
      <c r="D40" s="110">
        <v>96128100</v>
      </c>
      <c r="E40" s="109">
        <f aca="true" t="shared" si="5" ref="E40:E53">D40-C40</f>
        <v>-21144700</v>
      </c>
      <c r="F40" s="102">
        <f>D40/C40*100</f>
        <v>81.96964684052908</v>
      </c>
      <c r="G40" s="109">
        <v>60227700</v>
      </c>
      <c r="H40" s="109">
        <f t="shared" si="4"/>
        <v>35900400</v>
      </c>
      <c r="I40" s="102">
        <f t="shared" si="0"/>
        <v>159.60778844285934</v>
      </c>
    </row>
    <row r="41" spans="1:9" s="54" customFormat="1" ht="15.75">
      <c r="A41" s="68" t="s">
        <v>51</v>
      </c>
      <c r="B41" s="69">
        <v>41034200</v>
      </c>
      <c r="C41" s="116">
        <v>0</v>
      </c>
      <c r="D41" s="110">
        <v>0</v>
      </c>
      <c r="E41" s="109">
        <f t="shared" si="5"/>
        <v>0</v>
      </c>
      <c r="F41" s="102"/>
      <c r="G41" s="116">
        <v>8583700</v>
      </c>
      <c r="H41" s="109">
        <f t="shared" si="4"/>
        <v>-8583700</v>
      </c>
      <c r="I41" s="102">
        <f t="shared" si="0"/>
        <v>0</v>
      </c>
    </row>
    <row r="42" spans="1:9" s="54" customFormat="1" ht="50.25" customHeight="1">
      <c r="A42" s="73" t="s">
        <v>81</v>
      </c>
      <c r="B42" s="69">
        <v>41034600</v>
      </c>
      <c r="C42" s="116">
        <v>763000</v>
      </c>
      <c r="D42" s="110">
        <v>763000</v>
      </c>
      <c r="E42" s="109">
        <f>D42-C42</f>
        <v>0</v>
      </c>
      <c r="F42" s="102">
        <f>D42/C42*100</f>
        <v>100</v>
      </c>
      <c r="G42" s="116">
        <v>560000</v>
      </c>
      <c r="H42" s="109">
        <f>SUM(D42-G42)</f>
        <v>203000</v>
      </c>
      <c r="I42" s="102">
        <f>D42/G42*100</f>
        <v>136.25</v>
      </c>
    </row>
    <row r="43" spans="1:9" ht="57.75" customHeight="1">
      <c r="A43" s="18" t="s">
        <v>52</v>
      </c>
      <c r="B43" s="19">
        <v>41040200</v>
      </c>
      <c r="C43" s="109">
        <v>0</v>
      </c>
      <c r="D43" s="109">
        <v>0</v>
      </c>
      <c r="E43" s="109">
        <f t="shared" si="5"/>
        <v>0</v>
      </c>
      <c r="F43" s="102"/>
      <c r="G43" s="109">
        <v>10326110</v>
      </c>
      <c r="H43" s="109">
        <f t="shared" si="4"/>
        <v>-10326110</v>
      </c>
      <c r="I43" s="102">
        <f t="shared" si="0"/>
        <v>0</v>
      </c>
    </row>
    <row r="44" spans="1:9" ht="15.75">
      <c r="A44" s="18" t="s">
        <v>34</v>
      </c>
      <c r="B44" s="19">
        <v>41040400</v>
      </c>
      <c r="C44" s="109">
        <v>8291340</v>
      </c>
      <c r="D44" s="110">
        <v>6994840</v>
      </c>
      <c r="E44" s="109">
        <f t="shared" si="5"/>
        <v>-1296500</v>
      </c>
      <c r="F44" s="102">
        <f>D44/C44*100</f>
        <v>84.36320305282379</v>
      </c>
      <c r="G44" s="109">
        <v>5071841</v>
      </c>
      <c r="H44" s="109">
        <f t="shared" si="4"/>
        <v>1922999</v>
      </c>
      <c r="I44" s="102">
        <f t="shared" si="0"/>
        <v>137.9152067267093</v>
      </c>
    </row>
    <row r="45" spans="1:9" ht="261" customHeight="1">
      <c r="A45" s="18" t="s">
        <v>84</v>
      </c>
      <c r="B45" s="74">
        <v>41050600</v>
      </c>
      <c r="C45" s="109">
        <v>3369380</v>
      </c>
      <c r="D45" s="109">
        <v>3369380</v>
      </c>
      <c r="E45" s="109">
        <f t="shared" si="5"/>
        <v>0</v>
      </c>
      <c r="F45" s="102">
        <f>D45/C45*100</f>
        <v>100</v>
      </c>
      <c r="G45" s="109">
        <v>3110478</v>
      </c>
      <c r="H45" s="109">
        <f t="shared" si="4"/>
        <v>258902</v>
      </c>
      <c r="I45" s="109">
        <f t="shared" si="0"/>
        <v>108.32354384117168</v>
      </c>
    </row>
    <row r="46" spans="1:9" ht="31.5">
      <c r="A46" s="18" t="s">
        <v>53</v>
      </c>
      <c r="B46" s="19">
        <v>41051000</v>
      </c>
      <c r="C46" s="109">
        <v>784700</v>
      </c>
      <c r="D46" s="117">
        <v>666855</v>
      </c>
      <c r="E46" s="109">
        <f t="shared" si="5"/>
        <v>-117845</v>
      </c>
      <c r="F46" s="102">
        <f>D46/C46*100</f>
        <v>84.9821587867975</v>
      </c>
      <c r="G46" s="109">
        <v>435753</v>
      </c>
      <c r="H46" s="109">
        <f t="shared" si="4"/>
        <v>231102</v>
      </c>
      <c r="I46" s="109">
        <f t="shared" si="0"/>
        <v>153.03509098044074</v>
      </c>
    </row>
    <row r="47" spans="1:9" ht="39.75" customHeight="1">
      <c r="A47" s="18" t="s">
        <v>82</v>
      </c>
      <c r="B47" s="19">
        <v>41051100</v>
      </c>
      <c r="C47" s="109">
        <v>0</v>
      </c>
      <c r="D47" s="118">
        <v>0</v>
      </c>
      <c r="E47" s="109">
        <f>D47-C47</f>
        <v>0</v>
      </c>
      <c r="F47" s="102" t="e">
        <f>D47/C47*100</f>
        <v>#DIV/0!</v>
      </c>
      <c r="G47" s="109">
        <v>830000</v>
      </c>
      <c r="H47" s="109">
        <f>SUM(D47-G47)</f>
        <v>-830000</v>
      </c>
      <c r="I47" s="109">
        <f>D47/G47*100</f>
        <v>0</v>
      </c>
    </row>
    <row r="48" spans="1:9" ht="47.25">
      <c r="A48" s="18" t="s">
        <v>44</v>
      </c>
      <c r="B48" s="19">
        <v>41051200</v>
      </c>
      <c r="C48" s="109">
        <v>417300</v>
      </c>
      <c r="D48" s="119">
        <v>272044</v>
      </c>
      <c r="E48" s="109">
        <f>D48-C48</f>
        <v>-145256</v>
      </c>
      <c r="F48" s="102">
        <f>D48/C48*100</f>
        <v>65.1914689671699</v>
      </c>
      <c r="G48" s="109">
        <v>285009</v>
      </c>
      <c r="H48" s="109">
        <f>SUM(D48-G48)</f>
        <v>-12965</v>
      </c>
      <c r="I48" s="102">
        <f>D48/G48*100</f>
        <v>95.45102084495576</v>
      </c>
    </row>
    <row r="49" spans="1:9" ht="47.25">
      <c r="A49" s="18" t="s">
        <v>83</v>
      </c>
      <c r="B49" s="19">
        <v>41051400</v>
      </c>
      <c r="C49" s="109">
        <v>1667100</v>
      </c>
      <c r="D49" s="119">
        <v>1667100</v>
      </c>
      <c r="E49" s="109">
        <f>D49-C49</f>
        <v>0</v>
      </c>
      <c r="F49" s="102">
        <f>D49/C49*100</f>
        <v>100</v>
      </c>
      <c r="G49" s="109">
        <v>1339434</v>
      </c>
      <c r="H49" s="109">
        <f>SUM(D49-G49)</f>
        <v>327666</v>
      </c>
      <c r="I49" s="102">
        <f>D49/G49*100</f>
        <v>124.46301945448599</v>
      </c>
    </row>
    <row r="50" spans="1:9" ht="34.5" customHeight="1">
      <c r="A50" s="18" t="s">
        <v>33</v>
      </c>
      <c r="B50" s="19">
        <v>41051500</v>
      </c>
      <c r="C50" s="109">
        <v>0</v>
      </c>
      <c r="D50" s="118">
        <v>0</v>
      </c>
      <c r="E50" s="109">
        <f t="shared" si="5"/>
        <v>0</v>
      </c>
      <c r="F50" s="102"/>
      <c r="G50" s="109">
        <v>286600</v>
      </c>
      <c r="H50" s="109">
        <f t="shared" si="4"/>
        <v>-286600</v>
      </c>
      <c r="I50" s="102">
        <f t="shared" si="0"/>
        <v>0</v>
      </c>
    </row>
    <row r="51" spans="1:9" ht="48" customHeight="1">
      <c r="A51" s="125" t="s">
        <v>86</v>
      </c>
      <c r="B51" s="19">
        <v>41053000</v>
      </c>
      <c r="C51" s="109">
        <v>0</v>
      </c>
      <c r="D51" s="118">
        <v>0</v>
      </c>
      <c r="E51" s="109">
        <f t="shared" si="5"/>
        <v>0</v>
      </c>
      <c r="F51" s="102"/>
      <c r="G51" s="109">
        <v>1787400</v>
      </c>
      <c r="H51" s="109">
        <f t="shared" si="4"/>
        <v>-1787400</v>
      </c>
      <c r="I51" s="102">
        <f t="shared" si="0"/>
        <v>0</v>
      </c>
    </row>
    <row r="52" spans="1:9" ht="15.75">
      <c r="A52" s="18" t="s">
        <v>31</v>
      </c>
      <c r="B52" s="19">
        <v>41053900</v>
      </c>
      <c r="C52" s="109">
        <v>3409815</v>
      </c>
      <c r="D52" s="119">
        <v>1540449</v>
      </c>
      <c r="E52" s="109">
        <f t="shared" si="5"/>
        <v>-1869366</v>
      </c>
      <c r="F52" s="102">
        <f>D52/C52*100</f>
        <v>45.176908424650605</v>
      </c>
      <c r="G52" s="109">
        <v>9388612</v>
      </c>
      <c r="H52" s="109">
        <f t="shared" si="4"/>
        <v>-7848163</v>
      </c>
      <c r="I52" s="102">
        <f t="shared" si="0"/>
        <v>16.40763299196942</v>
      </c>
    </row>
    <row r="53" spans="1:9" ht="47.25">
      <c r="A53" s="18" t="s">
        <v>61</v>
      </c>
      <c r="B53" s="19">
        <v>41055000</v>
      </c>
      <c r="C53" s="109">
        <v>1923120</v>
      </c>
      <c r="D53" s="109">
        <v>1923120</v>
      </c>
      <c r="E53" s="109">
        <f t="shared" si="5"/>
        <v>0</v>
      </c>
      <c r="F53" s="102">
        <f>D53/C53*100</f>
        <v>100</v>
      </c>
      <c r="G53" s="109">
        <v>1069900</v>
      </c>
      <c r="H53" s="109">
        <f t="shared" si="4"/>
        <v>853220</v>
      </c>
      <c r="I53" s="102">
        <f t="shared" si="0"/>
        <v>179.74763996635198</v>
      </c>
    </row>
    <row r="54" spans="1:9" s="13" customFormat="1" ht="15.75">
      <c r="A54" s="22" t="s">
        <v>48</v>
      </c>
      <c r="B54" s="7">
        <v>90010300</v>
      </c>
      <c r="C54" s="108">
        <f>SUM(C36+C37)</f>
        <v>441886406</v>
      </c>
      <c r="D54" s="108">
        <f>SUM(D36+D37)</f>
        <v>354466932</v>
      </c>
      <c r="E54" s="108">
        <f>D54-C54</f>
        <v>-87419474</v>
      </c>
      <c r="F54" s="101">
        <f>SUM(D54/C54*100)</f>
        <v>80.21675416735947</v>
      </c>
      <c r="G54" s="108">
        <f>SUM(G36+G37)</f>
        <v>324110218</v>
      </c>
      <c r="H54" s="108">
        <f t="shared" si="4"/>
        <v>30356714</v>
      </c>
      <c r="I54" s="101">
        <f t="shared" si="0"/>
        <v>109.36616999838</v>
      </c>
    </row>
    <row r="55" spans="1:9" ht="15.75">
      <c r="A55" s="100" t="s">
        <v>56</v>
      </c>
      <c r="B55" s="2"/>
      <c r="C55" s="109"/>
      <c r="D55" s="109"/>
      <c r="E55" s="109"/>
      <c r="F55" s="109"/>
      <c r="G55" s="109"/>
      <c r="H55" s="109"/>
      <c r="I55" s="109"/>
    </row>
    <row r="56" spans="1:9" ht="15.75">
      <c r="A56" s="16" t="s">
        <v>8</v>
      </c>
      <c r="B56" s="25" t="s">
        <v>28</v>
      </c>
      <c r="C56" s="120">
        <v>65280759</v>
      </c>
      <c r="D56" s="120">
        <v>47264803</v>
      </c>
      <c r="E56" s="109">
        <f aca="true" t="shared" si="6" ref="E56:E65">D56-C56</f>
        <v>-18015956</v>
      </c>
      <c r="F56" s="102">
        <f aca="true" t="shared" si="7" ref="F56:F66">D56/C56*100</f>
        <v>72.40234905969767</v>
      </c>
      <c r="G56" s="121">
        <v>55715009</v>
      </c>
      <c r="H56" s="109">
        <f>D56-G56</f>
        <v>-8450206</v>
      </c>
      <c r="I56" s="102">
        <f>D56/G56*100</f>
        <v>84.83316048643195</v>
      </c>
    </row>
    <row r="57" spans="1:9" ht="15.75">
      <c r="A57" s="16" t="s">
        <v>9</v>
      </c>
      <c r="B57" s="25">
        <v>1000</v>
      </c>
      <c r="C57" s="120">
        <v>258926937</v>
      </c>
      <c r="D57" s="120">
        <v>181316808</v>
      </c>
      <c r="E57" s="109">
        <f t="shared" si="6"/>
        <v>-77610129</v>
      </c>
      <c r="F57" s="102">
        <f t="shared" si="7"/>
        <v>70.02624373531286</v>
      </c>
      <c r="G57" s="121">
        <v>138711606</v>
      </c>
      <c r="H57" s="109">
        <f aca="true" t="shared" si="8" ref="H57:H65">D57-G57</f>
        <v>42605202</v>
      </c>
      <c r="I57" s="102">
        <f aca="true" t="shared" si="9" ref="I57:I65">D57/G57*100</f>
        <v>130.71495113393757</v>
      </c>
    </row>
    <row r="58" spans="1:9" ht="15.75">
      <c r="A58" s="16" t="s">
        <v>29</v>
      </c>
      <c r="B58" s="25">
        <v>2000</v>
      </c>
      <c r="C58" s="120">
        <v>13305876</v>
      </c>
      <c r="D58" s="120">
        <v>8184161</v>
      </c>
      <c r="E58" s="109">
        <f t="shared" si="6"/>
        <v>-5121715</v>
      </c>
      <c r="F58" s="102">
        <f t="shared" si="7"/>
        <v>61.507870658046116</v>
      </c>
      <c r="G58" s="121">
        <v>19617548</v>
      </c>
      <c r="H58" s="109">
        <f t="shared" si="8"/>
        <v>-11433387</v>
      </c>
      <c r="I58" s="102">
        <f t="shared" si="9"/>
        <v>41.718572575940684</v>
      </c>
    </row>
    <row r="59" spans="1:9" ht="15.75">
      <c r="A59" s="16" t="s">
        <v>10</v>
      </c>
      <c r="B59" s="25">
        <v>3000</v>
      </c>
      <c r="C59" s="120">
        <v>32675238</v>
      </c>
      <c r="D59" s="120">
        <v>23287143</v>
      </c>
      <c r="E59" s="109">
        <f t="shared" si="6"/>
        <v>-9388095</v>
      </c>
      <c r="F59" s="102">
        <f t="shared" si="7"/>
        <v>71.26847247447746</v>
      </c>
      <c r="G59" s="121">
        <v>20661261</v>
      </c>
      <c r="H59" s="109">
        <f t="shared" si="8"/>
        <v>2625882</v>
      </c>
      <c r="I59" s="102">
        <f t="shared" si="9"/>
        <v>112.70920492219716</v>
      </c>
    </row>
    <row r="60" spans="1:9" ht="15.75">
      <c r="A60" s="16" t="s">
        <v>12</v>
      </c>
      <c r="B60" s="25">
        <v>4000</v>
      </c>
      <c r="C60" s="120">
        <v>15343871</v>
      </c>
      <c r="D60" s="120">
        <v>10890216</v>
      </c>
      <c r="E60" s="109">
        <f t="shared" si="6"/>
        <v>-4453655</v>
      </c>
      <c r="F60" s="102">
        <f t="shared" si="7"/>
        <v>70.9743714607611</v>
      </c>
      <c r="G60" s="121">
        <v>8322087</v>
      </c>
      <c r="H60" s="109">
        <f t="shared" si="8"/>
        <v>2568129</v>
      </c>
      <c r="I60" s="102">
        <f t="shared" si="9"/>
        <v>130.85919433430578</v>
      </c>
    </row>
    <row r="61" spans="1:9" ht="15.75">
      <c r="A61" s="16" t="s">
        <v>13</v>
      </c>
      <c r="B61" s="25">
        <v>5000</v>
      </c>
      <c r="C61" s="120">
        <v>5413359</v>
      </c>
      <c r="D61" s="120">
        <v>3751317</v>
      </c>
      <c r="E61" s="109">
        <f t="shared" si="6"/>
        <v>-1662042</v>
      </c>
      <c r="F61" s="102">
        <f t="shared" si="7"/>
        <v>69.29739926725716</v>
      </c>
      <c r="G61" s="121">
        <v>2915012</v>
      </c>
      <c r="H61" s="109">
        <f t="shared" si="8"/>
        <v>836305</v>
      </c>
      <c r="I61" s="102">
        <f t="shared" si="9"/>
        <v>128.68959030014284</v>
      </c>
    </row>
    <row r="62" spans="1:9" ht="15.75">
      <c r="A62" s="24" t="s">
        <v>11</v>
      </c>
      <c r="B62" s="25">
        <v>6000</v>
      </c>
      <c r="C62" s="120">
        <v>19709651</v>
      </c>
      <c r="D62" s="120">
        <v>12594111</v>
      </c>
      <c r="E62" s="109">
        <f t="shared" si="6"/>
        <v>-7115540</v>
      </c>
      <c r="F62" s="102">
        <f t="shared" si="7"/>
        <v>63.89819383407651</v>
      </c>
      <c r="G62" s="121">
        <v>11702227</v>
      </c>
      <c r="H62" s="109">
        <f t="shared" si="8"/>
        <v>891884</v>
      </c>
      <c r="I62" s="102">
        <f t="shared" si="9"/>
        <v>107.6214894823011</v>
      </c>
    </row>
    <row r="63" spans="1:9" ht="15.75">
      <c r="A63" s="16" t="s">
        <v>64</v>
      </c>
      <c r="B63" s="47">
        <v>7000</v>
      </c>
      <c r="C63" s="120">
        <v>5881022</v>
      </c>
      <c r="D63" s="120">
        <v>4735195</v>
      </c>
      <c r="E63" s="109">
        <f t="shared" si="6"/>
        <v>-1145827</v>
      </c>
      <c r="F63" s="102">
        <f t="shared" si="7"/>
        <v>80.51653267068207</v>
      </c>
      <c r="G63" s="121">
        <v>7093917</v>
      </c>
      <c r="H63" s="109">
        <f t="shared" si="8"/>
        <v>-2358722</v>
      </c>
      <c r="I63" s="102">
        <f t="shared" si="9"/>
        <v>66.75007615679743</v>
      </c>
    </row>
    <row r="64" spans="1:9" ht="15.75">
      <c r="A64" s="16" t="s">
        <v>65</v>
      </c>
      <c r="B64" s="47">
        <v>8000</v>
      </c>
      <c r="C64" s="120">
        <v>7936176</v>
      </c>
      <c r="D64" s="120">
        <v>5878333</v>
      </c>
      <c r="E64" s="109">
        <f t="shared" si="6"/>
        <v>-2057843</v>
      </c>
      <c r="F64" s="102">
        <f t="shared" si="7"/>
        <v>74.07009370759923</v>
      </c>
      <c r="G64" s="121">
        <v>5042800</v>
      </c>
      <c r="H64" s="109">
        <f t="shared" si="8"/>
        <v>835533</v>
      </c>
      <c r="I64" s="102">
        <f t="shared" si="9"/>
        <v>116.5688308082811</v>
      </c>
    </row>
    <row r="65" spans="1:9" ht="15.75">
      <c r="A65" s="24" t="s">
        <v>66</v>
      </c>
      <c r="B65" s="47">
        <v>9000</v>
      </c>
      <c r="C65" s="111">
        <v>1389164</v>
      </c>
      <c r="D65" s="111">
        <v>1389164</v>
      </c>
      <c r="E65" s="109">
        <f t="shared" si="6"/>
        <v>0</v>
      </c>
      <c r="F65" s="102">
        <f t="shared" si="7"/>
        <v>100</v>
      </c>
      <c r="G65" s="121">
        <v>532362</v>
      </c>
      <c r="H65" s="109">
        <f t="shared" si="8"/>
        <v>856802</v>
      </c>
      <c r="I65" s="102">
        <f t="shared" si="9"/>
        <v>260.94349333724045</v>
      </c>
    </row>
    <row r="66" spans="1:9" ht="15.75">
      <c r="A66" s="16" t="s">
        <v>63</v>
      </c>
      <c r="B66" s="25"/>
      <c r="C66" s="111">
        <f>SUM(C56:C65)</f>
        <v>425862053</v>
      </c>
      <c r="D66" s="111">
        <f>SUM(D56:D65)</f>
        <v>299291251</v>
      </c>
      <c r="E66" s="109">
        <f>D66-C66</f>
        <v>-126570802</v>
      </c>
      <c r="F66" s="106">
        <f t="shared" si="7"/>
        <v>70.27891987361457</v>
      </c>
      <c r="G66" s="111">
        <f>SUM(G56:G65)</f>
        <v>270313829</v>
      </c>
      <c r="H66" s="109">
        <f>D66-G66</f>
        <v>28977422</v>
      </c>
      <c r="I66" s="102">
        <f>D66/G66*100</f>
        <v>110.71991843968885</v>
      </c>
    </row>
    <row r="67" spans="1:9" ht="15.75">
      <c r="A67" s="15" t="s">
        <v>54</v>
      </c>
      <c r="B67" s="26"/>
      <c r="C67" s="122"/>
      <c r="D67" s="122"/>
      <c r="E67" s="108"/>
      <c r="F67" s="101"/>
      <c r="G67" s="123"/>
      <c r="H67" s="123"/>
      <c r="I67" s="107"/>
    </row>
    <row r="68" spans="1:9" ht="31.5">
      <c r="A68" s="16" t="s">
        <v>49</v>
      </c>
      <c r="B68" s="26"/>
      <c r="C68" s="124">
        <v>16024353</v>
      </c>
      <c r="D68" s="124">
        <v>55175681</v>
      </c>
      <c r="E68" s="109">
        <f>D68-C68</f>
        <v>39151328</v>
      </c>
      <c r="F68" s="102">
        <f>D68/C68*100</f>
        <v>344.3239237178562</v>
      </c>
      <c r="G68" s="111">
        <v>53796396</v>
      </c>
      <c r="H68" s="109">
        <f>D68-G68</f>
        <v>1379285</v>
      </c>
      <c r="I68" s="102">
        <f>D68/G68*100</f>
        <v>102.56389851840633</v>
      </c>
    </row>
    <row r="69" spans="1:9" ht="31.5">
      <c r="A69" s="16" t="s">
        <v>50</v>
      </c>
      <c r="B69" s="26"/>
      <c r="C69" s="124">
        <v>16024353</v>
      </c>
      <c r="D69" s="124">
        <v>55175681</v>
      </c>
      <c r="E69" s="109">
        <f>D69-C69</f>
        <v>39151328</v>
      </c>
      <c r="F69" s="102">
        <f>D69/C69*100</f>
        <v>344.3239237178562</v>
      </c>
      <c r="G69" s="111">
        <v>53796396</v>
      </c>
      <c r="H69" s="109">
        <f>D69-G69</f>
        <v>1379285</v>
      </c>
      <c r="I69" s="102">
        <f>D69/G69*100</f>
        <v>102.56389851840633</v>
      </c>
    </row>
    <row r="70" spans="1:6" ht="15.75">
      <c r="A70" s="48"/>
      <c r="B70" s="49"/>
      <c r="C70" s="79"/>
      <c r="D70" s="79"/>
      <c r="E70" s="50"/>
      <c r="F70" s="51"/>
    </row>
    <row r="71" spans="1:9" s="53" customFormat="1" ht="19.5" customHeight="1">
      <c r="A71" s="132" t="s">
        <v>90</v>
      </c>
      <c r="B71" s="133"/>
      <c r="C71" s="133"/>
      <c r="D71" s="133"/>
      <c r="E71" s="133"/>
      <c r="F71" s="133"/>
      <c r="G71" s="133"/>
      <c r="H71" s="133"/>
      <c r="I71" s="133"/>
    </row>
    <row r="72" spans="3:6" ht="13.5" customHeight="1">
      <c r="C72" s="80"/>
      <c r="D72" s="80"/>
      <c r="E72" s="50"/>
      <c r="F72" s="51"/>
    </row>
    <row r="74" spans="5:6" ht="15.75">
      <c r="E74" s="50"/>
      <c r="F74" s="51"/>
    </row>
    <row r="75" spans="3:7" ht="15.75">
      <c r="C75" s="80"/>
      <c r="D75" s="80"/>
      <c r="E75" s="50"/>
      <c r="F75" s="51"/>
      <c r="G75" s="54"/>
    </row>
    <row r="76" spans="4:7" ht="15.75">
      <c r="D76" s="80"/>
      <c r="E76" s="54"/>
      <c r="F76" s="54"/>
      <c r="G76" s="54"/>
    </row>
  </sheetData>
  <sheetProtection/>
  <mergeCells count="9">
    <mergeCell ref="D3:D4"/>
    <mergeCell ref="E3:F3"/>
    <mergeCell ref="G3:G4"/>
    <mergeCell ref="H3:I3"/>
    <mergeCell ref="A1:I1"/>
    <mergeCell ref="A71:I71"/>
    <mergeCell ref="A3:A4"/>
    <mergeCell ref="B3:B4"/>
    <mergeCell ref="C3:C4"/>
  </mergeCells>
  <printOptions/>
  <pageMargins left="0.7874015748031497" right="0.7874015748031497" top="1.1811023622047245" bottom="0.5905511811023623" header="0.5118110236220472" footer="0.5118110236220472"/>
  <pageSetup fitToHeight="2" horizontalDpi="600" verticalDpi="600" orientation="landscape" paperSize="9" scale="52" r:id="rId1"/>
  <rowBreaks count="2" manualBreakCount="2">
    <brk id="32" max="8" man="1"/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2" zoomScaleNormal="75" zoomScaleSheetLayoutView="112" zoomScalePageLayoutView="0" workbookViewId="0" topLeftCell="A1">
      <pane xSplit="1" ySplit="5" topLeftCell="B18" activePane="bottomRight" state="frozen"/>
      <selection pane="topLeft" activeCell="F60" sqref="F60"/>
      <selection pane="topRight" activeCell="F60" sqref="F60"/>
      <selection pane="bottomLeft" activeCell="F60" sqref="F60"/>
      <selection pane="bottomRight" activeCell="G34" sqref="G34"/>
    </sheetView>
  </sheetViews>
  <sheetFormatPr defaultColWidth="9.00390625" defaultRowHeight="12.75"/>
  <cols>
    <col min="1" max="1" width="63.875" style="6" customWidth="1"/>
    <col min="2" max="2" width="16.125" style="17" customWidth="1"/>
    <col min="3" max="3" width="21.00390625" style="17" customWidth="1"/>
    <col min="4" max="4" width="25.25390625" style="17" customWidth="1"/>
    <col min="5" max="5" width="15.25390625" style="17" customWidth="1"/>
    <col min="6" max="6" width="12.875" style="17" customWidth="1"/>
    <col min="7" max="7" width="15.375" style="17" customWidth="1"/>
    <col min="8" max="8" width="17.625" style="17" customWidth="1"/>
    <col min="9" max="9" width="13.625" style="17" customWidth="1"/>
    <col min="10" max="16384" width="9.125" style="17" customWidth="1"/>
  </cols>
  <sheetData>
    <row r="1" spans="1:9" ht="15.75">
      <c r="A1" s="129" t="s">
        <v>89</v>
      </c>
      <c r="B1" s="130"/>
      <c r="C1" s="130"/>
      <c r="D1" s="130"/>
      <c r="E1" s="130"/>
      <c r="F1" s="130"/>
      <c r="G1" s="131"/>
      <c r="H1" s="131"/>
      <c r="I1" s="131"/>
    </row>
    <row r="2" spans="1:9" ht="15.75">
      <c r="A2" s="61"/>
      <c r="B2" s="55"/>
      <c r="C2" s="55"/>
      <c r="D2" s="55"/>
      <c r="E2" s="55"/>
      <c r="F2" s="55"/>
      <c r="G2" s="42"/>
      <c r="H2" s="42"/>
      <c r="I2" s="42"/>
    </row>
    <row r="3" ht="12.75" customHeight="1">
      <c r="I3" s="17" t="s">
        <v>62</v>
      </c>
    </row>
    <row r="4" spans="1:9" ht="55.5" customHeight="1">
      <c r="A4" s="127" t="s">
        <v>21</v>
      </c>
      <c r="B4" s="127" t="s">
        <v>68</v>
      </c>
      <c r="C4" s="127" t="s">
        <v>69</v>
      </c>
      <c r="D4" s="127" t="s">
        <v>88</v>
      </c>
      <c r="E4" s="127" t="s">
        <v>67</v>
      </c>
      <c r="F4" s="127"/>
      <c r="G4" s="128" t="s">
        <v>71</v>
      </c>
      <c r="H4" s="128" t="s">
        <v>70</v>
      </c>
      <c r="I4" s="128"/>
    </row>
    <row r="5" spans="1:9" ht="27" customHeight="1">
      <c r="A5" s="127"/>
      <c r="B5" s="127"/>
      <c r="C5" s="127"/>
      <c r="D5" s="127"/>
      <c r="E5" s="44" t="s">
        <v>19</v>
      </c>
      <c r="F5" s="45" t="s">
        <v>1</v>
      </c>
      <c r="G5" s="128"/>
      <c r="H5" s="44" t="s">
        <v>19</v>
      </c>
      <c r="I5" s="45" t="s">
        <v>1</v>
      </c>
    </row>
    <row r="6" spans="1:9" ht="15.75">
      <c r="A6" s="33" t="s">
        <v>55</v>
      </c>
      <c r="B6" s="56"/>
      <c r="C6" s="28"/>
      <c r="D6" s="27"/>
      <c r="E6" s="34"/>
      <c r="F6" s="34"/>
      <c r="G6" s="2"/>
      <c r="H6" s="2"/>
      <c r="I6" s="2"/>
    </row>
    <row r="7" spans="1:9" s="13" customFormat="1" ht="15.75">
      <c r="A7" s="8" t="s">
        <v>2</v>
      </c>
      <c r="B7" s="57">
        <v>10000000</v>
      </c>
      <c r="C7" s="9">
        <f>SUM(C8:C8)</f>
        <v>185000</v>
      </c>
      <c r="D7" s="4">
        <f>SUM(D8:D8)</f>
        <v>186727</v>
      </c>
      <c r="E7" s="4">
        <f aca="true" t="shared" si="0" ref="E7:E20">D7-C7</f>
        <v>1727</v>
      </c>
      <c r="F7" s="31">
        <f>SUM(D7/C7*100)</f>
        <v>100.93351351351352</v>
      </c>
      <c r="G7" s="98">
        <f>SUM(G8:G8)</f>
        <v>127041</v>
      </c>
      <c r="H7" s="4">
        <f aca="true" t="shared" si="1" ref="H7:H16">SUM(D7-G7)</f>
        <v>59686</v>
      </c>
      <c r="I7" s="11">
        <f aca="true" t="shared" si="2" ref="I7:I20">D7/G7*100</f>
        <v>146.98168307869113</v>
      </c>
    </row>
    <row r="8" spans="1:9" ht="15.75">
      <c r="A8" s="5" t="s">
        <v>45</v>
      </c>
      <c r="B8" s="20">
        <v>19010000</v>
      </c>
      <c r="C8" s="3">
        <v>185000</v>
      </c>
      <c r="D8" s="82">
        <v>186727</v>
      </c>
      <c r="E8" s="1">
        <f t="shared" si="0"/>
        <v>1727</v>
      </c>
      <c r="F8" s="31">
        <f>SUM(D8/C8*100)</f>
        <v>100.93351351351352</v>
      </c>
      <c r="G8" s="41">
        <v>127041</v>
      </c>
      <c r="H8" s="3">
        <f t="shared" si="1"/>
        <v>59686</v>
      </c>
      <c r="I8" s="3">
        <f t="shared" si="2"/>
        <v>146.98168307869113</v>
      </c>
    </row>
    <row r="9" spans="1:9" s="13" customFormat="1" ht="15.75">
      <c r="A9" s="10" t="s">
        <v>3</v>
      </c>
      <c r="B9" s="58">
        <v>20000000</v>
      </c>
      <c r="C9" s="7">
        <f>SUM(C10:C13)</f>
        <v>4208318</v>
      </c>
      <c r="D9" s="7">
        <f>SUM(D10:D13)</f>
        <v>11452297</v>
      </c>
      <c r="E9" s="4">
        <f t="shared" si="0"/>
        <v>7243979</v>
      </c>
      <c r="F9" s="31">
        <f>SUM(D9/C9*100)</f>
        <v>272.1347816396004</v>
      </c>
      <c r="G9" s="86">
        <f>SUM(G10:G13)</f>
        <v>8207125</v>
      </c>
      <c r="H9" s="4">
        <f t="shared" si="1"/>
        <v>3245172</v>
      </c>
      <c r="I9" s="11">
        <f t="shared" si="2"/>
        <v>139.54091109858814</v>
      </c>
    </row>
    <row r="10" spans="1:9" s="13" customFormat="1" ht="31.5">
      <c r="A10" s="71" t="s">
        <v>80</v>
      </c>
      <c r="B10" s="20">
        <v>21110000</v>
      </c>
      <c r="C10" s="2">
        <v>0</v>
      </c>
      <c r="D10" s="2">
        <v>315</v>
      </c>
      <c r="E10" s="1">
        <f>D10-C10</f>
        <v>315</v>
      </c>
      <c r="F10" s="32" t="e">
        <f>SUM(D10/C10*100)</f>
        <v>#DIV/0!</v>
      </c>
      <c r="G10" s="41">
        <v>0</v>
      </c>
      <c r="H10" s="3">
        <f>SUM(D10-G10)</f>
        <v>315</v>
      </c>
      <c r="I10" s="3" t="e">
        <f>D10/G10*100</f>
        <v>#DIV/0!</v>
      </c>
    </row>
    <row r="11" spans="1:9" ht="47.25">
      <c r="A11" s="14" t="s">
        <v>46</v>
      </c>
      <c r="B11" s="20">
        <v>24062100</v>
      </c>
      <c r="C11" s="3">
        <v>12000</v>
      </c>
      <c r="D11" s="2">
        <v>9847</v>
      </c>
      <c r="E11" s="1">
        <f t="shared" si="0"/>
        <v>-2153</v>
      </c>
      <c r="F11" s="32">
        <f aca="true" t="shared" si="3" ref="F11:F17">SUM(D11/C11*100)</f>
        <v>82.05833333333334</v>
      </c>
      <c r="G11" s="41">
        <v>16311</v>
      </c>
      <c r="H11" s="3">
        <f t="shared" si="1"/>
        <v>-6464</v>
      </c>
      <c r="I11" s="3">
        <f t="shared" si="2"/>
        <v>60.37030225001533</v>
      </c>
    </row>
    <row r="12" spans="1:9" ht="31.5">
      <c r="A12" s="5" t="s">
        <v>22</v>
      </c>
      <c r="B12" s="20">
        <v>24170000</v>
      </c>
      <c r="C12" s="3">
        <v>0</v>
      </c>
      <c r="D12" s="3">
        <v>0</v>
      </c>
      <c r="E12" s="1">
        <f t="shared" si="0"/>
        <v>0</v>
      </c>
      <c r="F12" s="65" t="e">
        <f t="shared" si="3"/>
        <v>#DIV/0!</v>
      </c>
      <c r="G12" s="41">
        <v>133379</v>
      </c>
      <c r="H12" s="3">
        <f t="shared" si="1"/>
        <v>-133379</v>
      </c>
      <c r="I12" s="3">
        <f t="shared" si="2"/>
        <v>0</v>
      </c>
    </row>
    <row r="13" spans="1:9" ht="15.75">
      <c r="A13" s="5" t="s">
        <v>4</v>
      </c>
      <c r="B13" s="20">
        <v>25000000</v>
      </c>
      <c r="C13" s="3">
        <v>4196318</v>
      </c>
      <c r="D13" s="82">
        <v>11442135</v>
      </c>
      <c r="E13" s="1">
        <f t="shared" si="0"/>
        <v>7245817</v>
      </c>
      <c r="F13" s="32">
        <f t="shared" si="3"/>
        <v>272.6708271394113</v>
      </c>
      <c r="G13" s="41">
        <v>8057435</v>
      </c>
      <c r="H13" s="3">
        <f t="shared" si="1"/>
        <v>3384700</v>
      </c>
      <c r="I13" s="3">
        <f t="shared" si="2"/>
        <v>142.00716481113406</v>
      </c>
    </row>
    <row r="14" spans="1:9" s="13" customFormat="1" ht="15.75">
      <c r="A14" s="10" t="s">
        <v>5</v>
      </c>
      <c r="B14" s="58">
        <v>30000000</v>
      </c>
      <c r="C14" s="11">
        <f>SUM(C15:C15)</f>
        <v>52000</v>
      </c>
      <c r="D14" s="11">
        <f>SUM(D15:D15)</f>
        <v>149893</v>
      </c>
      <c r="E14" s="4">
        <f t="shared" si="0"/>
        <v>97893</v>
      </c>
      <c r="F14" s="31">
        <f t="shared" si="3"/>
        <v>288.25576923076926</v>
      </c>
      <c r="G14" s="86">
        <f>SUM(G15:G15)</f>
        <v>124925</v>
      </c>
      <c r="H14" s="4">
        <f t="shared" si="1"/>
        <v>24968</v>
      </c>
      <c r="I14" s="11">
        <f t="shared" si="2"/>
        <v>119.98639183510107</v>
      </c>
    </row>
    <row r="15" spans="1:9" ht="15.75">
      <c r="A15" s="5" t="s">
        <v>47</v>
      </c>
      <c r="B15" s="20">
        <v>33010000</v>
      </c>
      <c r="C15" s="3">
        <v>52000</v>
      </c>
      <c r="D15" s="82">
        <v>149893</v>
      </c>
      <c r="E15" s="1">
        <f t="shared" si="0"/>
        <v>97893</v>
      </c>
      <c r="F15" s="32">
        <f t="shared" si="3"/>
        <v>288.25576923076926</v>
      </c>
      <c r="G15" s="41">
        <v>124925</v>
      </c>
      <c r="H15" s="3">
        <f t="shared" si="1"/>
        <v>24968</v>
      </c>
      <c r="I15" s="3">
        <f t="shared" si="2"/>
        <v>119.98639183510107</v>
      </c>
    </row>
    <row r="16" spans="1:9" s="13" customFormat="1" ht="15.75">
      <c r="A16" s="10" t="s">
        <v>6</v>
      </c>
      <c r="B16" s="58">
        <v>90010100</v>
      </c>
      <c r="C16" s="11">
        <f>SUM(C7+C9+C14)</f>
        <v>4445318</v>
      </c>
      <c r="D16" s="11">
        <f>SUM(D7+D9+D14)</f>
        <v>11788917</v>
      </c>
      <c r="E16" s="4">
        <f t="shared" si="0"/>
        <v>7343599</v>
      </c>
      <c r="F16" s="31">
        <f t="shared" si="3"/>
        <v>265.198507733305</v>
      </c>
      <c r="G16" s="11">
        <f>SUM(G7+G9+G14)</f>
        <v>8459091</v>
      </c>
      <c r="H16" s="4">
        <f t="shared" si="1"/>
        <v>3329826</v>
      </c>
      <c r="I16" s="11">
        <f t="shared" si="2"/>
        <v>139.36387491280092</v>
      </c>
    </row>
    <row r="17" spans="1:9" s="13" customFormat="1" ht="21" customHeight="1">
      <c r="A17" s="10" t="s">
        <v>7</v>
      </c>
      <c r="B17" s="58">
        <v>40000000</v>
      </c>
      <c r="C17" s="7">
        <f>SUM(C18:C19)</f>
        <v>12853755</v>
      </c>
      <c r="D17" s="7">
        <f>SUM(D18)</f>
        <v>10319413</v>
      </c>
      <c r="E17" s="4">
        <f t="shared" si="0"/>
        <v>-2534342</v>
      </c>
      <c r="F17" s="31">
        <f t="shared" si="3"/>
        <v>80.28325574900097</v>
      </c>
      <c r="G17" s="7">
        <f>SUM(G18)</f>
        <v>2649562</v>
      </c>
      <c r="H17" s="11">
        <f>SUM(D17-G17)</f>
        <v>7669851</v>
      </c>
      <c r="I17" s="11">
        <f>D17/G17*100</f>
        <v>389.47618512040856</v>
      </c>
    </row>
    <row r="18" spans="1:9" ht="47.25">
      <c r="A18" s="70" t="s">
        <v>79</v>
      </c>
      <c r="B18" s="96">
        <v>41031400</v>
      </c>
      <c r="C18" s="72">
        <v>12403755</v>
      </c>
      <c r="D18" s="82">
        <v>10319413</v>
      </c>
      <c r="E18" s="1">
        <f>D18-C18</f>
        <v>-2084342</v>
      </c>
      <c r="F18" s="32">
        <f>SUM(D18/C18*100)</f>
        <v>83.19587898987041</v>
      </c>
      <c r="G18" s="1">
        <v>2649562</v>
      </c>
      <c r="H18" s="3">
        <f>SUM(D18-G18)</f>
        <v>7669851</v>
      </c>
      <c r="I18" s="3">
        <f>D18/G18*100</f>
        <v>389.47618512040856</v>
      </c>
    </row>
    <row r="19" spans="1:9" ht="15.75">
      <c r="A19" s="18" t="s">
        <v>31</v>
      </c>
      <c r="B19" s="97">
        <v>41053900</v>
      </c>
      <c r="C19" s="72">
        <v>450000</v>
      </c>
      <c r="D19" s="94">
        <v>0</v>
      </c>
      <c r="E19" s="1">
        <f>D19-C19</f>
        <v>-450000</v>
      </c>
      <c r="F19" s="32">
        <f>SUM(D19/C19*100)</f>
        <v>0</v>
      </c>
      <c r="G19" s="95">
        <v>0</v>
      </c>
      <c r="H19" s="3">
        <f>SUM(D19-G19)</f>
        <v>0</v>
      </c>
      <c r="I19" s="3" t="e">
        <f>D19/G19*100</f>
        <v>#DIV/0!</v>
      </c>
    </row>
    <row r="20" spans="1:9" s="13" customFormat="1" ht="15.75">
      <c r="A20" s="35" t="s">
        <v>48</v>
      </c>
      <c r="B20" s="36">
        <v>90010300</v>
      </c>
      <c r="C20" s="37">
        <f>SUM(C16+C17)</f>
        <v>17299073</v>
      </c>
      <c r="D20" s="67">
        <f>SUM(D16+D17)</f>
        <v>22108330</v>
      </c>
      <c r="E20" s="37">
        <f t="shared" si="0"/>
        <v>4809257</v>
      </c>
      <c r="F20" s="39">
        <f>SUM(D20/C20*100)</f>
        <v>127.80066307599256</v>
      </c>
      <c r="G20" s="67">
        <f>SUM(G16+G17)</f>
        <v>11108653</v>
      </c>
      <c r="H20" s="4">
        <f>SUM(D20-G20)</f>
        <v>10999677</v>
      </c>
      <c r="I20" s="11">
        <f t="shared" si="2"/>
        <v>199.01899897314283</v>
      </c>
    </row>
    <row r="21" spans="1:9" ht="15.75">
      <c r="A21" s="100" t="s">
        <v>56</v>
      </c>
      <c r="B21" s="40"/>
      <c r="C21" s="40"/>
      <c r="D21" s="40"/>
      <c r="E21" s="3"/>
      <c r="F21" s="20"/>
      <c r="G21" s="2"/>
      <c r="H21" s="2"/>
      <c r="I21" s="2"/>
    </row>
    <row r="22" spans="1:9" ht="15.75">
      <c r="A22" s="5" t="s">
        <v>8</v>
      </c>
      <c r="B22" s="25" t="s">
        <v>28</v>
      </c>
      <c r="C22" s="99">
        <v>149381</v>
      </c>
      <c r="D22" s="99">
        <v>652823</v>
      </c>
      <c r="E22" s="76">
        <f aca="true" t="shared" si="4" ref="E22:E32">D22-C22</f>
        <v>503442</v>
      </c>
      <c r="F22" s="90">
        <f aca="true" t="shared" si="5" ref="F22:F31">D22/C22*100</f>
        <v>437.01876409985204</v>
      </c>
      <c r="G22" s="99">
        <v>591085</v>
      </c>
      <c r="H22" s="77">
        <f>D22-G22</f>
        <v>61738</v>
      </c>
      <c r="I22" s="3">
        <f>D22/G22*100</f>
        <v>110.44485987632913</v>
      </c>
    </row>
    <row r="23" spans="1:9" ht="15.75">
      <c r="A23" s="5" t="s">
        <v>9</v>
      </c>
      <c r="B23" s="25">
        <v>1000</v>
      </c>
      <c r="C23" s="99">
        <v>7664045</v>
      </c>
      <c r="D23" s="99">
        <v>6960362</v>
      </c>
      <c r="E23" s="76">
        <f t="shared" si="4"/>
        <v>-703683</v>
      </c>
      <c r="F23" s="90">
        <f t="shared" si="5"/>
        <v>90.81838637429712</v>
      </c>
      <c r="G23" s="99">
        <v>7668452</v>
      </c>
      <c r="H23" s="77">
        <f aca="true" t="shared" si="6" ref="H23:H32">D23-G23</f>
        <v>-708090</v>
      </c>
      <c r="I23" s="3">
        <f>D23/G23*100</f>
        <v>90.76619375070744</v>
      </c>
    </row>
    <row r="24" spans="1:9" ht="15.75">
      <c r="A24" s="5" t="s">
        <v>35</v>
      </c>
      <c r="B24" s="25">
        <v>2000</v>
      </c>
      <c r="C24" s="99">
        <v>713168</v>
      </c>
      <c r="D24" s="99">
        <v>146368</v>
      </c>
      <c r="E24" s="76">
        <f t="shared" si="4"/>
        <v>-566800</v>
      </c>
      <c r="F24" s="90">
        <f t="shared" si="5"/>
        <v>20.5236353846499</v>
      </c>
      <c r="G24" s="99">
        <v>8984302</v>
      </c>
      <c r="H24" s="77">
        <f t="shared" si="6"/>
        <v>-8837934</v>
      </c>
      <c r="I24" s="3"/>
    </row>
    <row r="25" spans="1:9" ht="15.75">
      <c r="A25" s="5" t="s">
        <v>10</v>
      </c>
      <c r="B25" s="25">
        <v>3000</v>
      </c>
      <c r="C25" s="99">
        <v>3976017</v>
      </c>
      <c r="D25" s="99">
        <v>1029371</v>
      </c>
      <c r="E25" s="76">
        <f t="shared" si="4"/>
        <v>-2946646</v>
      </c>
      <c r="F25" s="90">
        <f t="shared" si="5"/>
        <v>25.889501981505614</v>
      </c>
      <c r="G25" s="99">
        <v>4185626</v>
      </c>
      <c r="H25" s="77">
        <f t="shared" si="6"/>
        <v>-3156255</v>
      </c>
      <c r="I25" s="3">
        <f>D25/G25*100</f>
        <v>24.59299994791699</v>
      </c>
    </row>
    <row r="26" spans="1:9" ht="15.75">
      <c r="A26" s="5" t="s">
        <v>12</v>
      </c>
      <c r="B26" s="25">
        <v>4000</v>
      </c>
      <c r="C26" s="99">
        <v>711910</v>
      </c>
      <c r="D26" s="99">
        <v>521691</v>
      </c>
      <c r="E26" s="76">
        <f t="shared" si="4"/>
        <v>-190219</v>
      </c>
      <c r="F26" s="90">
        <f t="shared" si="5"/>
        <v>73.28047084603391</v>
      </c>
      <c r="G26" s="99">
        <v>1151162</v>
      </c>
      <c r="H26" s="77">
        <f t="shared" si="6"/>
        <v>-629471</v>
      </c>
      <c r="I26" s="3">
        <f>D26/G26*100</f>
        <v>45.3186432491691</v>
      </c>
    </row>
    <row r="27" spans="1:9" ht="15.75">
      <c r="A27" s="5" t="s">
        <v>13</v>
      </c>
      <c r="B27" s="25">
        <v>5000</v>
      </c>
      <c r="C27" s="99">
        <v>280684</v>
      </c>
      <c r="D27" s="99">
        <v>1036</v>
      </c>
      <c r="E27" s="76">
        <f t="shared" si="4"/>
        <v>-279648</v>
      </c>
      <c r="F27" s="90">
        <f t="shared" si="5"/>
        <v>0.36909834547035103</v>
      </c>
      <c r="G27" s="99">
        <v>35000</v>
      </c>
      <c r="H27" s="77">
        <f t="shared" si="6"/>
        <v>-33964</v>
      </c>
      <c r="I27" s="3">
        <f>D27/G27*100</f>
        <v>2.96</v>
      </c>
    </row>
    <row r="28" spans="1:9" ht="15.75">
      <c r="A28" s="12" t="s">
        <v>11</v>
      </c>
      <c r="B28" s="25">
        <v>6000</v>
      </c>
      <c r="C28" s="99">
        <v>6516465</v>
      </c>
      <c r="D28" s="99">
        <v>5429755</v>
      </c>
      <c r="E28" s="76">
        <f t="shared" si="4"/>
        <v>-1086710</v>
      </c>
      <c r="F28" s="90">
        <f t="shared" si="5"/>
        <v>83.32362715061004</v>
      </c>
      <c r="G28" s="99">
        <v>3101599</v>
      </c>
      <c r="H28" s="77">
        <f t="shared" si="6"/>
        <v>2328156</v>
      </c>
      <c r="I28" s="3"/>
    </row>
    <row r="29" spans="1:9" ht="15.75">
      <c r="A29" s="16" t="s">
        <v>64</v>
      </c>
      <c r="B29" s="47">
        <v>7000</v>
      </c>
      <c r="C29" s="99">
        <v>37355645</v>
      </c>
      <c r="D29" s="99">
        <v>24431540</v>
      </c>
      <c r="E29" s="77">
        <f t="shared" si="4"/>
        <v>-12924105</v>
      </c>
      <c r="F29" s="90">
        <f t="shared" si="5"/>
        <v>65.40253822414256</v>
      </c>
      <c r="G29" s="99">
        <v>33050844</v>
      </c>
      <c r="H29" s="77">
        <f t="shared" si="6"/>
        <v>-8619304</v>
      </c>
      <c r="I29" s="3">
        <f>D29/G29*100</f>
        <v>73.9210774768717</v>
      </c>
    </row>
    <row r="30" spans="1:9" ht="15.75">
      <c r="A30" s="16" t="s">
        <v>65</v>
      </c>
      <c r="B30" s="47">
        <v>8000</v>
      </c>
      <c r="C30" s="99">
        <v>201071</v>
      </c>
      <c r="D30" s="99">
        <v>6270</v>
      </c>
      <c r="E30" s="77">
        <f t="shared" si="4"/>
        <v>-194801</v>
      </c>
      <c r="F30" s="90">
        <f t="shared" si="5"/>
        <v>3.118301495491642</v>
      </c>
      <c r="G30" s="99">
        <v>506441</v>
      </c>
      <c r="H30" s="77">
        <f t="shared" si="6"/>
        <v>-500171</v>
      </c>
      <c r="I30" s="3">
        <f>D30/G30*100</f>
        <v>1.2380514215871148</v>
      </c>
    </row>
    <row r="31" spans="1:9" ht="15.75">
      <c r="A31" s="24" t="s">
        <v>66</v>
      </c>
      <c r="B31" s="47">
        <v>9000</v>
      </c>
      <c r="C31" s="99">
        <v>1323100</v>
      </c>
      <c r="D31" s="99">
        <v>1323100</v>
      </c>
      <c r="E31" s="76">
        <f t="shared" si="4"/>
        <v>0</v>
      </c>
      <c r="F31" s="90">
        <f t="shared" si="5"/>
        <v>100</v>
      </c>
      <c r="G31" s="99">
        <v>1713292</v>
      </c>
      <c r="H31" s="77">
        <f t="shared" si="6"/>
        <v>-390192</v>
      </c>
      <c r="I31" s="3">
        <f>D31/G31*100</f>
        <v>77.22559843856155</v>
      </c>
    </row>
    <row r="32" spans="1:9" ht="15.75">
      <c r="A32" s="29" t="s">
        <v>63</v>
      </c>
      <c r="B32" s="30"/>
      <c r="C32" s="89">
        <f>SUM(C22:C31)</f>
        <v>58891486</v>
      </c>
      <c r="D32" s="89">
        <f>SUM(D22:D31)</f>
        <v>40502316</v>
      </c>
      <c r="E32" s="78">
        <f t="shared" si="4"/>
        <v>-18389170</v>
      </c>
      <c r="F32" s="91">
        <f>D32/C32*100</f>
        <v>68.77448465131275</v>
      </c>
      <c r="G32" s="85">
        <f>SUM(G22:G31)</f>
        <v>60987803</v>
      </c>
      <c r="H32" s="77">
        <f t="shared" si="6"/>
        <v>-20485487</v>
      </c>
      <c r="I32" s="3">
        <f>D32/G32*100</f>
        <v>66.4105181818076</v>
      </c>
    </row>
    <row r="33" spans="1:9" ht="15.75">
      <c r="A33" s="15" t="s">
        <v>57</v>
      </c>
      <c r="B33" s="26"/>
      <c r="C33" s="84"/>
      <c r="D33" s="84"/>
      <c r="E33" s="86"/>
      <c r="F33" s="92"/>
      <c r="G33" s="83"/>
      <c r="H33" s="77"/>
      <c r="I33" s="3"/>
    </row>
    <row r="34" spans="1:9" ht="31.5">
      <c r="A34" s="16" t="s">
        <v>49</v>
      </c>
      <c r="B34" s="26"/>
      <c r="C34" s="85">
        <v>-41592413</v>
      </c>
      <c r="D34" s="85">
        <v>-18393986</v>
      </c>
      <c r="E34" s="77">
        <f>D34-C34</f>
        <v>23198427</v>
      </c>
      <c r="F34" s="90">
        <f>D34/C34*100</f>
        <v>44.224378133579314</v>
      </c>
      <c r="G34" s="85">
        <v>-49879151</v>
      </c>
      <c r="H34" s="77">
        <f>D34-G34</f>
        <v>31485165</v>
      </c>
      <c r="I34" s="3">
        <f>D34/G34*100</f>
        <v>36.877103220942956</v>
      </c>
    </row>
    <row r="35" spans="1:9" ht="31.5">
      <c r="A35" s="16" t="s">
        <v>50</v>
      </c>
      <c r="B35" s="26"/>
      <c r="C35" s="85">
        <v>-41592413</v>
      </c>
      <c r="D35" s="85">
        <v>-18393986</v>
      </c>
      <c r="E35" s="77">
        <f>D35-C35</f>
        <v>23198427</v>
      </c>
      <c r="F35" s="90">
        <f>D35/C35*100</f>
        <v>44.224378133579314</v>
      </c>
      <c r="G35" s="85">
        <v>-49879151</v>
      </c>
      <c r="H35" s="77">
        <f>D35-G35</f>
        <v>31485165</v>
      </c>
      <c r="I35" s="3">
        <f>D35/G35*100</f>
        <v>36.877103220942956</v>
      </c>
    </row>
    <row r="36" spans="1:6" ht="15.75">
      <c r="A36" s="48"/>
      <c r="B36" s="49"/>
      <c r="C36" s="50"/>
      <c r="D36" s="59"/>
      <c r="E36" s="50"/>
      <c r="F36" s="50"/>
    </row>
    <row r="37" spans="1:5" s="53" customFormat="1" ht="18" customHeight="1">
      <c r="A37" s="62" t="s">
        <v>30</v>
      </c>
      <c r="C37" s="52"/>
      <c r="E37" s="52" t="s">
        <v>77</v>
      </c>
    </row>
    <row r="40" spans="1:7" s="54" customFormat="1" ht="15.75">
      <c r="A40" s="93"/>
      <c r="C40" s="134"/>
      <c r="D40" s="134"/>
      <c r="G40" s="88"/>
    </row>
    <row r="41" s="54" customFormat="1" ht="15.75">
      <c r="A41" s="93"/>
    </row>
    <row r="42" spans="1:7" s="54" customFormat="1" ht="15.75">
      <c r="A42" s="93"/>
      <c r="C42" s="87"/>
      <c r="D42" s="134"/>
      <c r="E42" s="134"/>
      <c r="G42" s="87"/>
    </row>
    <row r="43" spans="3:8" ht="15.75">
      <c r="C43" s="54"/>
      <c r="D43" s="54"/>
      <c r="E43" s="54"/>
      <c r="F43" s="54"/>
      <c r="G43" s="54"/>
      <c r="H43" s="54"/>
    </row>
    <row r="44" spans="3:8" ht="15.75">
      <c r="C44" s="54"/>
      <c r="D44" s="54"/>
      <c r="E44" s="54"/>
      <c r="F44" s="54"/>
      <c r="G44" s="54"/>
      <c r="H44" s="54"/>
    </row>
    <row r="46" ht="15.75">
      <c r="G46" s="60"/>
    </row>
    <row r="47" ht="15.75">
      <c r="G47" s="60"/>
    </row>
    <row r="48" ht="15.75">
      <c r="G48" s="63"/>
    </row>
    <row r="49" ht="15.75">
      <c r="G49" s="60"/>
    </row>
    <row r="50" ht="15.75">
      <c r="G50" s="60"/>
    </row>
    <row r="51" ht="15.75">
      <c r="G51" s="60"/>
    </row>
  </sheetData>
  <sheetProtection/>
  <mergeCells count="10">
    <mergeCell ref="C40:D40"/>
    <mergeCell ref="D42:E42"/>
    <mergeCell ref="A1:I1"/>
    <mergeCell ref="A4:A5"/>
    <mergeCell ref="B4:B5"/>
    <mergeCell ref="C4:C5"/>
    <mergeCell ref="D4:D5"/>
    <mergeCell ref="E4:F4"/>
    <mergeCell ref="G4:G5"/>
    <mergeCell ref="H4:I4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Доходы</dc:creator>
  <cp:keywords/>
  <dc:description/>
  <cp:lastModifiedBy>Пользователь Windows</cp:lastModifiedBy>
  <cp:lastPrinted>2021-11-12T12:45:15Z</cp:lastPrinted>
  <dcterms:created xsi:type="dcterms:W3CDTF">2011-01-28T06:06:49Z</dcterms:created>
  <dcterms:modified xsi:type="dcterms:W3CDTF">2021-11-12T13:21:17Z</dcterms:modified>
  <cp:category/>
  <cp:version/>
  <cp:contentType/>
  <cp:contentStatus/>
</cp:coreProperties>
</file>