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1580" activeTab="0"/>
  </bookViews>
  <sheets>
    <sheet name="ЗАГАЛЬНИЙ ФОНД" sheetId="1" r:id="rId1"/>
    <sheet name="СПЕЦІАЛЬНИЙ ФОНД" sheetId="2" r:id="rId2"/>
  </sheets>
  <definedNames>
    <definedName name="Z_6F1E5DE9_7344_4410_9627_DF9739202349_.wvu.PrintArea" localSheetId="1" hidden="1">'СПЕЦІАЛЬНИЙ ФОНД'!$A$1:$F$39</definedName>
    <definedName name="Z_6F1E5DE9_7344_4410_9627_DF9739202349_.wvu.PrintTitles" localSheetId="1" hidden="1">'СПЕЦІАЛЬНИЙ ФОНД'!$4:$5</definedName>
    <definedName name="Z_6F1E5DE9_7344_4410_9627_DF9739202349_.wvu.Rows" localSheetId="1" hidden="1">'СПЕЦІАЛЬНИЙ ФОНД'!#REF!,'СПЕЦІАЛЬНИЙ ФОНД'!#REF!</definedName>
    <definedName name="Z_81A9095A_B086_4891_996D_867FD9D534B9_.wvu.PrintArea" localSheetId="0" hidden="1">'ЗАГАЛЬНИЙ ФОНД'!$A$1:$F$73</definedName>
    <definedName name="Z_81A9095A_B086_4891_996D_867FD9D534B9_.wvu.Rows" localSheetId="1" hidden="1">'СПЕЦІАЛЬНИЙ ФОНД'!#REF!,'СПЕЦІАЛЬНИЙ ФОНД'!#REF!,'СПЕЦІАЛЬНИЙ ФОНД'!#REF!,'СПЕЦІАЛЬНИЙ ФОНД'!#REF!,'СПЕЦІАЛЬНИЙ ФОНД'!#REF!,'СПЕЦІАЛЬНИЙ ФОНД'!#REF!,'СПЕЦІАЛЬНИЙ ФОНД'!$29:$30,'СПЕЦІАЛЬНИЙ ФОНД'!#REF!,'СПЕЦІАЛЬНИЙ ФОНД'!#REF!</definedName>
    <definedName name="Z_F3F80221_71CA_4878_A077_07406A0869E9_.wvu.PrintArea" localSheetId="1" hidden="1">'СПЕЦІАЛЬНИЙ ФОНД'!$A$1:$F$39</definedName>
    <definedName name="Z_F3F80221_71CA_4878_A077_07406A0869E9_.wvu.PrintTitles" localSheetId="1" hidden="1">'СПЕЦІАЛЬНИЙ ФОНД'!$4:$5</definedName>
    <definedName name="Z_F3F80221_71CA_4878_A077_07406A0869E9_.wvu.Rows" localSheetId="1" hidden="1">'СПЕЦІАЛЬНИЙ ФОНД'!#REF!,'СПЕЦІАЛЬНИЙ ФОНД'!#REF!,'СПЕЦІАЛЬНИЙ ФОНД'!#REF!,'СПЕЦІАЛЬНИЙ ФОНД'!#REF!</definedName>
    <definedName name="_xlnm.Print_Area" localSheetId="0">'ЗАГАЛЬНИЙ ФОНД'!$A$1:$I$72</definedName>
    <definedName name="_xlnm.Print_Area" localSheetId="1">'СПЕЦІАЛЬНИЙ ФОНД'!$A$1:$I$37</definedName>
  </definedNames>
  <calcPr fullCalcOnLoad="1"/>
</workbook>
</file>

<file path=xl/sharedStrings.xml><?xml version="1.0" encoding="utf-8"?>
<sst xmlns="http://schemas.openxmlformats.org/spreadsheetml/2006/main" count="126" uniqueCount="92">
  <si>
    <t xml:space="preserve">Інші надходження </t>
  </si>
  <si>
    <t xml:space="preserve">       %</t>
  </si>
  <si>
    <t xml:space="preserve">Податкові надходження- всього, у т.ч. </t>
  </si>
  <si>
    <t>Неподаткові надходження- всього,у т.ч.</t>
  </si>
  <si>
    <t xml:space="preserve">Власні надходження бюджетних установ </t>
  </si>
  <si>
    <t xml:space="preserve">Доходи від операцій з капіталом </t>
  </si>
  <si>
    <t>РАЗОМ доходів ( без трансфертів)</t>
  </si>
  <si>
    <t xml:space="preserve">Офіційні трансферти -всього 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</si>
  <si>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</si>
  <si>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</si>
  <si>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</si>
  <si>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</si>
  <si>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</si>
  <si>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</si>
  <si>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 xml:space="preserve">Адміністративні штрафи та інші санкції </t>
  </si>
  <si>
    <t>Плата за оренду майнових комплексів та іншого майна,що у комунальній власності</t>
  </si>
  <si>
    <t xml:space="preserve">Державне мито </t>
  </si>
  <si>
    <t>Туристичний збір</t>
  </si>
  <si>
    <t>Плата за розміщення тимчасово вільних коштів місцевих бюджетів</t>
  </si>
  <si>
    <t>"+,-"</t>
  </si>
  <si>
    <t>Транспортний податок</t>
  </si>
  <si>
    <t>Найменування</t>
  </si>
  <si>
    <t>Надходження коштів пайової участі у розвитку інфраструктури населеного пункту</t>
  </si>
  <si>
    <t>Адміністративний збір за проведення державної реєстрації юридичних осіб,  фізичних  осіб – підприємців та громадських формувань</t>
  </si>
  <si>
    <t xml:space="preserve">Адміністративний     збір  за державну    реєстрацію речових прав на нерухоме   майно та їх обтяжень 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</si>
  <si>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пов’язаних з державною реєстрацією</t>
  </si>
  <si>
    <t>Акцизний податок з виробленого в Україні пального</t>
  </si>
  <si>
    <t>Акцизний податок з ввезеного на митну територію України пального</t>
  </si>
  <si>
    <t>0100.</t>
  </si>
  <si>
    <t xml:space="preserve">Охорона здоров`я </t>
  </si>
  <si>
    <t xml:space="preserve">Начальник фінансового управління </t>
  </si>
  <si>
    <t>Інші субвенції з місцевого бюджету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</si>
  <si>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</si>
  <si>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</si>
  <si>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дотації з місцевого бюджету</t>
  </si>
  <si>
    <t xml:space="preserve">Охорона здоров'я </t>
  </si>
  <si>
    <t>Податок та збір на доходи фізичних осіб</t>
  </si>
  <si>
    <t>Рентна плата за спеціальне використання лісових ресурсів( крім рентної плати за спеціальне використання лісових ресурсів в частині деревини,заготовленої в порядку рубок головного користування)</t>
  </si>
  <si>
    <t>Рентна плата  за користування надрами для видобування  корисних копалин місцевого значення</t>
  </si>
  <si>
    <t>Акцизний збір з реалізації суб'єктами господарювання роздрібної торгівлі підакцизних товарів</t>
  </si>
  <si>
    <t xml:space="preserve">Єдиний податок </t>
  </si>
  <si>
    <t>Податок на нерухоме майно, відмінне від земельної ділянки</t>
  </si>
  <si>
    <t>Плата за надання інших адміністративних послуг</t>
  </si>
  <si>
    <t>Освітня субвенція з державного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</si>
  <si>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</si>
  <si>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</si>
  <si>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</si>
  <si>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Кошти від продажу землі  </t>
  </si>
  <si>
    <t>Усього доходів (з трансфертами)</t>
  </si>
  <si>
    <t>Разом коштів, отриманих з усіх джерел фінансування бюджету за типом кредитора</t>
  </si>
  <si>
    <t>Разом коштів, отриманих з усіх джерел фінансування бюджету за типом боргового зобов`язання</t>
  </si>
  <si>
    <t>Медична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</si>
  <si>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</si>
  <si>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</si>
  <si>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ФІНАСУВАННЯ БЮДЖЕТУ</t>
  </si>
  <si>
    <t>ДОХОДИ</t>
  </si>
  <si>
    <t>ВИДАТКИ</t>
  </si>
  <si>
    <t>ФІНАНСУВАННЯ БЮДЖЕТУ</t>
  </si>
  <si>
    <t>УСЬОГО доходів ( без трансфертів)</t>
  </si>
  <si>
    <t>Рентна плата за користування  надрами для видобування корисних копалин загальнодержавного значення</t>
  </si>
  <si>
    <t>Земельний податок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</si>
  <si>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</si>
  <si>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</si>
  <si>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грн.</t>
  </si>
  <si>
    <t>Усього видатків</t>
  </si>
  <si>
    <t>Економічна діяльність</t>
  </si>
  <si>
    <t>Інша діяльність</t>
  </si>
  <si>
    <t>Міжбюджетні тансферти</t>
  </si>
  <si>
    <t>Відхилення до річних призначень з урахуванням змін</t>
  </si>
  <si>
    <t>Код бюджетної класифікації</t>
  </si>
  <si>
    <t>Затверджено розписом на 2021 рік х урахуванням змін</t>
  </si>
  <si>
    <t>Відхилення до відповідного періоду минулого року</t>
  </si>
  <si>
    <t>Виконано за відповідний період минулого року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</si>
  <si>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</si>
  <si>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Затверджено розписом на 2021 рік з урахуванням змін</t>
  </si>
  <si>
    <t>Податок на прибуток підприємств та фінансових установ комунальної власності</t>
  </si>
  <si>
    <t>Плата за встановлення земельного сервітуту</t>
  </si>
  <si>
    <t>Рентна плата за спеціальне використання води водних об'єктів місцевого значення</t>
  </si>
  <si>
    <t>Начальник фінансового управління                                                                                                                                                                                             Тетяна ПИЛИПЕНКО</t>
  </si>
  <si>
    <t>Тетяна ПИЛИПЕНКО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</si>
  <si>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</si>
  <si>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Субвенція з державного бюджету місцевим бюджетам для реалізації проектів в рамках Надзвичайної кредитної програми для відновлення України </t>
  </si>
  <si>
    <t>Надходження коштів від відшкодування втрат сільськогосподарського і лісогосподарського виробництва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</si>
  <si>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</si>
  <si>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</si>
  <si>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 xml:space="preserve"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 </t>
  </si>
  <si>
    <t xml:space="preserve"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 </t>
  </si>
  <si>
    <t xml:space="preserve">        Інформація про виконання  бюджету Лиманської міської територіальної громади  по спеціальному  фонду станом на 01.10.2021 </t>
  </si>
  <si>
    <t xml:space="preserve">Виконано станом на 01.10.2021 </t>
  </si>
  <si>
    <t xml:space="preserve">                       Інформація про виконання  бюджету Лиманської міської територіальної громади  по загальному  фонду станом на 01.10.2021 </t>
  </si>
  <si>
    <t>Субвенція з державного бюджету місцевим бюджетам на реалізацію програми "Спроможна школа для кращих результатів"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</si>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</sst>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 ;[Red]\-#,##0\ "/>
    <numFmt numFmtId="189" formatCode="#,##0.0_ ;[Red]\-#,##0.0\ "/>
    <numFmt numFmtId="190" formatCode="0.0"/>
    <numFmt numFmtId="191" formatCode="0.000000"/>
    <numFmt numFmtId="192" formatCode="0.00000"/>
    <numFmt numFmtId="193" formatCode="0.0000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&quot;р.&quot;_-;\-* #,##0.0&quot;р.&quot;_-;_-* &quot;-&quot;??&quot;р.&quot;_-;_-@_-"/>
    <numFmt numFmtId="200" formatCode="_-* #,##0&quot;р.&quot;_-;\-* #,##0&quot;р.&quot;_-;_-* &quot;-&quot;??&quot;р.&quot;_-;_-@_-"/>
    <numFmt numFmtId="201" formatCode="#,##0_ ;\-#,##0\ "/>
    <numFmt numFmtId="202" formatCode="#,##0.00_ ;\-#,##0.00\ "/>
    <numFmt numFmtId="203" formatCode="#,##0.0_ ;\-#,##0.0\ "/>
    <numFmt numFmtId="204" formatCode="[$-422]d\ mmmm\ yyyy&quot; р.&quot;"/>
    <numFmt numFmtId="205" formatCode="#,##0.00;\-#,##0.00"/>
    <numFmt numFmtId="206" formatCode="#,##0.0;\-#,##0.0"/>
    <numFmt numFmtId="207" formatCode="#,##0;\-#,##0"/>
    <numFmt numFmtId="208" formatCode="0_ ;\-0\ "/>
    <numFmt numFmtId="209" formatCode="#0.00"/>
    <numFmt numFmtId="210" formatCode="#,##0.000"/>
    <numFmt numFmtId="211" formatCode="#,##0.0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5"/>
      <color indexed="8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333333"/>
      <name val="Times New Roman"/>
      <family val="1"/>
    </font>
    <font>
      <sz val="5"/>
      <color rgb="FF000000"/>
      <name val="Times New Roman"/>
      <family val="1"/>
    </font>
    <font>
      <sz val="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4" fillId="0" borderId="0">
      <alignment/>
      <protection/>
    </xf>
    <xf numFmtId="0" fontId="47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190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90" fontId="1" fillId="0" borderId="11" xfId="0" applyNumberFormat="1" applyFont="1" applyBorder="1" applyAlignment="1">
      <alignment/>
    </xf>
    <xf numFmtId="190" fontId="2" fillId="0" borderId="10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wrapText="1"/>
    </xf>
    <xf numFmtId="190" fontId="2" fillId="0" borderId="11" xfId="0" applyNumberFormat="1" applyFont="1" applyBorder="1" applyAlignment="1">
      <alignment/>
    </xf>
    <xf numFmtId="0" fontId="1" fillId="32" borderId="12" xfId="0" applyFont="1" applyFill="1" applyBorder="1" applyAlignment="1">
      <alignment wrapText="1"/>
    </xf>
    <xf numFmtId="0" fontId="2" fillId="0" borderId="0" xfId="0" applyFont="1" applyAlignment="1">
      <alignment/>
    </xf>
    <xf numFmtId="0" fontId="53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/>
    </xf>
    <xf numFmtId="6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44" fontId="1" fillId="0" borderId="11" xfId="43" applyFont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6" fontId="1" fillId="0" borderId="10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190" fontId="2" fillId="0" borderId="17" xfId="0" applyNumberFormat="1" applyFont="1" applyBorder="1" applyAlignment="1">
      <alignment/>
    </xf>
    <xf numFmtId="190" fontId="1" fillId="0" borderId="17" xfId="0" applyNumberFormat="1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8" xfId="0" applyFont="1" applyBorder="1" applyAlignment="1">
      <alignment/>
    </xf>
    <xf numFmtId="190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190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90" fontId="1" fillId="32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4" fontId="1" fillId="0" borderId="0" xfId="43" applyFont="1" applyAlignment="1">
      <alignment/>
    </xf>
    <xf numFmtId="0" fontId="1" fillId="32" borderId="11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190" fontId="2" fillId="0" borderId="0" xfId="0" applyNumberFormat="1" applyFont="1" applyBorder="1" applyAlignment="1">
      <alignment/>
    </xf>
    <xf numFmtId="19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" fillId="0" borderId="0" xfId="0" applyNumberFormat="1" applyFont="1" applyFill="1" applyAlignment="1" applyProtection="1">
      <alignment wrapText="1"/>
      <protection/>
    </xf>
    <xf numFmtId="0" fontId="1" fillId="0" borderId="11" xfId="43" applyNumberFormat="1" applyFont="1" applyBorder="1" applyAlignment="1">
      <alignment/>
    </xf>
    <xf numFmtId="0" fontId="4" fillId="33" borderId="0" xfId="0" applyFont="1" applyFill="1" applyAlignment="1">
      <alignment horizontal="left" vertical="top" wrapText="1"/>
    </xf>
    <xf numFmtId="0" fontId="53" fillId="0" borderId="0" xfId="0" applyFont="1" applyAlignment="1">
      <alignment wrapText="1"/>
    </xf>
    <xf numFmtId="190" fontId="54" fillId="0" borderId="11" xfId="0" applyNumberFormat="1" applyFont="1" applyBorder="1" applyAlignment="1">
      <alignment/>
    </xf>
    <xf numFmtId="190" fontId="54" fillId="0" borderId="17" xfId="0" applyNumberFormat="1" applyFont="1" applyBorder="1" applyAlignment="1">
      <alignment/>
    </xf>
    <xf numFmtId="0" fontId="2" fillId="0" borderId="16" xfId="0" applyFont="1" applyBorder="1" applyAlignment="1">
      <alignment wrapText="1"/>
    </xf>
    <xf numFmtId="2" fontId="2" fillId="0" borderId="16" xfId="0" applyNumberFormat="1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90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/>
    </xf>
    <xf numFmtId="0" fontId="53" fillId="0" borderId="14" xfId="0" applyFont="1" applyBorder="1" applyAlignment="1">
      <alignment wrapText="1"/>
    </xf>
    <xf numFmtId="0" fontId="1" fillId="0" borderId="11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43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47" fillId="0" borderId="11" xfId="54" applyNumberFormat="1" applyFont="1" applyBorder="1">
      <alignment/>
      <protection/>
    </xf>
    <xf numFmtId="4" fontId="55" fillId="0" borderId="11" xfId="54" applyNumberFormat="1" applyFont="1" applyBorder="1">
      <alignment/>
      <protection/>
    </xf>
    <xf numFmtId="4" fontId="28" fillId="0" borderId="11" xfId="54" applyNumberFormat="1" applyFont="1" applyBorder="1">
      <alignment/>
      <protection/>
    </xf>
    <xf numFmtId="4" fontId="5" fillId="0" borderId="11" xfId="0" applyNumberFormat="1" applyFont="1" applyBorder="1" applyAlignment="1">
      <alignment/>
    </xf>
    <xf numFmtId="4" fontId="47" fillId="32" borderId="11" xfId="54" applyNumberFormat="1" applyFont="1" applyFill="1" applyBorder="1">
      <alignment/>
      <protection/>
    </xf>
    <xf numFmtId="211" fontId="55" fillId="0" borderId="11" xfId="54" applyNumberFormat="1" applyFont="1" applyBorder="1">
      <alignment/>
      <protection/>
    </xf>
    <xf numFmtId="210" fontId="47" fillId="0" borderId="11" xfId="54" applyNumberFormat="1" applyFont="1" applyBorder="1">
      <alignment/>
      <protection/>
    </xf>
    <xf numFmtId="190" fontId="56" fillId="0" borderId="11" xfId="0" applyNumberFormat="1" applyFont="1" applyBorder="1" applyAlignment="1">
      <alignment/>
    </xf>
    <xf numFmtId="4" fontId="56" fillId="32" borderId="11" xfId="0" applyNumberFormat="1" applyFont="1" applyFill="1" applyBorder="1" applyAlignment="1">
      <alignment/>
    </xf>
    <xf numFmtId="4" fontId="57" fillId="32" borderId="11" xfId="0" applyNumberFormat="1" applyFont="1" applyFill="1" applyBorder="1" applyAlignment="1">
      <alignment/>
    </xf>
    <xf numFmtId="0" fontId="58" fillId="0" borderId="0" xfId="0" applyFont="1" applyAlignment="1">
      <alignment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4" fontId="1" fillId="32" borderId="11" xfId="0" applyNumberFormat="1" applyFont="1" applyFill="1" applyBorder="1" applyAlignment="1">
      <alignment/>
    </xf>
    <xf numFmtId="190" fontId="1" fillId="0" borderId="11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4" fontId="56" fillId="0" borderId="11" xfId="0" applyNumberFormat="1" applyFont="1" applyBorder="1" applyAlignment="1">
      <alignment/>
    </xf>
    <xf numFmtId="202" fontId="1" fillId="0" borderId="0" xfId="0" applyNumberFormat="1" applyFont="1" applyBorder="1" applyAlignment="1">
      <alignment/>
    </xf>
    <xf numFmtId="205" fontId="59" fillId="34" borderId="0" xfId="0" applyNumberFormat="1" applyFont="1" applyFill="1" applyBorder="1" applyAlignment="1">
      <alignment horizontal="right" vertical="center" wrapText="1"/>
    </xf>
    <xf numFmtId="4" fontId="1" fillId="32" borderId="22" xfId="0" applyNumberFormat="1" applyFont="1" applyFill="1" applyBorder="1" applyAlignment="1">
      <alignment/>
    </xf>
    <xf numFmtId="4" fontId="1" fillId="32" borderId="16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190" fontId="1" fillId="0" borderId="22" xfId="0" applyNumberFormat="1" applyFont="1" applyBorder="1" applyAlignment="1">
      <alignment/>
    </xf>
    <xf numFmtId="190" fontId="1" fillId="0" borderId="23" xfId="0" applyNumberFormat="1" applyFont="1" applyBorder="1" applyAlignment="1">
      <alignment/>
    </xf>
    <xf numFmtId="190" fontId="2" fillId="0" borderId="22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205" fontId="60" fillId="33" borderId="0" xfId="0" applyNumberFormat="1" applyFont="1" applyFill="1" applyBorder="1" applyAlignment="1">
      <alignment horizontal="right" vertical="center" wrapText="1"/>
    </xf>
    <xf numFmtId="4" fontId="53" fillId="33" borderId="24" xfId="0" applyNumberFormat="1" applyFont="1" applyFill="1" applyBorder="1" applyAlignment="1">
      <alignment horizontal="right" vertical="center" wrapText="1"/>
    </xf>
    <xf numFmtId="4" fontId="53" fillId="33" borderId="24" xfId="0" applyNumberFormat="1" applyFont="1" applyFill="1" applyBorder="1" applyAlignment="1">
      <alignment horizontal="right" wrapText="1"/>
    </xf>
    <xf numFmtId="4" fontId="1" fillId="32" borderId="24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zoomScale="95" zoomScaleNormal="75" zoomScaleSheetLayoutView="95" zoomScalePageLayoutView="0" workbookViewId="0" topLeftCell="A1">
      <pane xSplit="1" ySplit="4" topLeftCell="B4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57" sqref="G57:H70"/>
    </sheetView>
  </sheetViews>
  <sheetFormatPr defaultColWidth="9.00390625" defaultRowHeight="12.75"/>
  <cols>
    <col min="1" max="1" width="66.25390625" style="6" customWidth="1"/>
    <col min="2" max="2" width="16.125" style="17" customWidth="1"/>
    <col min="3" max="3" width="20.00390625" style="90" customWidth="1"/>
    <col min="4" max="4" width="23.75390625" style="90" customWidth="1"/>
    <col min="5" max="5" width="15.25390625" style="17" customWidth="1"/>
    <col min="6" max="6" width="14.00390625" style="17" customWidth="1"/>
    <col min="7" max="7" width="17.625" style="17" customWidth="1"/>
    <col min="8" max="8" width="19.875" style="17" customWidth="1"/>
    <col min="9" max="9" width="14.875" style="17" customWidth="1"/>
    <col min="10" max="16384" width="9.125" style="17" customWidth="1"/>
  </cols>
  <sheetData>
    <row r="1" spans="1:9" ht="15.75">
      <c r="A1" s="105" t="s">
        <v>89</v>
      </c>
      <c r="B1" s="106"/>
      <c r="C1" s="106"/>
      <c r="D1" s="106"/>
      <c r="E1" s="106"/>
      <c r="F1" s="106"/>
      <c r="G1" s="107"/>
      <c r="H1" s="107"/>
      <c r="I1" s="107"/>
    </row>
    <row r="2" spans="1:9" ht="15.75">
      <c r="A2" s="46"/>
      <c r="B2" s="58"/>
      <c r="C2" s="81"/>
      <c r="D2" s="81"/>
      <c r="E2" s="58"/>
      <c r="F2" s="58"/>
      <c r="I2" s="17" t="s">
        <v>63</v>
      </c>
    </row>
    <row r="3" spans="1:9" ht="45.75" customHeight="1">
      <c r="A3" s="103" t="s">
        <v>21</v>
      </c>
      <c r="B3" s="103" t="s">
        <v>69</v>
      </c>
      <c r="C3" s="102" t="s">
        <v>74</v>
      </c>
      <c r="D3" s="102" t="s">
        <v>88</v>
      </c>
      <c r="E3" s="103" t="s">
        <v>68</v>
      </c>
      <c r="F3" s="103"/>
      <c r="G3" s="104" t="s">
        <v>72</v>
      </c>
      <c r="H3" s="104" t="s">
        <v>71</v>
      </c>
      <c r="I3" s="104"/>
    </row>
    <row r="4" spans="1:9" ht="18" customHeight="1">
      <c r="A4" s="103"/>
      <c r="B4" s="103"/>
      <c r="C4" s="102"/>
      <c r="D4" s="102"/>
      <c r="E4" s="47" t="s">
        <v>19</v>
      </c>
      <c r="F4" s="48" t="s">
        <v>1</v>
      </c>
      <c r="G4" s="104"/>
      <c r="H4" s="47" t="s">
        <v>19</v>
      </c>
      <c r="I4" s="48" t="s">
        <v>1</v>
      </c>
    </row>
    <row r="5" spans="1:9" ht="15.75">
      <c r="A5" s="15" t="s">
        <v>55</v>
      </c>
      <c r="B5" s="2"/>
      <c r="C5" s="84"/>
      <c r="D5" s="82"/>
      <c r="E5" s="2"/>
      <c r="F5" s="21"/>
      <c r="G5" s="2"/>
      <c r="H5" s="2"/>
      <c r="I5" s="2"/>
    </row>
    <row r="6" spans="1:9" s="13" customFormat="1" ht="15.75">
      <c r="A6" s="22" t="s">
        <v>2</v>
      </c>
      <c r="B6" s="7">
        <v>10000000</v>
      </c>
      <c r="C6" s="83">
        <f>SUM(C7:C21)</f>
        <v>297720800</v>
      </c>
      <c r="D6" s="83">
        <f>SUM(D7:D21)</f>
        <v>204675610</v>
      </c>
      <c r="E6" s="11">
        <f>SUM(E7:E21)</f>
        <v>-93045190</v>
      </c>
      <c r="F6" s="11">
        <f>SUM(D6/C6*100)</f>
        <v>68.7475010143732</v>
      </c>
      <c r="G6" s="11">
        <f>SUM(G7:G21)</f>
        <v>190814441</v>
      </c>
      <c r="H6" s="11">
        <f>SUM(H7:H21)</f>
        <v>13861169</v>
      </c>
      <c r="I6" s="11">
        <f aca="true" t="shared" si="0" ref="I6:I55">D6/G6*100</f>
        <v>107.2642138233133</v>
      </c>
    </row>
    <row r="7" spans="1:9" ht="15.75">
      <c r="A7" s="16" t="s">
        <v>36</v>
      </c>
      <c r="B7" s="2">
        <v>11010000</v>
      </c>
      <c r="C7" s="84">
        <v>234523000</v>
      </c>
      <c r="D7" s="92">
        <v>161057981</v>
      </c>
      <c r="E7" s="42">
        <f aca="true" t="shared" si="1" ref="E7:E35">D7-C7</f>
        <v>-73465019</v>
      </c>
      <c r="F7" s="3">
        <f aca="true" t="shared" si="2" ref="F7:F35">D7/C7*100</f>
        <v>68.67470610558453</v>
      </c>
      <c r="G7" s="2">
        <v>148875136</v>
      </c>
      <c r="H7" s="3">
        <f>SUM(D7-G7)</f>
        <v>12182845</v>
      </c>
      <c r="I7" s="3">
        <f t="shared" si="0"/>
        <v>108.18326372511258</v>
      </c>
    </row>
    <row r="8" spans="1:9" ht="31.5">
      <c r="A8" s="16" t="s">
        <v>75</v>
      </c>
      <c r="B8" s="2">
        <v>11020200</v>
      </c>
      <c r="C8" s="84">
        <v>0</v>
      </c>
      <c r="D8" s="84">
        <v>18</v>
      </c>
      <c r="E8" s="42">
        <f>D8-C8</f>
        <v>18</v>
      </c>
      <c r="F8" s="44" t="e">
        <f>D8/C8*100</f>
        <v>#DIV/0!</v>
      </c>
      <c r="G8" s="2">
        <v>18</v>
      </c>
      <c r="H8" s="3">
        <f>SUM(D8-G8)</f>
        <v>0</v>
      </c>
      <c r="I8" s="3">
        <f>D8/G8*100</f>
        <v>100</v>
      </c>
    </row>
    <row r="9" spans="1:9" ht="63">
      <c r="A9" s="16" t="s">
        <v>37</v>
      </c>
      <c r="B9" s="2">
        <v>13010200</v>
      </c>
      <c r="C9" s="84">
        <v>460800</v>
      </c>
      <c r="D9" s="92">
        <v>224481</v>
      </c>
      <c r="E9" s="42">
        <f t="shared" si="1"/>
        <v>-236319</v>
      </c>
      <c r="F9" s="3">
        <f t="shared" si="2"/>
        <v>48.71549479166667</v>
      </c>
      <c r="G9" s="2">
        <v>329347</v>
      </c>
      <c r="H9" s="3">
        <f aca="true" t="shared" si="3" ref="H9:H21">SUM(D9-G9)</f>
        <v>-104866</v>
      </c>
      <c r="I9" s="3">
        <f t="shared" si="0"/>
        <v>68.15941848567013</v>
      </c>
    </row>
    <row r="10" spans="1:9" ht="33.75" customHeight="1">
      <c r="A10" s="68" t="s">
        <v>77</v>
      </c>
      <c r="B10" s="2">
        <v>13020200</v>
      </c>
      <c r="C10" s="84">
        <v>0</v>
      </c>
      <c r="D10" s="84">
        <v>0</v>
      </c>
      <c r="E10" s="42">
        <f>D10-C10</f>
        <v>0</v>
      </c>
      <c r="F10" s="3" t="e">
        <f>D10/C10*100</f>
        <v>#DIV/0!</v>
      </c>
      <c r="G10" s="2">
        <v>35</v>
      </c>
      <c r="H10" s="3">
        <f>SUM(D10-G10)</f>
        <v>-35</v>
      </c>
      <c r="I10" s="3">
        <f>D10/G10*100</f>
        <v>0</v>
      </c>
    </row>
    <row r="11" spans="1:9" ht="31.5">
      <c r="A11" s="16" t="s">
        <v>59</v>
      </c>
      <c r="B11" s="2">
        <v>13030100</v>
      </c>
      <c r="C11" s="84">
        <v>23200</v>
      </c>
      <c r="D11" s="92">
        <v>8400</v>
      </c>
      <c r="E11" s="42">
        <f t="shared" si="1"/>
        <v>-14800</v>
      </c>
      <c r="F11" s="3">
        <f t="shared" si="2"/>
        <v>36.206896551724135</v>
      </c>
      <c r="G11" s="2">
        <v>14868</v>
      </c>
      <c r="H11" s="3">
        <f t="shared" si="3"/>
        <v>-6468</v>
      </c>
      <c r="I11" s="3">
        <f t="shared" si="0"/>
        <v>56.49717514124294</v>
      </c>
    </row>
    <row r="12" spans="1:9" ht="31.5">
      <c r="A12" s="16" t="s">
        <v>38</v>
      </c>
      <c r="B12" s="2">
        <v>13030800</v>
      </c>
      <c r="C12" s="84">
        <v>18300</v>
      </c>
      <c r="D12" s="92">
        <v>19774</v>
      </c>
      <c r="E12" s="42">
        <f t="shared" si="1"/>
        <v>1474</v>
      </c>
      <c r="F12" s="3">
        <f t="shared" si="2"/>
        <v>108.05464480874316</v>
      </c>
      <c r="G12" s="2">
        <v>13194</v>
      </c>
      <c r="H12" s="3">
        <f t="shared" si="3"/>
        <v>6580</v>
      </c>
      <c r="I12" s="3">
        <f t="shared" si="0"/>
        <v>149.87115355464604</v>
      </c>
    </row>
    <row r="13" spans="1:9" ht="31.5">
      <c r="A13" s="16" t="s">
        <v>38</v>
      </c>
      <c r="B13" s="2">
        <v>13040100</v>
      </c>
      <c r="C13" s="84">
        <v>1415500</v>
      </c>
      <c r="D13" s="92">
        <v>931071</v>
      </c>
      <c r="E13" s="42">
        <f t="shared" si="1"/>
        <v>-484429</v>
      </c>
      <c r="F13" s="3">
        <f t="shared" si="2"/>
        <v>65.77682797598023</v>
      </c>
      <c r="G13" s="2">
        <v>829709</v>
      </c>
      <c r="H13" s="3">
        <f t="shared" si="3"/>
        <v>101362</v>
      </c>
      <c r="I13" s="3">
        <f t="shared" si="0"/>
        <v>112.21657231631814</v>
      </c>
    </row>
    <row r="14" spans="1:9" ht="15.75">
      <c r="A14" s="16" t="s">
        <v>26</v>
      </c>
      <c r="B14" s="2">
        <v>14021900</v>
      </c>
      <c r="C14" s="84">
        <v>1540000</v>
      </c>
      <c r="D14" s="92">
        <v>765333</v>
      </c>
      <c r="E14" s="42">
        <f t="shared" si="1"/>
        <v>-774667</v>
      </c>
      <c r="F14" s="3">
        <f t="shared" si="2"/>
        <v>49.696948051948056</v>
      </c>
      <c r="G14" s="2">
        <v>972966</v>
      </c>
      <c r="H14" s="3">
        <f t="shared" si="3"/>
        <v>-207633</v>
      </c>
      <c r="I14" s="3">
        <f t="shared" si="0"/>
        <v>78.65978872848589</v>
      </c>
    </row>
    <row r="15" spans="1:9" ht="19.5" customHeight="1">
      <c r="A15" s="16" t="s">
        <v>27</v>
      </c>
      <c r="B15" s="2">
        <v>14031900</v>
      </c>
      <c r="C15" s="84">
        <v>5460000</v>
      </c>
      <c r="D15" s="84">
        <v>2599217</v>
      </c>
      <c r="E15" s="42">
        <f t="shared" si="1"/>
        <v>-2860783</v>
      </c>
      <c r="F15" s="3">
        <f t="shared" si="2"/>
        <v>47.60470695970696</v>
      </c>
      <c r="G15" s="2">
        <v>3409339</v>
      </c>
      <c r="H15" s="3">
        <f t="shared" si="3"/>
        <v>-810122</v>
      </c>
      <c r="I15" s="3">
        <f t="shared" si="0"/>
        <v>76.23815056232309</v>
      </c>
    </row>
    <row r="16" spans="1:9" ht="31.5">
      <c r="A16" s="16" t="s">
        <v>39</v>
      </c>
      <c r="B16" s="2">
        <v>14040000</v>
      </c>
      <c r="C16" s="84">
        <v>2483200</v>
      </c>
      <c r="D16" s="92">
        <v>2340569</v>
      </c>
      <c r="E16" s="42">
        <f t="shared" si="1"/>
        <v>-142631</v>
      </c>
      <c r="F16" s="3">
        <f t="shared" si="2"/>
        <v>94.25616140463917</v>
      </c>
      <c r="G16" s="2">
        <v>1679945</v>
      </c>
      <c r="H16" s="3">
        <f t="shared" si="3"/>
        <v>660624</v>
      </c>
      <c r="I16" s="3">
        <f t="shared" si="0"/>
        <v>139.32414454044627</v>
      </c>
    </row>
    <row r="17" spans="1:9" s="49" customFormat="1" ht="15.75">
      <c r="A17" s="23" t="s">
        <v>41</v>
      </c>
      <c r="B17" s="2">
        <v>18010000</v>
      </c>
      <c r="C17" s="85">
        <v>3000000</v>
      </c>
      <c r="D17" s="85">
        <v>2432669</v>
      </c>
      <c r="E17" s="42">
        <f t="shared" si="1"/>
        <v>-567331</v>
      </c>
      <c r="F17" s="3">
        <f t="shared" si="2"/>
        <v>81.08896666666666</v>
      </c>
      <c r="G17" s="66">
        <v>2042331</v>
      </c>
      <c r="H17" s="3">
        <f t="shared" si="3"/>
        <v>390338</v>
      </c>
      <c r="I17" s="3">
        <f t="shared" si="0"/>
        <v>119.11237698492556</v>
      </c>
    </row>
    <row r="18" spans="1:9" ht="15.75">
      <c r="A18" s="16" t="s">
        <v>60</v>
      </c>
      <c r="B18" s="2">
        <v>18010000</v>
      </c>
      <c r="C18" s="84">
        <v>24836600</v>
      </c>
      <c r="D18" s="84">
        <v>19694116</v>
      </c>
      <c r="E18" s="42">
        <f t="shared" si="1"/>
        <v>-5142484</v>
      </c>
      <c r="F18" s="3">
        <f t="shared" si="2"/>
        <v>79.29473438393339</v>
      </c>
      <c r="G18" s="2">
        <v>18282446</v>
      </c>
      <c r="H18" s="3">
        <f t="shared" si="3"/>
        <v>1411670</v>
      </c>
      <c r="I18" s="3">
        <f t="shared" si="0"/>
        <v>107.72145040111154</v>
      </c>
    </row>
    <row r="19" spans="1:9" ht="15.75">
      <c r="A19" s="16" t="s">
        <v>20</v>
      </c>
      <c r="B19" s="2">
        <v>18011000</v>
      </c>
      <c r="C19" s="84">
        <v>10800</v>
      </c>
      <c r="D19" s="84">
        <v>16800</v>
      </c>
      <c r="E19" s="42">
        <f t="shared" si="1"/>
        <v>6000</v>
      </c>
      <c r="F19" s="3">
        <f t="shared" si="2"/>
        <v>155.55555555555557</v>
      </c>
      <c r="G19" s="2">
        <v>0</v>
      </c>
      <c r="H19" s="3">
        <f t="shared" si="3"/>
        <v>16800</v>
      </c>
      <c r="I19" s="3" t="e">
        <f t="shared" si="0"/>
        <v>#DIV/0!</v>
      </c>
    </row>
    <row r="20" spans="1:9" ht="15.75">
      <c r="A20" s="16" t="s">
        <v>17</v>
      </c>
      <c r="B20" s="2">
        <v>18030000</v>
      </c>
      <c r="C20" s="84">
        <v>380000</v>
      </c>
      <c r="D20" s="92">
        <v>318550</v>
      </c>
      <c r="E20" s="42">
        <f t="shared" si="1"/>
        <v>-61450</v>
      </c>
      <c r="F20" s="3">
        <f t="shared" si="2"/>
        <v>83.82894736842104</v>
      </c>
      <c r="G20" s="2">
        <v>96133</v>
      </c>
      <c r="H20" s="3">
        <f t="shared" si="3"/>
        <v>222417</v>
      </c>
      <c r="I20" s="3">
        <f t="shared" si="0"/>
        <v>331.3638396804427</v>
      </c>
    </row>
    <row r="21" spans="1:9" ht="15.75">
      <c r="A21" s="16" t="s">
        <v>40</v>
      </c>
      <c r="B21" s="2">
        <v>18050000</v>
      </c>
      <c r="C21" s="84">
        <v>23569400</v>
      </c>
      <c r="D21" s="92">
        <v>14266631</v>
      </c>
      <c r="E21" s="42">
        <f t="shared" si="1"/>
        <v>-9302769</v>
      </c>
      <c r="F21" s="3">
        <f t="shared" si="2"/>
        <v>60.53031048732679</v>
      </c>
      <c r="G21" s="2">
        <v>14268974</v>
      </c>
      <c r="H21" s="3">
        <f t="shared" si="3"/>
        <v>-2343</v>
      </c>
      <c r="I21" s="3">
        <f t="shared" si="0"/>
        <v>99.98357975843253</v>
      </c>
    </row>
    <row r="22" spans="1:9" s="13" customFormat="1" ht="15.75">
      <c r="A22" s="22" t="s">
        <v>3</v>
      </c>
      <c r="B22" s="7">
        <v>20000000</v>
      </c>
      <c r="C22" s="83">
        <f>SUM(C24:C35)</f>
        <v>3193500</v>
      </c>
      <c r="D22" s="83">
        <f>SUM(D24:D35)</f>
        <v>2925880</v>
      </c>
      <c r="E22" s="11">
        <f>SUM(E24:E35)</f>
        <v>-267620</v>
      </c>
      <c r="F22" s="11">
        <f>SUM(D22/C22*100)</f>
        <v>91.61985282605292</v>
      </c>
      <c r="G22" s="11">
        <f>SUM(G23:G35)</f>
        <v>3336547</v>
      </c>
      <c r="H22" s="11">
        <f>SUM(H23:H35)</f>
        <v>-410667</v>
      </c>
      <c r="I22" s="11">
        <f t="shared" si="0"/>
        <v>87.69185628135914</v>
      </c>
    </row>
    <row r="23" spans="1:9" s="13" customFormat="1" ht="30" customHeight="1">
      <c r="A23" s="68" t="s">
        <v>80</v>
      </c>
      <c r="B23" s="2">
        <v>21010300</v>
      </c>
      <c r="C23" s="84">
        <v>0</v>
      </c>
      <c r="D23" s="84">
        <v>0</v>
      </c>
      <c r="E23" s="42">
        <f>D23-C23</f>
        <v>0</v>
      </c>
      <c r="F23" s="3" t="e">
        <f t="shared" si="2"/>
        <v>#DIV/0!</v>
      </c>
      <c r="G23" s="3">
        <v>170</v>
      </c>
      <c r="H23" s="3">
        <f>SUM(D23-G23)</f>
        <v>-170</v>
      </c>
      <c r="I23" s="3">
        <f>D23/G23*100</f>
        <v>0</v>
      </c>
    </row>
    <row r="24" spans="1:9" ht="31.5" customHeight="1">
      <c r="A24" s="16" t="s">
        <v>18</v>
      </c>
      <c r="B24" s="2">
        <v>21050000</v>
      </c>
      <c r="C24" s="84">
        <v>384100</v>
      </c>
      <c r="D24" s="92">
        <v>648082</v>
      </c>
      <c r="E24" s="42">
        <f t="shared" si="1"/>
        <v>263982</v>
      </c>
      <c r="F24" s="3">
        <f t="shared" si="2"/>
        <v>168.7274147357459</v>
      </c>
      <c r="G24" s="2">
        <v>1487500</v>
      </c>
      <c r="H24" s="3">
        <f aca="true" t="shared" si="4" ref="H24:H55">SUM(D24-G24)</f>
        <v>-839418</v>
      </c>
      <c r="I24" s="3">
        <f t="shared" si="0"/>
        <v>43.56853781512605</v>
      </c>
    </row>
    <row r="25" spans="1:9" ht="15.75">
      <c r="A25" s="16" t="s">
        <v>14</v>
      </c>
      <c r="B25" s="2">
        <v>21081100</v>
      </c>
      <c r="C25" s="84">
        <v>55000</v>
      </c>
      <c r="D25" s="92">
        <v>28290</v>
      </c>
      <c r="E25" s="42">
        <f t="shared" si="1"/>
        <v>-26710</v>
      </c>
      <c r="F25" s="3">
        <f t="shared" si="2"/>
        <v>51.43636363636364</v>
      </c>
      <c r="G25" s="2">
        <v>40548</v>
      </c>
      <c r="H25" s="3">
        <f t="shared" si="4"/>
        <v>-12258</v>
      </c>
      <c r="I25" s="3">
        <f t="shared" si="0"/>
        <v>69.76916247410476</v>
      </c>
    </row>
    <row r="26" spans="1:9" ht="47.25">
      <c r="A26" s="16" t="s">
        <v>32</v>
      </c>
      <c r="B26" s="2">
        <v>21081500</v>
      </c>
      <c r="C26" s="84">
        <v>31900</v>
      </c>
      <c r="D26" s="92">
        <v>78731</v>
      </c>
      <c r="E26" s="42">
        <f t="shared" si="1"/>
        <v>46831</v>
      </c>
      <c r="F26" s="3">
        <f t="shared" si="2"/>
        <v>246.80564263322884</v>
      </c>
      <c r="G26" s="2">
        <v>128360</v>
      </c>
      <c r="H26" s="3">
        <f t="shared" si="4"/>
        <v>-49629</v>
      </c>
      <c r="I26" s="3">
        <f t="shared" si="0"/>
        <v>61.33608600810221</v>
      </c>
    </row>
    <row r="27" spans="1:9" ht="15.75">
      <c r="A27" s="16" t="s">
        <v>76</v>
      </c>
      <c r="B27" s="2">
        <v>21081700</v>
      </c>
      <c r="C27" s="84">
        <v>69200</v>
      </c>
      <c r="D27" s="92">
        <v>81467</v>
      </c>
      <c r="E27" s="42">
        <f>D27-C27</f>
        <v>12267</v>
      </c>
      <c r="F27" s="3">
        <f t="shared" si="2"/>
        <v>117.72687861271676</v>
      </c>
      <c r="G27" s="2">
        <v>0</v>
      </c>
      <c r="H27" s="3">
        <f>SUM(D27-G27)</f>
        <v>81467</v>
      </c>
      <c r="I27" s="69" t="e">
        <f>D27/G27*100</f>
        <v>#DIV/0!</v>
      </c>
    </row>
    <row r="28" spans="1:9" ht="65.25" customHeight="1">
      <c r="A28" s="16" t="s">
        <v>73</v>
      </c>
      <c r="B28" s="2">
        <v>22010200</v>
      </c>
      <c r="C28" s="84">
        <v>20900</v>
      </c>
      <c r="D28" s="92">
        <v>31827</v>
      </c>
      <c r="E28" s="42">
        <f t="shared" si="1"/>
        <v>10927</v>
      </c>
      <c r="F28" s="3">
        <f t="shared" si="2"/>
        <v>152.2822966507177</v>
      </c>
      <c r="G28" s="2">
        <v>0</v>
      </c>
      <c r="H28" s="3">
        <f t="shared" si="4"/>
        <v>31827</v>
      </c>
      <c r="I28" s="3" t="e">
        <f t="shared" si="0"/>
        <v>#DIV/0!</v>
      </c>
    </row>
    <row r="29" spans="1:9" ht="47.25">
      <c r="A29" s="16" t="s">
        <v>23</v>
      </c>
      <c r="B29" s="2">
        <v>22010300</v>
      </c>
      <c r="C29" s="84">
        <v>60000</v>
      </c>
      <c r="D29" s="92">
        <v>65667</v>
      </c>
      <c r="E29" s="42">
        <f t="shared" si="1"/>
        <v>5667</v>
      </c>
      <c r="F29" s="3">
        <f t="shared" si="2"/>
        <v>109.445</v>
      </c>
      <c r="G29" s="2">
        <v>44160</v>
      </c>
      <c r="H29" s="3">
        <f t="shared" si="4"/>
        <v>21507</v>
      </c>
      <c r="I29" s="3">
        <f t="shared" si="0"/>
        <v>148.7024456521739</v>
      </c>
    </row>
    <row r="30" spans="1:9" ht="15.75">
      <c r="A30" s="16" t="s">
        <v>42</v>
      </c>
      <c r="B30" s="2">
        <v>22012500</v>
      </c>
      <c r="C30" s="84">
        <v>1550000</v>
      </c>
      <c r="D30" s="92">
        <v>1096698</v>
      </c>
      <c r="E30" s="42">
        <f t="shared" si="1"/>
        <v>-453302</v>
      </c>
      <c r="F30" s="3">
        <f t="shared" si="2"/>
        <v>70.75470967741936</v>
      </c>
      <c r="G30" s="2">
        <v>1112814</v>
      </c>
      <c r="H30" s="3">
        <f t="shared" si="4"/>
        <v>-16116</v>
      </c>
      <c r="I30" s="3">
        <f t="shared" si="0"/>
        <v>98.5517795426729</v>
      </c>
    </row>
    <row r="31" spans="1:9" ht="31.5">
      <c r="A31" s="16" t="s">
        <v>24</v>
      </c>
      <c r="B31" s="2">
        <v>22012600</v>
      </c>
      <c r="C31" s="84">
        <v>500000</v>
      </c>
      <c r="D31" s="92">
        <v>469600</v>
      </c>
      <c r="E31" s="42">
        <f t="shared" si="1"/>
        <v>-30400</v>
      </c>
      <c r="F31" s="3">
        <f t="shared" si="2"/>
        <v>93.92</v>
      </c>
      <c r="G31" s="2">
        <v>315740</v>
      </c>
      <c r="H31" s="3">
        <f t="shared" si="4"/>
        <v>153860</v>
      </c>
      <c r="I31" s="3">
        <f t="shared" si="0"/>
        <v>148.72996769493886</v>
      </c>
    </row>
    <row r="32" spans="1:9" ht="78.75">
      <c r="A32" s="16" t="s">
        <v>25</v>
      </c>
      <c r="B32" s="2">
        <v>22012900</v>
      </c>
      <c r="C32" s="84">
        <v>6800</v>
      </c>
      <c r="D32" s="92">
        <v>6810</v>
      </c>
      <c r="E32" s="42">
        <f t="shared" si="1"/>
        <v>10</v>
      </c>
      <c r="F32" s="3">
        <f t="shared" si="2"/>
        <v>100.1470588235294</v>
      </c>
      <c r="G32" s="2">
        <v>2100</v>
      </c>
      <c r="H32" s="3">
        <f t="shared" si="4"/>
        <v>4710</v>
      </c>
      <c r="I32" s="3">
        <f t="shared" si="0"/>
        <v>324.2857142857143</v>
      </c>
    </row>
    <row r="33" spans="1:9" ht="31.5">
      <c r="A33" s="16" t="s">
        <v>15</v>
      </c>
      <c r="B33" s="2">
        <v>22080400</v>
      </c>
      <c r="C33" s="84">
        <v>358400</v>
      </c>
      <c r="D33" s="92">
        <v>158812</v>
      </c>
      <c r="E33" s="42">
        <f t="shared" si="1"/>
        <v>-199588</v>
      </c>
      <c r="F33" s="3">
        <f t="shared" si="2"/>
        <v>44.31138392857143</v>
      </c>
      <c r="G33" s="2">
        <v>6998</v>
      </c>
      <c r="H33" s="3">
        <f t="shared" si="4"/>
        <v>151814</v>
      </c>
      <c r="I33" s="3">
        <f t="shared" si="0"/>
        <v>2269.391254644184</v>
      </c>
    </row>
    <row r="34" spans="1:9" ht="15.75">
      <c r="A34" s="16" t="s">
        <v>16</v>
      </c>
      <c r="B34" s="2">
        <v>22090000</v>
      </c>
      <c r="C34" s="84">
        <v>130000</v>
      </c>
      <c r="D34" s="93">
        <v>105034</v>
      </c>
      <c r="E34" s="42">
        <f t="shared" si="1"/>
        <v>-24966</v>
      </c>
      <c r="F34" s="3">
        <f t="shared" si="2"/>
        <v>80.79538461538462</v>
      </c>
      <c r="G34" s="2">
        <v>136902</v>
      </c>
      <c r="H34" s="3">
        <f t="shared" si="4"/>
        <v>-31868</v>
      </c>
      <c r="I34" s="3">
        <f t="shared" si="0"/>
        <v>76.7220347401791</v>
      </c>
    </row>
    <row r="35" spans="1:9" ht="15.75">
      <c r="A35" s="16" t="s">
        <v>0</v>
      </c>
      <c r="B35" s="2">
        <v>24060000</v>
      </c>
      <c r="C35" s="84">
        <v>27200</v>
      </c>
      <c r="D35" s="92">
        <v>154862</v>
      </c>
      <c r="E35" s="42">
        <f t="shared" si="1"/>
        <v>127662</v>
      </c>
      <c r="F35" s="3">
        <f t="shared" si="2"/>
        <v>569.3455882352941</v>
      </c>
      <c r="G35" s="3">
        <v>61255</v>
      </c>
      <c r="H35" s="3">
        <f t="shared" si="4"/>
        <v>93607</v>
      </c>
      <c r="I35" s="3">
        <f t="shared" si="0"/>
        <v>252.81528038527466</v>
      </c>
    </row>
    <row r="36" spans="1:9" s="13" customFormat="1" ht="15.75">
      <c r="A36" s="22" t="s">
        <v>58</v>
      </c>
      <c r="B36" s="7">
        <v>90010100</v>
      </c>
      <c r="C36" s="83">
        <f>SUM(C6+C22)</f>
        <v>300914300</v>
      </c>
      <c r="D36" s="83">
        <f>SUM(D6+D22)</f>
        <v>207601490</v>
      </c>
      <c r="E36" s="11">
        <f>SUM(E6+E22)</f>
        <v>-93312810</v>
      </c>
      <c r="F36" s="11">
        <f>SUM(D36/C36*100)</f>
        <v>68.99023741975705</v>
      </c>
      <c r="G36" s="11">
        <f>SUM(G6+G22)</f>
        <v>194150988</v>
      </c>
      <c r="H36" s="11">
        <f>SUM(H6+H22)</f>
        <v>13450502</v>
      </c>
      <c r="I36" s="11">
        <f t="shared" si="0"/>
        <v>106.92785658139428</v>
      </c>
    </row>
    <row r="37" spans="1:9" s="13" customFormat="1" ht="15.75">
      <c r="A37" s="71" t="s">
        <v>7</v>
      </c>
      <c r="B37" s="39">
        <v>40000000</v>
      </c>
      <c r="C37" s="86">
        <f>SUM(C38:C54)</f>
        <v>141422106</v>
      </c>
      <c r="D37" s="86">
        <f>SUM(D38:D54)</f>
        <v>103663529</v>
      </c>
      <c r="E37" s="72">
        <f>D37-C37</f>
        <v>-37758577</v>
      </c>
      <c r="F37" s="38">
        <f>SUM(D37/C37*100)</f>
        <v>73.30079570445656</v>
      </c>
      <c r="G37" s="38">
        <f>SUM(G38:G54)</f>
        <v>92859099</v>
      </c>
      <c r="H37" s="38">
        <f>SUM(H38:H54)</f>
        <v>10804430</v>
      </c>
      <c r="I37" s="38">
        <f t="shared" si="0"/>
        <v>111.63529488908782</v>
      </c>
    </row>
    <row r="38" spans="1:9" s="13" customFormat="1" ht="47.25">
      <c r="A38" s="16" t="s">
        <v>81</v>
      </c>
      <c r="B38" s="31">
        <v>41031400</v>
      </c>
      <c r="C38" s="87">
        <v>2480751</v>
      </c>
      <c r="D38" s="92">
        <v>1301644</v>
      </c>
      <c r="E38" s="42">
        <f>D38-C38</f>
        <v>-1179107</v>
      </c>
      <c r="F38" s="3">
        <f>D38/C38*100</f>
        <v>52.4697561343319</v>
      </c>
      <c r="G38" s="75">
        <v>0</v>
      </c>
      <c r="H38" s="3">
        <f>SUM(D38-G38)</f>
        <v>1301644</v>
      </c>
      <c r="I38" s="3" t="e">
        <f>D38/G38*100</f>
        <v>#DIV/0!</v>
      </c>
    </row>
    <row r="39" spans="1:9" s="13" customFormat="1" ht="31.5">
      <c r="A39" s="101" t="s">
        <v>90</v>
      </c>
      <c r="B39" s="31">
        <v>41032700</v>
      </c>
      <c r="C39" s="87">
        <v>592800</v>
      </c>
      <c r="D39" s="92">
        <v>148300</v>
      </c>
      <c r="E39" s="42">
        <f>D39-C39</f>
        <v>-444500</v>
      </c>
      <c r="F39" s="3">
        <f>D39/C39*100</f>
        <v>25.016869095816464</v>
      </c>
      <c r="G39" s="75">
        <v>0</v>
      </c>
      <c r="H39" s="3">
        <f>SUM(D39-G39)</f>
        <v>148300</v>
      </c>
      <c r="I39" s="3" t="e">
        <f>D39/G39*100</f>
        <v>#DIV/0!</v>
      </c>
    </row>
    <row r="40" spans="1:9" s="57" customFormat="1" ht="15.75">
      <c r="A40" s="18" t="s">
        <v>43</v>
      </c>
      <c r="B40" s="19">
        <v>41033900</v>
      </c>
      <c r="C40" s="84">
        <v>117272800</v>
      </c>
      <c r="D40" s="92">
        <v>86282700</v>
      </c>
      <c r="E40" s="42">
        <f aca="true" t="shared" si="5" ref="E40:E54">D40-C40</f>
        <v>-30990100</v>
      </c>
      <c r="F40" s="3">
        <f aca="true" t="shared" si="6" ref="F40:F54">D40/C40*100</f>
        <v>73.5743497213335</v>
      </c>
      <c r="G40" s="2">
        <v>54018100</v>
      </c>
      <c r="H40" s="3">
        <f t="shared" si="4"/>
        <v>32264600</v>
      </c>
      <c r="I40" s="3">
        <f t="shared" si="0"/>
        <v>159.7292389032565</v>
      </c>
    </row>
    <row r="41" spans="1:9" s="57" customFormat="1" ht="50.25" customHeight="1">
      <c r="A41" s="79" t="s">
        <v>83</v>
      </c>
      <c r="B41" s="74">
        <v>41034600</v>
      </c>
      <c r="C41" s="82">
        <v>763000</v>
      </c>
      <c r="D41" s="92">
        <v>763000</v>
      </c>
      <c r="E41" s="42">
        <f>D41-C41</f>
        <v>0</v>
      </c>
      <c r="F41" s="3">
        <f>D41/C41*100</f>
        <v>100</v>
      </c>
      <c r="G41" s="28">
        <v>560000</v>
      </c>
      <c r="H41" s="3">
        <f>SUM(D41-G41)</f>
        <v>203000</v>
      </c>
      <c r="I41" s="3">
        <f>D41/G41*100</f>
        <v>136.25</v>
      </c>
    </row>
    <row r="42" spans="1:9" ht="15.75">
      <c r="A42" s="73" t="s">
        <v>51</v>
      </c>
      <c r="B42" s="74">
        <v>41034200</v>
      </c>
      <c r="C42" s="82">
        <v>0</v>
      </c>
      <c r="D42" s="82">
        <v>0</v>
      </c>
      <c r="E42" s="43">
        <f t="shared" si="5"/>
        <v>0</v>
      </c>
      <c r="F42" s="3" t="e">
        <f>D42/C42*100</f>
        <v>#DIV/0!</v>
      </c>
      <c r="G42" s="28">
        <v>8583700</v>
      </c>
      <c r="H42" s="1">
        <f t="shared" si="4"/>
        <v>-8583700</v>
      </c>
      <c r="I42" s="1">
        <f t="shared" si="0"/>
        <v>0</v>
      </c>
    </row>
    <row r="43" spans="1:9" ht="57.75" customHeight="1">
      <c r="A43" s="18" t="s">
        <v>52</v>
      </c>
      <c r="B43" s="19">
        <v>41040200</v>
      </c>
      <c r="C43" s="84">
        <v>0</v>
      </c>
      <c r="D43" s="84">
        <v>0</v>
      </c>
      <c r="E43" s="42">
        <f t="shared" si="5"/>
        <v>0</v>
      </c>
      <c r="F43" s="3" t="e">
        <f>D43/C43*100</f>
        <v>#DIV/0!</v>
      </c>
      <c r="G43" s="2">
        <v>9293499</v>
      </c>
      <c r="H43" s="3">
        <f t="shared" si="4"/>
        <v>-9293499</v>
      </c>
      <c r="I43" s="3">
        <f t="shared" si="0"/>
        <v>0</v>
      </c>
    </row>
    <row r="44" spans="1:9" ht="15.75">
      <c r="A44" s="18" t="s">
        <v>34</v>
      </c>
      <c r="B44" s="19">
        <v>41040400</v>
      </c>
      <c r="C44" s="84">
        <v>8291340</v>
      </c>
      <c r="D44" s="92">
        <v>6350790</v>
      </c>
      <c r="E44" s="42">
        <f t="shared" si="5"/>
        <v>-1940550</v>
      </c>
      <c r="F44" s="3">
        <f t="shared" si="6"/>
        <v>76.59545984123194</v>
      </c>
      <c r="G44" s="2">
        <v>4558177</v>
      </c>
      <c r="H44" s="3">
        <f t="shared" si="4"/>
        <v>1792613</v>
      </c>
      <c r="I44" s="3">
        <f t="shared" si="0"/>
        <v>139.32741093643358</v>
      </c>
    </row>
    <row r="45" spans="1:9" ht="261" customHeight="1">
      <c r="A45" s="18" t="s">
        <v>86</v>
      </c>
      <c r="B45" s="80">
        <v>41050600</v>
      </c>
      <c r="C45" s="84">
        <v>3369380</v>
      </c>
      <c r="D45" s="84">
        <v>3369380</v>
      </c>
      <c r="E45" s="42">
        <f t="shared" si="5"/>
        <v>0</v>
      </c>
      <c r="F45" s="3">
        <f t="shared" si="6"/>
        <v>100</v>
      </c>
      <c r="G45" s="2">
        <v>3110478</v>
      </c>
      <c r="H45" s="3">
        <f t="shared" si="4"/>
        <v>258902</v>
      </c>
      <c r="I45" s="3">
        <f t="shared" si="0"/>
        <v>108.32354384117168</v>
      </c>
    </row>
    <row r="46" spans="1:9" ht="31.5">
      <c r="A46" s="18" t="s">
        <v>53</v>
      </c>
      <c r="B46" s="19">
        <v>41051000</v>
      </c>
      <c r="C46" s="84">
        <v>784700</v>
      </c>
      <c r="D46" s="95">
        <v>599737</v>
      </c>
      <c r="E46" s="42">
        <f t="shared" si="5"/>
        <v>-184963</v>
      </c>
      <c r="F46" s="3">
        <f t="shared" si="6"/>
        <v>76.42882630304575</v>
      </c>
      <c r="G46" s="2">
        <v>393136</v>
      </c>
      <c r="H46" s="3">
        <f t="shared" si="4"/>
        <v>206601</v>
      </c>
      <c r="I46" s="3">
        <f t="shared" si="0"/>
        <v>152.55204305889058</v>
      </c>
    </row>
    <row r="47" spans="1:9" ht="39.75" customHeight="1">
      <c r="A47" s="18" t="s">
        <v>84</v>
      </c>
      <c r="B47" s="19">
        <v>41051100</v>
      </c>
      <c r="C47" s="84">
        <v>0</v>
      </c>
      <c r="D47" s="94">
        <v>0</v>
      </c>
      <c r="E47" s="42">
        <f>D47-C47</f>
        <v>0</v>
      </c>
      <c r="F47" s="3" t="e">
        <f>D47/C47*100</f>
        <v>#DIV/0!</v>
      </c>
      <c r="G47" s="2">
        <v>830000</v>
      </c>
      <c r="H47" s="3">
        <f>SUM(D47-G47)</f>
        <v>-830000</v>
      </c>
      <c r="I47" s="3">
        <f>D47/G47*100</f>
        <v>0</v>
      </c>
    </row>
    <row r="48" spans="1:9" ht="47.25">
      <c r="A48" s="18" t="s">
        <v>44</v>
      </c>
      <c r="B48" s="19">
        <v>41051200</v>
      </c>
      <c r="C48" s="84">
        <v>417300</v>
      </c>
      <c r="D48" s="91">
        <v>248976</v>
      </c>
      <c r="E48" s="42">
        <f>D48-C48</f>
        <v>-168324</v>
      </c>
      <c r="F48" s="3">
        <f>D48/C48*100</f>
        <v>59.663551401869164</v>
      </c>
      <c r="G48" s="2">
        <v>261018</v>
      </c>
      <c r="H48" s="3">
        <f>SUM(D48-G48)</f>
        <v>-12042</v>
      </c>
      <c r="I48" s="3">
        <f>D48/G48*100</f>
        <v>95.38652506723673</v>
      </c>
    </row>
    <row r="49" spans="1:9" ht="47.25">
      <c r="A49" s="18" t="s">
        <v>85</v>
      </c>
      <c r="B49" s="19">
        <v>41051400</v>
      </c>
      <c r="C49" s="84">
        <v>1667100</v>
      </c>
      <c r="D49" s="91">
        <v>1667100</v>
      </c>
      <c r="E49" s="42">
        <f>D49-C49</f>
        <v>0</v>
      </c>
      <c r="F49" s="3">
        <f>D49/C49*100</f>
        <v>100</v>
      </c>
      <c r="G49" s="2">
        <v>1198965</v>
      </c>
      <c r="H49" s="3">
        <f>SUM(D49-G49)</f>
        <v>468135</v>
      </c>
      <c r="I49" s="3">
        <f>D49/G49*100</f>
        <v>139.04492624888968</v>
      </c>
    </row>
    <row r="50" spans="1:9" ht="34.5" customHeight="1">
      <c r="A50" s="18" t="s">
        <v>33</v>
      </c>
      <c r="B50" s="19">
        <v>41051500</v>
      </c>
      <c r="C50" s="84"/>
      <c r="D50" s="94"/>
      <c r="E50" s="42">
        <f t="shared" si="5"/>
        <v>0</v>
      </c>
      <c r="F50" s="3" t="e">
        <f>D50/C50*100</f>
        <v>#DIV/0!</v>
      </c>
      <c r="G50" s="2">
        <v>286600</v>
      </c>
      <c r="H50" s="3">
        <f t="shared" si="4"/>
        <v>-286600</v>
      </c>
      <c r="I50" s="3">
        <f t="shared" si="0"/>
        <v>0</v>
      </c>
    </row>
    <row r="51" spans="1:9" ht="48" customHeight="1">
      <c r="A51" s="101" t="s">
        <v>91</v>
      </c>
      <c r="B51" s="19">
        <v>41053000</v>
      </c>
      <c r="C51" s="84"/>
      <c r="D51" s="94"/>
      <c r="E51" s="42">
        <f t="shared" si="5"/>
        <v>0</v>
      </c>
      <c r="F51" s="3" t="e">
        <f>D51/C51*100</f>
        <v>#DIV/0!</v>
      </c>
      <c r="G51" s="2">
        <v>325400</v>
      </c>
      <c r="H51" s="3">
        <f t="shared" si="4"/>
        <v>-325400</v>
      </c>
      <c r="I51" s="3">
        <f t="shared" si="0"/>
        <v>0</v>
      </c>
    </row>
    <row r="52" spans="1:9" ht="15.75">
      <c r="A52" s="18" t="s">
        <v>31</v>
      </c>
      <c r="B52" s="19">
        <v>41053900</v>
      </c>
      <c r="C52" s="84">
        <v>3859815</v>
      </c>
      <c r="D52" s="97">
        <v>1008782</v>
      </c>
      <c r="E52" s="42">
        <f t="shared" si="5"/>
        <v>-2851033</v>
      </c>
      <c r="F52" s="3">
        <f t="shared" si="6"/>
        <v>26.135501312886756</v>
      </c>
      <c r="G52" s="2">
        <v>8525026</v>
      </c>
      <c r="H52" s="3">
        <f t="shared" si="4"/>
        <v>-7516244</v>
      </c>
      <c r="I52" s="3">
        <f t="shared" si="0"/>
        <v>11.833183851873297</v>
      </c>
    </row>
    <row r="53" spans="1:9" ht="47.25">
      <c r="A53" s="18" t="s">
        <v>61</v>
      </c>
      <c r="B53" s="19">
        <v>41055000</v>
      </c>
      <c r="C53" s="84">
        <v>1923120</v>
      </c>
      <c r="D53" s="84">
        <v>1923120</v>
      </c>
      <c r="E53" s="42">
        <f t="shared" si="5"/>
        <v>0</v>
      </c>
      <c r="F53" s="3">
        <f t="shared" si="6"/>
        <v>100</v>
      </c>
      <c r="G53" s="2">
        <v>915000</v>
      </c>
      <c r="H53" s="3">
        <f t="shared" si="4"/>
        <v>1008120</v>
      </c>
      <c r="I53" s="3">
        <f t="shared" si="0"/>
        <v>210.17704918032786</v>
      </c>
    </row>
    <row r="54" spans="1:9" ht="94.5" hidden="1">
      <c r="A54" s="18" t="s">
        <v>62</v>
      </c>
      <c r="B54" s="19">
        <v>41055200</v>
      </c>
      <c r="C54" s="84"/>
      <c r="D54" s="84"/>
      <c r="E54" s="42">
        <f t="shared" si="5"/>
        <v>0</v>
      </c>
      <c r="F54" s="3" t="e">
        <f t="shared" si="6"/>
        <v>#DIV/0!</v>
      </c>
      <c r="G54" s="3">
        <v>0</v>
      </c>
      <c r="H54" s="3">
        <f t="shared" si="4"/>
        <v>0</v>
      </c>
      <c r="I54" s="3" t="e">
        <f t="shared" si="0"/>
        <v>#DIV/0!</v>
      </c>
    </row>
    <row r="55" spans="1:9" s="13" customFormat="1" ht="15.75">
      <c r="A55" s="22" t="s">
        <v>48</v>
      </c>
      <c r="B55" s="7">
        <v>90010300</v>
      </c>
      <c r="C55" s="83">
        <f>SUM(C36+C37)</f>
        <v>442336406</v>
      </c>
      <c r="D55" s="83">
        <f>SUM(D36+D37)</f>
        <v>311265019</v>
      </c>
      <c r="E55" s="11">
        <f>D55-C55</f>
        <v>-131071387</v>
      </c>
      <c r="F55" s="11">
        <f>SUM(D55/C55*100)</f>
        <v>70.36839264819635</v>
      </c>
      <c r="G55" s="11">
        <f>SUM(G36+G37)</f>
        <v>287010087</v>
      </c>
      <c r="H55" s="11">
        <f t="shared" si="4"/>
        <v>24254932</v>
      </c>
      <c r="I55" s="11">
        <f t="shared" si="0"/>
        <v>108.4508988006404</v>
      </c>
    </row>
    <row r="56" spans="1:9" ht="15.75">
      <c r="A56" s="24" t="s">
        <v>56</v>
      </c>
      <c r="B56" s="2"/>
      <c r="C56" s="84"/>
      <c r="D56" s="84"/>
      <c r="E56" s="3"/>
      <c r="F56" s="2"/>
      <c r="G56" s="2"/>
      <c r="H56" s="2"/>
      <c r="I56" s="2"/>
    </row>
    <row r="57" spans="1:9" ht="15.75">
      <c r="A57" s="16" t="s">
        <v>8</v>
      </c>
      <c r="B57" s="26" t="s">
        <v>28</v>
      </c>
      <c r="C57" s="124">
        <v>64988841</v>
      </c>
      <c r="D57" s="124">
        <v>43060040.59</v>
      </c>
      <c r="E57" s="84">
        <f aca="true" t="shared" si="7" ref="E57:E66">D57-C57</f>
        <v>-21928800.409999996</v>
      </c>
      <c r="F57" s="3">
        <f aca="true" t="shared" si="8" ref="F57:F67">D57/C57*100</f>
        <v>66.25759119169398</v>
      </c>
      <c r="G57" s="126">
        <v>47366989.91</v>
      </c>
      <c r="H57" s="84">
        <f>D57-G57</f>
        <v>-4306949.319999993</v>
      </c>
      <c r="I57" s="3">
        <f>D57/G57*100</f>
        <v>90.90727671700598</v>
      </c>
    </row>
    <row r="58" spans="1:9" ht="15.75">
      <c r="A58" s="16" t="s">
        <v>9</v>
      </c>
      <c r="B58" s="26">
        <v>1000</v>
      </c>
      <c r="C58" s="124">
        <v>259797712</v>
      </c>
      <c r="D58" s="124">
        <v>158979701.2</v>
      </c>
      <c r="E58" s="84">
        <f t="shared" si="7"/>
        <v>-100818010.80000001</v>
      </c>
      <c r="F58" s="3">
        <f t="shared" si="8"/>
        <v>61.193649465242395</v>
      </c>
      <c r="G58" s="126">
        <v>120780765.45</v>
      </c>
      <c r="H58" s="84">
        <f aca="true" t="shared" si="9" ref="H58:H67">D58-G58</f>
        <v>38198935.749999985</v>
      </c>
      <c r="I58" s="3">
        <f aca="true" t="shared" si="10" ref="I58:I67">D58/G58*100</f>
        <v>131.62667135589012</v>
      </c>
    </row>
    <row r="59" spans="1:9" ht="15.75">
      <c r="A59" s="16" t="s">
        <v>29</v>
      </c>
      <c r="B59" s="26">
        <v>2000</v>
      </c>
      <c r="C59" s="124">
        <v>11281335.3</v>
      </c>
      <c r="D59" s="124">
        <v>7715113.2</v>
      </c>
      <c r="E59" s="84">
        <f t="shared" si="7"/>
        <v>-3566222.1000000006</v>
      </c>
      <c r="F59" s="3">
        <f t="shared" si="8"/>
        <v>68.38829797036526</v>
      </c>
      <c r="G59" s="126">
        <v>18602025.19</v>
      </c>
      <c r="H59" s="84">
        <f t="shared" si="9"/>
        <v>-10886911.990000002</v>
      </c>
      <c r="I59" s="3">
        <f t="shared" si="10"/>
        <v>41.4745874236718</v>
      </c>
    </row>
    <row r="60" spans="1:9" ht="15.75">
      <c r="A60" s="16" t="s">
        <v>10</v>
      </c>
      <c r="B60" s="26">
        <v>3000</v>
      </c>
      <c r="C60" s="124">
        <v>32360437.48</v>
      </c>
      <c r="D60" s="124">
        <v>21282514.38</v>
      </c>
      <c r="E60" s="84">
        <f t="shared" si="7"/>
        <v>-11077923.100000001</v>
      </c>
      <c r="F60" s="3">
        <f t="shared" si="8"/>
        <v>65.76707868412909</v>
      </c>
      <c r="G60" s="126">
        <v>18119847.62</v>
      </c>
      <c r="H60" s="84">
        <f t="shared" si="9"/>
        <v>3162666.759999998</v>
      </c>
      <c r="I60" s="3">
        <f t="shared" si="10"/>
        <v>117.45415759738049</v>
      </c>
    </row>
    <row r="61" spans="1:9" ht="15.75">
      <c r="A61" s="16" t="s">
        <v>12</v>
      </c>
      <c r="B61" s="26">
        <v>4000</v>
      </c>
      <c r="C61" s="124">
        <v>15564180</v>
      </c>
      <c r="D61" s="124">
        <v>9931173.16</v>
      </c>
      <c r="E61" s="84">
        <f t="shared" si="7"/>
        <v>-5633006.84</v>
      </c>
      <c r="F61" s="3">
        <f t="shared" si="8"/>
        <v>63.807879117306534</v>
      </c>
      <c r="G61" s="126">
        <v>7324929.89</v>
      </c>
      <c r="H61" s="84">
        <f t="shared" si="9"/>
        <v>2606243.2700000005</v>
      </c>
      <c r="I61" s="3">
        <f t="shared" si="10"/>
        <v>135.58045345332312</v>
      </c>
    </row>
    <row r="62" spans="1:9" ht="15.75">
      <c r="A62" s="16" t="s">
        <v>13</v>
      </c>
      <c r="B62" s="26">
        <v>5000</v>
      </c>
      <c r="C62" s="124">
        <v>5403653</v>
      </c>
      <c r="D62" s="124">
        <v>3353053.81</v>
      </c>
      <c r="E62" s="84">
        <f t="shared" si="7"/>
        <v>-2050599.19</v>
      </c>
      <c r="F62" s="3">
        <f t="shared" si="8"/>
        <v>62.05161230745202</v>
      </c>
      <c r="G62" s="126">
        <v>2505743.58</v>
      </c>
      <c r="H62" s="84">
        <f t="shared" si="9"/>
        <v>847310.23</v>
      </c>
      <c r="I62" s="3">
        <f t="shared" si="10"/>
        <v>133.81472217520357</v>
      </c>
    </row>
    <row r="63" spans="1:9" ht="15.75">
      <c r="A63" s="25" t="s">
        <v>11</v>
      </c>
      <c r="B63" s="26">
        <v>6000</v>
      </c>
      <c r="C63" s="124">
        <v>19637901</v>
      </c>
      <c r="D63" s="124">
        <v>11067489.83</v>
      </c>
      <c r="E63" s="84">
        <f t="shared" si="7"/>
        <v>-8570411.17</v>
      </c>
      <c r="F63" s="3">
        <f t="shared" si="8"/>
        <v>56.35780438041723</v>
      </c>
      <c r="G63" s="110">
        <v>9817499.02</v>
      </c>
      <c r="H63" s="84">
        <f t="shared" si="9"/>
        <v>1249990.8100000005</v>
      </c>
      <c r="I63" s="3">
        <f t="shared" si="10"/>
        <v>112.73227333614749</v>
      </c>
    </row>
    <row r="64" spans="1:9" ht="15.75">
      <c r="A64" s="16" t="s">
        <v>65</v>
      </c>
      <c r="B64" s="50">
        <v>7000</v>
      </c>
      <c r="C64" s="124">
        <v>5881022</v>
      </c>
      <c r="D64" s="124">
        <v>4379486.39</v>
      </c>
      <c r="E64" s="84">
        <f t="shared" si="7"/>
        <v>-1501535.6100000003</v>
      </c>
      <c r="F64" s="3">
        <f t="shared" si="8"/>
        <v>74.46811778633034</v>
      </c>
      <c r="G64" s="110">
        <v>6038650</v>
      </c>
      <c r="H64" s="84">
        <f t="shared" si="9"/>
        <v>-1659163.6100000003</v>
      </c>
      <c r="I64" s="3">
        <f t="shared" si="10"/>
        <v>72.5242627077244</v>
      </c>
    </row>
    <row r="65" spans="1:9" ht="15.75">
      <c r="A65" s="16" t="s">
        <v>66</v>
      </c>
      <c r="B65" s="50">
        <v>8000</v>
      </c>
      <c r="C65" s="124">
        <v>7837941</v>
      </c>
      <c r="D65" s="124">
        <v>5355178.99</v>
      </c>
      <c r="E65" s="84">
        <f t="shared" si="7"/>
        <v>-2482762.01</v>
      </c>
      <c r="F65" s="3">
        <f t="shared" si="8"/>
        <v>68.3237981760771</v>
      </c>
      <c r="G65" s="110">
        <v>4515211.74</v>
      </c>
      <c r="H65" s="84">
        <f t="shared" si="9"/>
        <v>839967.25</v>
      </c>
      <c r="I65" s="3">
        <f t="shared" si="10"/>
        <v>118.60305337529972</v>
      </c>
    </row>
    <row r="66" spans="1:9" ht="15.75">
      <c r="A66" s="25" t="s">
        <v>67</v>
      </c>
      <c r="B66" s="50">
        <v>9000</v>
      </c>
      <c r="C66" s="110">
        <v>1459164</v>
      </c>
      <c r="D66" s="110">
        <v>1289164</v>
      </c>
      <c r="E66" s="84">
        <f t="shared" si="7"/>
        <v>-170000</v>
      </c>
      <c r="F66" s="3">
        <f t="shared" si="8"/>
        <v>88.34949327148969</v>
      </c>
      <c r="G66" s="110">
        <v>532361.57</v>
      </c>
      <c r="H66" s="84">
        <f t="shared" si="9"/>
        <v>756802.43</v>
      </c>
      <c r="I66" s="3">
        <f t="shared" si="10"/>
        <v>242.15947819073418</v>
      </c>
    </row>
    <row r="67" spans="1:9" ht="15.75">
      <c r="A67" s="16" t="s">
        <v>64</v>
      </c>
      <c r="B67" s="26"/>
      <c r="C67" s="110">
        <f>SUM(C57:C66)</f>
        <v>424212186.78000003</v>
      </c>
      <c r="D67" s="110">
        <f>SUM(D57:D66)</f>
        <v>266412915.54999998</v>
      </c>
      <c r="E67" s="84">
        <f>D67-C67</f>
        <v>-157799271.23000005</v>
      </c>
      <c r="F67" s="111">
        <f t="shared" si="8"/>
        <v>62.801806231032195</v>
      </c>
      <c r="G67" s="110">
        <f>SUM(G57:G66)</f>
        <v>235604023.97000003</v>
      </c>
      <c r="H67" s="84">
        <f>D67-G67</f>
        <v>30808891.579999954</v>
      </c>
      <c r="I67" s="3">
        <f>D67/G67*100</f>
        <v>113.0765557654155</v>
      </c>
    </row>
    <row r="68" spans="1:9" ht="15.75">
      <c r="A68" s="15" t="s">
        <v>54</v>
      </c>
      <c r="B68" s="27"/>
      <c r="C68" s="100"/>
      <c r="D68" s="100"/>
      <c r="E68" s="83"/>
      <c r="F68" s="11"/>
      <c r="G68" s="113"/>
      <c r="H68" s="113"/>
      <c r="I68" s="98"/>
    </row>
    <row r="69" spans="1:9" ht="31.5">
      <c r="A69" s="16" t="s">
        <v>49</v>
      </c>
      <c r="B69" s="27"/>
      <c r="C69" s="100"/>
      <c r="D69" s="125">
        <v>-44852103.5</v>
      </c>
      <c r="E69" s="84">
        <f>D69-C69</f>
        <v>-44852103.5</v>
      </c>
      <c r="F69" s="3"/>
      <c r="G69" s="110">
        <v>-51406063.23</v>
      </c>
      <c r="H69" s="84">
        <f>D69-G69</f>
        <v>6553959.729999997</v>
      </c>
      <c r="I69" s="3">
        <f>D69/G69*100</f>
        <v>87.25060952308992</v>
      </c>
    </row>
    <row r="70" spans="1:9" ht="31.5">
      <c r="A70" s="16" t="s">
        <v>50</v>
      </c>
      <c r="B70" s="27"/>
      <c r="C70" s="125">
        <v>-18124219.29</v>
      </c>
      <c r="D70" s="125">
        <v>-44852103.5</v>
      </c>
      <c r="E70" s="84">
        <f>D70-C70</f>
        <v>-26727884.21</v>
      </c>
      <c r="F70" s="3">
        <f>D70/C70*100</f>
        <v>247.47054084005185</v>
      </c>
      <c r="G70" s="110">
        <v>-51406063.23</v>
      </c>
      <c r="H70" s="84">
        <f>D70-G70</f>
        <v>6553959.729999997</v>
      </c>
      <c r="I70" s="3">
        <f>D70/G70*100</f>
        <v>87.25060952308992</v>
      </c>
    </row>
    <row r="71" spans="1:6" ht="15.75">
      <c r="A71" s="51"/>
      <c r="B71" s="52"/>
      <c r="C71" s="88"/>
      <c r="D71" s="88"/>
      <c r="E71" s="53"/>
      <c r="F71" s="54"/>
    </row>
    <row r="72" spans="1:9" s="56" customFormat="1" ht="19.5" customHeight="1">
      <c r="A72" s="108" t="s">
        <v>78</v>
      </c>
      <c r="B72" s="109"/>
      <c r="C72" s="109"/>
      <c r="D72" s="109"/>
      <c r="E72" s="109"/>
      <c r="F72" s="109"/>
      <c r="G72" s="109"/>
      <c r="H72" s="109"/>
      <c r="I72" s="109"/>
    </row>
    <row r="73" spans="3:6" ht="13.5" customHeight="1">
      <c r="C73" s="89"/>
      <c r="D73" s="89"/>
      <c r="E73" s="53"/>
      <c r="F73" s="54"/>
    </row>
    <row r="75" spans="5:6" ht="15.75">
      <c r="E75" s="53"/>
      <c r="F75" s="54"/>
    </row>
    <row r="76" spans="3:7" ht="15.75">
      <c r="C76" s="89"/>
      <c r="D76" s="89"/>
      <c r="E76" s="53"/>
      <c r="F76" s="54"/>
      <c r="G76" s="57"/>
    </row>
    <row r="77" spans="4:7" ht="15.75">
      <c r="D77" s="89"/>
      <c r="E77" s="57"/>
      <c r="F77" s="57"/>
      <c r="G77" s="57"/>
    </row>
  </sheetData>
  <sheetProtection/>
  <mergeCells count="9">
    <mergeCell ref="D3:D4"/>
    <mergeCell ref="E3:F3"/>
    <mergeCell ref="G3:G4"/>
    <mergeCell ref="H3:I3"/>
    <mergeCell ref="A1:I1"/>
    <mergeCell ref="A72:I72"/>
    <mergeCell ref="A3:A4"/>
    <mergeCell ref="B3:B4"/>
    <mergeCell ref="C3:C4"/>
  </mergeCells>
  <printOptions/>
  <pageMargins left="0.7874015748031497" right="0.7874015748031497" top="1.1811023622047245" bottom="0.5905511811023623" header="0.5118110236220472" footer="0.5118110236220472"/>
  <pageSetup fitToHeight="2" horizontalDpi="600" verticalDpi="600" orientation="landscape" paperSize="9" scale="52" r:id="rId1"/>
  <rowBreaks count="2" manualBreakCount="2">
    <brk id="32" max="8" man="1"/>
    <brk id="7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112" zoomScaleNormal="75" zoomScaleSheetLayoutView="112" zoomScalePageLayoutView="0" workbookViewId="0" topLeftCell="A1">
      <pane xSplit="1" ySplit="5" topLeftCell="B15" activePane="bottomRight" state="frozen"/>
      <selection pane="topLeft" activeCell="G54" sqref="G54"/>
      <selection pane="topRight" activeCell="G54" sqref="G54"/>
      <selection pane="bottomLeft" activeCell="G54" sqref="G54"/>
      <selection pane="bottomRight" activeCell="E33" sqref="E33:E34"/>
    </sheetView>
  </sheetViews>
  <sheetFormatPr defaultColWidth="9.00390625" defaultRowHeight="12.75"/>
  <cols>
    <col min="1" max="1" width="63.875" style="6" customWidth="1"/>
    <col min="2" max="2" width="16.125" style="17" customWidth="1"/>
    <col min="3" max="3" width="19.125" style="17" customWidth="1"/>
    <col min="4" max="4" width="25.25390625" style="17" customWidth="1"/>
    <col min="5" max="5" width="15.25390625" style="17" customWidth="1"/>
    <col min="6" max="6" width="12.875" style="17" customWidth="1"/>
    <col min="7" max="7" width="15.375" style="17" customWidth="1"/>
    <col min="8" max="8" width="17.625" style="17" customWidth="1"/>
    <col min="9" max="9" width="13.625" style="17" customWidth="1"/>
    <col min="10" max="16384" width="9.125" style="17" customWidth="1"/>
  </cols>
  <sheetData>
    <row r="1" spans="1:9" ht="15.75">
      <c r="A1" s="105" t="s">
        <v>87</v>
      </c>
      <c r="B1" s="106"/>
      <c r="C1" s="106"/>
      <c r="D1" s="106"/>
      <c r="E1" s="106"/>
      <c r="F1" s="106"/>
      <c r="G1" s="107"/>
      <c r="H1" s="107"/>
      <c r="I1" s="107"/>
    </row>
    <row r="2" spans="1:9" ht="15.75">
      <c r="A2" s="64"/>
      <c r="B2" s="58"/>
      <c r="C2" s="58"/>
      <c r="D2" s="58"/>
      <c r="E2" s="58"/>
      <c r="F2" s="58"/>
      <c r="G2" s="45"/>
      <c r="H2" s="45"/>
      <c r="I2" s="45"/>
    </row>
    <row r="3" ht="12.75" customHeight="1">
      <c r="I3" s="17" t="s">
        <v>63</v>
      </c>
    </row>
    <row r="4" spans="1:9" ht="55.5" customHeight="1">
      <c r="A4" s="103" t="s">
        <v>21</v>
      </c>
      <c r="B4" s="103" t="s">
        <v>69</v>
      </c>
      <c r="C4" s="103" t="s">
        <v>70</v>
      </c>
      <c r="D4" s="103" t="s">
        <v>88</v>
      </c>
      <c r="E4" s="103" t="s">
        <v>68</v>
      </c>
      <c r="F4" s="103"/>
      <c r="G4" s="104" t="s">
        <v>72</v>
      </c>
      <c r="H4" s="104" t="s">
        <v>71</v>
      </c>
      <c r="I4" s="104"/>
    </row>
    <row r="5" spans="1:9" ht="27" customHeight="1">
      <c r="A5" s="103"/>
      <c r="B5" s="103"/>
      <c r="C5" s="103"/>
      <c r="D5" s="103"/>
      <c r="E5" s="47" t="s">
        <v>19</v>
      </c>
      <c r="F5" s="48" t="s">
        <v>1</v>
      </c>
      <c r="G5" s="104"/>
      <c r="H5" s="47" t="s">
        <v>19</v>
      </c>
      <c r="I5" s="48" t="s">
        <v>1</v>
      </c>
    </row>
    <row r="6" spans="1:9" ht="15.75">
      <c r="A6" s="34" t="s">
        <v>55</v>
      </c>
      <c r="B6" s="59"/>
      <c r="C6" s="29"/>
      <c r="D6" s="28"/>
      <c r="E6" s="35"/>
      <c r="F6" s="35"/>
      <c r="G6" s="2"/>
      <c r="H6" s="2"/>
      <c r="I6" s="2"/>
    </row>
    <row r="7" spans="1:9" s="13" customFormat="1" ht="15.75">
      <c r="A7" s="8" t="s">
        <v>2</v>
      </c>
      <c r="B7" s="60">
        <v>10000000</v>
      </c>
      <c r="C7" s="9">
        <f>SUM(C8:C8)</f>
        <v>185000</v>
      </c>
      <c r="D7" s="4">
        <f>SUM(D8:D8)</f>
        <v>163226</v>
      </c>
      <c r="E7" s="4">
        <f aca="true" t="shared" si="0" ref="E7:E19">D7-C7</f>
        <v>-21774</v>
      </c>
      <c r="F7" s="32">
        <f>SUM(D7/C7*100)</f>
        <v>88.23027027027027</v>
      </c>
      <c r="G7" s="4">
        <f>SUM(G8:G8)</f>
        <v>126875</v>
      </c>
      <c r="H7" s="4">
        <f aca="true" t="shared" si="1" ref="H7:H16">SUM(D7-G7)</f>
        <v>36351</v>
      </c>
      <c r="I7" s="11">
        <f aca="true" t="shared" si="2" ref="I7:I19">D7/G7*100</f>
        <v>128.65103448275863</v>
      </c>
    </row>
    <row r="8" spans="1:9" ht="15.75">
      <c r="A8" s="5" t="s">
        <v>45</v>
      </c>
      <c r="B8" s="20">
        <v>19010000</v>
      </c>
      <c r="C8" s="3">
        <v>185000</v>
      </c>
      <c r="D8" s="96">
        <v>163226</v>
      </c>
      <c r="E8" s="1">
        <f t="shared" si="0"/>
        <v>-21774</v>
      </c>
      <c r="F8" s="32">
        <f>SUM(D8/C8*100)</f>
        <v>88.23027027027027</v>
      </c>
      <c r="G8" s="2">
        <v>126875</v>
      </c>
      <c r="H8" s="3">
        <f t="shared" si="1"/>
        <v>36351</v>
      </c>
      <c r="I8" s="3">
        <f t="shared" si="2"/>
        <v>128.65103448275863</v>
      </c>
    </row>
    <row r="9" spans="1:9" s="13" customFormat="1" ht="15.75">
      <c r="A9" s="10" t="s">
        <v>3</v>
      </c>
      <c r="B9" s="61">
        <v>20000000</v>
      </c>
      <c r="C9" s="7">
        <f>SUM(C10:C13)</f>
        <v>4208318</v>
      </c>
      <c r="D9" s="7">
        <f>SUM(D10:D13)</f>
        <v>6493250</v>
      </c>
      <c r="E9" s="4">
        <f t="shared" si="0"/>
        <v>2284932</v>
      </c>
      <c r="F9" s="32">
        <f>SUM(D9/C9*100)</f>
        <v>154.29561169094163</v>
      </c>
      <c r="G9" s="7">
        <f>SUM(G10:G13)</f>
        <v>7439093</v>
      </c>
      <c r="H9" s="4">
        <f t="shared" si="1"/>
        <v>-945843</v>
      </c>
      <c r="I9" s="11">
        <f t="shared" si="2"/>
        <v>87.28550644547663</v>
      </c>
    </row>
    <row r="10" spans="1:9" s="13" customFormat="1" ht="31.5">
      <c r="A10" s="77" t="s">
        <v>82</v>
      </c>
      <c r="B10" s="20">
        <v>21110000</v>
      </c>
      <c r="C10" s="2">
        <v>0</v>
      </c>
      <c r="D10" s="2">
        <v>315</v>
      </c>
      <c r="E10" s="1">
        <f>D10-C10</f>
        <v>315</v>
      </c>
      <c r="F10" s="33" t="e">
        <f>SUM(D10/C10*100)</f>
        <v>#DIV/0!</v>
      </c>
      <c r="G10" s="2">
        <v>0</v>
      </c>
      <c r="H10" s="3">
        <f>SUM(D10-G10)</f>
        <v>315</v>
      </c>
      <c r="I10" s="3" t="e">
        <f>D10/G10*100</f>
        <v>#DIV/0!</v>
      </c>
    </row>
    <row r="11" spans="1:9" ht="47.25">
      <c r="A11" s="14" t="s">
        <v>46</v>
      </c>
      <c r="B11" s="20">
        <v>24062100</v>
      </c>
      <c r="C11" s="3">
        <v>12000</v>
      </c>
      <c r="D11" s="2">
        <v>9488</v>
      </c>
      <c r="E11" s="1">
        <f t="shared" si="0"/>
        <v>-2512</v>
      </c>
      <c r="F11" s="33">
        <f aca="true" t="shared" si="3" ref="F11:F17">SUM(D11/C11*100)</f>
        <v>79.06666666666666</v>
      </c>
      <c r="G11" s="2">
        <v>10934</v>
      </c>
      <c r="H11" s="3">
        <f t="shared" si="1"/>
        <v>-1446</v>
      </c>
      <c r="I11" s="3">
        <f t="shared" si="2"/>
        <v>86.77519663435156</v>
      </c>
    </row>
    <row r="12" spans="1:9" ht="31.5">
      <c r="A12" s="5" t="s">
        <v>22</v>
      </c>
      <c r="B12" s="20">
        <v>24170000</v>
      </c>
      <c r="C12" s="3">
        <v>0</v>
      </c>
      <c r="D12" s="3">
        <v>0</v>
      </c>
      <c r="E12" s="1">
        <f t="shared" si="0"/>
        <v>0</v>
      </c>
      <c r="F12" s="70" t="e">
        <f t="shared" si="3"/>
        <v>#DIV/0!</v>
      </c>
      <c r="G12" s="2">
        <v>133379</v>
      </c>
      <c r="H12" s="3">
        <f t="shared" si="1"/>
        <v>-133379</v>
      </c>
      <c r="I12" s="3">
        <f t="shared" si="2"/>
        <v>0</v>
      </c>
    </row>
    <row r="13" spans="1:9" ht="15.75">
      <c r="A13" s="5" t="s">
        <v>4</v>
      </c>
      <c r="B13" s="20">
        <v>25000000</v>
      </c>
      <c r="C13" s="3">
        <v>4196318</v>
      </c>
      <c r="D13" s="96">
        <v>6483447</v>
      </c>
      <c r="E13" s="1">
        <f t="shared" si="0"/>
        <v>2287129</v>
      </c>
      <c r="F13" s="33">
        <f t="shared" si="3"/>
        <v>154.50323354903037</v>
      </c>
      <c r="G13" s="2">
        <v>7294780</v>
      </c>
      <c r="H13" s="3">
        <f t="shared" si="1"/>
        <v>-811333</v>
      </c>
      <c r="I13" s="3">
        <f t="shared" si="2"/>
        <v>88.87789624909868</v>
      </c>
    </row>
    <row r="14" spans="1:9" s="13" customFormat="1" ht="15.75">
      <c r="A14" s="10" t="s">
        <v>5</v>
      </c>
      <c r="B14" s="61">
        <v>30000000</v>
      </c>
      <c r="C14" s="11">
        <f>SUM(C15:C15)</f>
        <v>52000</v>
      </c>
      <c r="D14" s="11">
        <f>SUM(D15:D15)</f>
        <v>149892</v>
      </c>
      <c r="E14" s="4">
        <f t="shared" si="0"/>
        <v>97892</v>
      </c>
      <c r="F14" s="32">
        <f t="shared" si="3"/>
        <v>288.25384615384615</v>
      </c>
      <c r="G14" s="11">
        <f>SUM(G15:G15)</f>
        <v>124925</v>
      </c>
      <c r="H14" s="4">
        <f t="shared" si="1"/>
        <v>24967</v>
      </c>
      <c r="I14" s="11">
        <f t="shared" si="2"/>
        <v>119.98559135481288</v>
      </c>
    </row>
    <row r="15" spans="1:9" ht="15.75">
      <c r="A15" s="5" t="s">
        <v>47</v>
      </c>
      <c r="B15" s="20">
        <v>33010000</v>
      </c>
      <c r="C15" s="3">
        <v>52000</v>
      </c>
      <c r="D15" s="96">
        <v>149892</v>
      </c>
      <c r="E15" s="1">
        <f t="shared" si="0"/>
        <v>97892</v>
      </c>
      <c r="F15" s="33">
        <f t="shared" si="3"/>
        <v>288.25384615384615</v>
      </c>
      <c r="G15" s="2">
        <v>124925</v>
      </c>
      <c r="H15" s="3">
        <f t="shared" si="1"/>
        <v>24967</v>
      </c>
      <c r="I15" s="3">
        <f t="shared" si="2"/>
        <v>119.98559135481288</v>
      </c>
    </row>
    <row r="16" spans="1:9" s="13" customFormat="1" ht="15.75">
      <c r="A16" s="10" t="s">
        <v>6</v>
      </c>
      <c r="B16" s="61">
        <v>90010100</v>
      </c>
      <c r="C16" s="11">
        <f>SUM(C7+C9+C14)</f>
        <v>4445318</v>
      </c>
      <c r="D16" s="11">
        <f>SUM(D7+D9+D14)</f>
        <v>6806368</v>
      </c>
      <c r="E16" s="4">
        <f t="shared" si="0"/>
        <v>2361050</v>
      </c>
      <c r="F16" s="32">
        <f t="shared" si="3"/>
        <v>153.11318560336966</v>
      </c>
      <c r="G16" s="11">
        <f>SUM(G7+G9+G14)</f>
        <v>7690893</v>
      </c>
      <c r="H16" s="4">
        <f t="shared" si="1"/>
        <v>-884525</v>
      </c>
      <c r="I16" s="11">
        <f t="shared" si="2"/>
        <v>88.49905986209924</v>
      </c>
    </row>
    <row r="17" spans="1:9" s="13" customFormat="1" ht="21" customHeight="1">
      <c r="A17" s="10" t="s">
        <v>7</v>
      </c>
      <c r="B17" s="61">
        <v>40000000</v>
      </c>
      <c r="C17" s="7">
        <f>SUM(C18)</f>
        <v>12403755</v>
      </c>
      <c r="D17" s="7">
        <f>SUM(D18)</f>
        <v>6561882</v>
      </c>
      <c r="E17" s="4">
        <f t="shared" si="0"/>
        <v>-5841873</v>
      </c>
      <c r="F17" s="32">
        <f t="shared" si="3"/>
        <v>52.902383189606695</v>
      </c>
      <c r="G17" s="7">
        <f>SUM(G18)</f>
        <v>0</v>
      </c>
      <c r="H17" s="11">
        <f>SUM(D17-G17)</f>
        <v>6561882</v>
      </c>
      <c r="I17" s="11" t="e">
        <f>D17/G17*100</f>
        <v>#DIV/0!</v>
      </c>
    </row>
    <row r="18" spans="1:9" ht="47.25">
      <c r="A18" s="76" t="s">
        <v>81</v>
      </c>
      <c r="B18" s="31">
        <v>41031400</v>
      </c>
      <c r="C18" s="78">
        <v>12403755</v>
      </c>
      <c r="D18" s="96">
        <v>6561882</v>
      </c>
      <c r="E18" s="1">
        <f>D18-C18</f>
        <v>-5841873</v>
      </c>
      <c r="F18" s="33">
        <f>SUM(D18/C18*100)</f>
        <v>52.902383189606695</v>
      </c>
      <c r="G18" s="1">
        <v>0</v>
      </c>
      <c r="H18" s="3">
        <f>SUM(D18-G18)</f>
        <v>6561882</v>
      </c>
      <c r="I18" s="3" t="e">
        <f>D18/G18*100</f>
        <v>#DIV/0!</v>
      </c>
    </row>
    <row r="19" spans="1:9" s="13" customFormat="1" ht="15.75">
      <c r="A19" s="36" t="s">
        <v>48</v>
      </c>
      <c r="B19" s="37">
        <v>90010300</v>
      </c>
      <c r="C19" s="38">
        <f>SUM(C16+C17)</f>
        <v>16849073</v>
      </c>
      <c r="D19" s="39">
        <f>SUM(D16+D17)</f>
        <v>13368250</v>
      </c>
      <c r="E19" s="38">
        <f t="shared" si="0"/>
        <v>-3480823</v>
      </c>
      <c r="F19" s="40">
        <f>SUM(D19/C19*100)</f>
        <v>79.3411601932047</v>
      </c>
      <c r="G19" s="39">
        <v>0</v>
      </c>
      <c r="H19" s="4">
        <f>SUM(D19-G19)</f>
        <v>13368250</v>
      </c>
      <c r="I19" s="11" t="e">
        <f t="shared" si="2"/>
        <v>#DIV/0!</v>
      </c>
    </row>
    <row r="20" spans="1:9" ht="15.75">
      <c r="A20" s="24" t="s">
        <v>56</v>
      </c>
      <c r="B20" s="41"/>
      <c r="C20" s="41"/>
      <c r="D20" s="41"/>
      <c r="E20" s="3"/>
      <c r="F20" s="20"/>
      <c r="G20" s="2"/>
      <c r="H20" s="2"/>
      <c r="I20" s="2"/>
    </row>
    <row r="21" spans="1:9" ht="15.75">
      <c r="A21" s="5" t="s">
        <v>8</v>
      </c>
      <c r="B21" s="26" t="s">
        <v>28</v>
      </c>
      <c r="C21" s="110">
        <v>839090.61</v>
      </c>
      <c r="D21" s="116">
        <v>627950.02</v>
      </c>
      <c r="E21" s="82">
        <f aca="true" t="shared" si="4" ref="E21:E31">D21-C21</f>
        <v>-211140.58999999997</v>
      </c>
      <c r="F21" s="119">
        <f aca="true" t="shared" si="5" ref="F21:F30">D21/C21*100</f>
        <v>74.8369738042951</v>
      </c>
      <c r="G21" s="110">
        <v>519637.94</v>
      </c>
      <c r="H21" s="84">
        <f>D21-G21</f>
        <v>108312.08000000002</v>
      </c>
      <c r="I21" s="3">
        <f>D21/G21*100</f>
        <v>120.84375902190668</v>
      </c>
    </row>
    <row r="22" spans="1:9" ht="15.75">
      <c r="A22" s="5" t="s">
        <v>9</v>
      </c>
      <c r="B22" s="26">
        <v>1000</v>
      </c>
      <c r="C22" s="110">
        <v>10023091.76</v>
      </c>
      <c r="D22" s="116">
        <v>6477715.01</v>
      </c>
      <c r="E22" s="82">
        <f t="shared" si="4"/>
        <v>-3545376.75</v>
      </c>
      <c r="F22" s="119">
        <f t="shared" si="5"/>
        <v>64.62791287465974</v>
      </c>
      <c r="G22" s="110">
        <v>6163231.39</v>
      </c>
      <c r="H22" s="84">
        <f aca="true" t="shared" si="6" ref="H22:H31">D22-G22</f>
        <v>314483.6200000001</v>
      </c>
      <c r="I22" s="3">
        <f>D22/G22*100</f>
        <v>105.10257688053474</v>
      </c>
    </row>
    <row r="23" spans="1:9" ht="15.75">
      <c r="A23" s="5" t="s">
        <v>35</v>
      </c>
      <c r="B23" s="26">
        <v>2000</v>
      </c>
      <c r="C23" s="110">
        <v>402500</v>
      </c>
      <c r="D23" s="110">
        <v>146368</v>
      </c>
      <c r="E23" s="82">
        <f t="shared" si="4"/>
        <v>-256132</v>
      </c>
      <c r="F23" s="119">
        <f t="shared" si="5"/>
        <v>36.36472049689441</v>
      </c>
      <c r="G23" s="110">
        <v>8199363</v>
      </c>
      <c r="H23" s="84">
        <f t="shared" si="6"/>
        <v>-8052995</v>
      </c>
      <c r="I23" s="3"/>
    </row>
    <row r="24" spans="1:9" ht="15.75">
      <c r="A24" s="5" t="s">
        <v>10</v>
      </c>
      <c r="B24" s="26">
        <v>3000</v>
      </c>
      <c r="C24" s="110">
        <v>4570813.05</v>
      </c>
      <c r="D24" s="110">
        <v>761836.05</v>
      </c>
      <c r="E24" s="82">
        <f t="shared" si="4"/>
        <v>-3808977</v>
      </c>
      <c r="F24" s="119">
        <f t="shared" si="5"/>
        <v>16.667407782079387</v>
      </c>
      <c r="G24" s="110">
        <v>3997975.74</v>
      </c>
      <c r="H24" s="84">
        <f t="shared" si="6"/>
        <v>-3236139.6900000004</v>
      </c>
      <c r="I24" s="3">
        <f>D24/G24*100</f>
        <v>19.05554459417505</v>
      </c>
    </row>
    <row r="25" spans="1:9" ht="15.75">
      <c r="A25" s="5" t="s">
        <v>12</v>
      </c>
      <c r="B25" s="26">
        <v>4000</v>
      </c>
      <c r="C25" s="110">
        <v>694826.4</v>
      </c>
      <c r="D25" s="110">
        <v>481061.15</v>
      </c>
      <c r="E25" s="82">
        <f t="shared" si="4"/>
        <v>-213765.25</v>
      </c>
      <c r="F25" s="119">
        <f t="shared" si="5"/>
        <v>69.2347253932781</v>
      </c>
      <c r="G25" s="110">
        <v>1084524.73</v>
      </c>
      <c r="H25" s="84">
        <f t="shared" si="6"/>
        <v>-603463.58</v>
      </c>
      <c r="I25" s="3">
        <f>D25/G25*100</f>
        <v>44.35686312104659</v>
      </c>
    </row>
    <row r="26" spans="1:9" ht="15.75">
      <c r="A26" s="5" t="s">
        <v>13</v>
      </c>
      <c r="B26" s="26">
        <v>5000</v>
      </c>
      <c r="C26" s="110">
        <v>203200</v>
      </c>
      <c r="D26" s="110">
        <v>914</v>
      </c>
      <c r="E26" s="82">
        <f t="shared" si="4"/>
        <v>-202286</v>
      </c>
      <c r="F26" s="119">
        <f t="shared" si="5"/>
        <v>0.44980314960629925</v>
      </c>
      <c r="G26" s="110">
        <v>35000</v>
      </c>
      <c r="H26" s="84">
        <f t="shared" si="6"/>
        <v>-34086</v>
      </c>
      <c r="I26" s="3">
        <f>D26/G26*100</f>
        <v>2.6114285714285717</v>
      </c>
    </row>
    <row r="27" spans="1:9" ht="15.75">
      <c r="A27" s="12" t="s">
        <v>11</v>
      </c>
      <c r="B27" s="26">
        <v>6000</v>
      </c>
      <c r="C27" s="110">
        <v>6531065</v>
      </c>
      <c r="D27" s="110">
        <v>4475494</v>
      </c>
      <c r="E27" s="82">
        <f t="shared" si="4"/>
        <v>-2055571</v>
      </c>
      <c r="F27" s="119">
        <f t="shared" si="5"/>
        <v>68.52625107849944</v>
      </c>
      <c r="G27" s="110">
        <v>2139999</v>
      </c>
      <c r="H27" s="84">
        <f t="shared" si="6"/>
        <v>2335495</v>
      </c>
      <c r="I27" s="3"/>
    </row>
    <row r="28" spans="1:9" ht="15.75">
      <c r="A28" s="16" t="s">
        <v>65</v>
      </c>
      <c r="B28" s="50">
        <v>7000</v>
      </c>
      <c r="C28" s="110">
        <v>39543640.99</v>
      </c>
      <c r="D28" s="110">
        <v>13601611.81</v>
      </c>
      <c r="E28" s="84">
        <f t="shared" si="4"/>
        <v>-25942029.18</v>
      </c>
      <c r="F28" s="119">
        <f t="shared" si="5"/>
        <v>34.39645786142871</v>
      </c>
      <c r="G28" s="110">
        <v>28084766.03</v>
      </c>
      <c r="H28" s="84">
        <f t="shared" si="6"/>
        <v>-14483154.22</v>
      </c>
      <c r="I28" s="3">
        <f>D28/G28*100</f>
        <v>48.430568356776874</v>
      </c>
    </row>
    <row r="29" spans="1:9" ht="15.75">
      <c r="A29" s="16" t="s">
        <v>66</v>
      </c>
      <c r="B29" s="50">
        <v>8000</v>
      </c>
      <c r="C29" s="110">
        <v>201070.73</v>
      </c>
      <c r="D29" s="110">
        <v>6270.55</v>
      </c>
      <c r="E29" s="84">
        <f t="shared" si="4"/>
        <v>-194800.18000000002</v>
      </c>
      <c r="F29" s="119">
        <f t="shared" si="5"/>
        <v>3.1185792183675862</v>
      </c>
      <c r="G29" s="110">
        <v>318369.68</v>
      </c>
      <c r="H29" s="84">
        <f t="shared" si="6"/>
        <v>-312099.13</v>
      </c>
      <c r="I29" s="3">
        <f>D29/G29*100</f>
        <v>1.9695813998368186</v>
      </c>
    </row>
    <row r="30" spans="1:9" ht="15.75">
      <c r="A30" s="25" t="s">
        <v>67</v>
      </c>
      <c r="B30" s="50">
        <v>9000</v>
      </c>
      <c r="C30" s="110">
        <v>1253100</v>
      </c>
      <c r="D30" s="116">
        <v>935000</v>
      </c>
      <c r="E30" s="82">
        <f t="shared" si="4"/>
        <v>-318100</v>
      </c>
      <c r="F30" s="119">
        <f t="shared" si="5"/>
        <v>74.61495491181869</v>
      </c>
      <c r="G30" s="110">
        <v>1713292.2</v>
      </c>
      <c r="H30" s="84">
        <f t="shared" si="6"/>
        <v>-778292.2</v>
      </c>
      <c r="I30" s="3">
        <f>D30/G30*100</f>
        <v>54.57329461956344</v>
      </c>
    </row>
    <row r="31" spans="1:9" ht="15.75">
      <c r="A31" s="30" t="s">
        <v>64</v>
      </c>
      <c r="B31" s="31"/>
      <c r="C31" s="117">
        <f>SUM(C21:C30)</f>
        <v>64262398.54</v>
      </c>
      <c r="D31" s="117">
        <f>SUM(D21:D30)</f>
        <v>27514220.59</v>
      </c>
      <c r="E31" s="87">
        <f t="shared" si="4"/>
        <v>-36748177.95</v>
      </c>
      <c r="F31" s="120">
        <f>D31/C31*100</f>
        <v>42.8154273962772</v>
      </c>
      <c r="G31" s="110">
        <f>SUM(G21:G30)</f>
        <v>52256159.71</v>
      </c>
      <c r="H31" s="84">
        <f t="shared" si="6"/>
        <v>-24741939.12</v>
      </c>
      <c r="I31" s="3">
        <f>D31/G31*100</f>
        <v>52.652588216762396</v>
      </c>
    </row>
    <row r="32" spans="1:9" ht="15.75">
      <c r="A32" s="15" t="s">
        <v>57</v>
      </c>
      <c r="B32" s="27"/>
      <c r="C32" s="100"/>
      <c r="D32" s="100"/>
      <c r="E32" s="112"/>
      <c r="F32" s="121"/>
      <c r="G32" s="99"/>
      <c r="H32" s="84"/>
      <c r="I32" s="3"/>
    </row>
    <row r="33" spans="1:9" ht="31.5">
      <c r="A33" s="16" t="s">
        <v>49</v>
      </c>
      <c r="B33" s="27"/>
      <c r="C33" s="118"/>
      <c r="D33" s="110">
        <v>14145970.36</v>
      </c>
      <c r="E33" s="84">
        <f>D33-C33</f>
        <v>14145970.36</v>
      </c>
      <c r="F33" s="119"/>
      <c r="G33" s="110">
        <v>44565266.52</v>
      </c>
      <c r="H33" s="84">
        <f>D33-G33</f>
        <v>-30419296.160000004</v>
      </c>
      <c r="I33" s="3">
        <f>D33/G33*100</f>
        <v>31.742142400632943</v>
      </c>
    </row>
    <row r="34" spans="1:9" ht="31.5">
      <c r="A34" s="16" t="s">
        <v>50</v>
      </c>
      <c r="B34" s="27"/>
      <c r="C34" s="110">
        <v>42936589.67</v>
      </c>
      <c r="D34" s="110">
        <v>14145970.36</v>
      </c>
      <c r="E34" s="84">
        <f>D34-C34</f>
        <v>-28790619.310000002</v>
      </c>
      <c r="F34" s="119">
        <f>D34/C34*100</f>
        <v>32.94618987842869</v>
      </c>
      <c r="G34" s="110">
        <v>44565266.52</v>
      </c>
      <c r="H34" s="84">
        <f>D34-G34</f>
        <v>-30419296.160000004</v>
      </c>
      <c r="I34" s="3">
        <f>D34/G34*100</f>
        <v>31.742142400632943</v>
      </c>
    </row>
    <row r="35" spans="1:6" ht="15.75">
      <c r="A35" s="51"/>
      <c r="B35" s="52"/>
      <c r="C35" s="53"/>
      <c r="D35" s="62"/>
      <c r="E35" s="53"/>
      <c r="F35" s="53"/>
    </row>
    <row r="36" spans="1:5" s="56" customFormat="1" ht="18" customHeight="1">
      <c r="A36" s="65" t="s">
        <v>30</v>
      </c>
      <c r="C36" s="55"/>
      <c r="E36" s="55" t="s">
        <v>79</v>
      </c>
    </row>
    <row r="39" spans="1:7" s="57" customFormat="1" ht="15.75">
      <c r="A39" s="122"/>
      <c r="C39" s="123"/>
      <c r="D39" s="123"/>
      <c r="G39" s="115"/>
    </row>
    <row r="40" s="57" customFormat="1" ht="15.75">
      <c r="A40" s="122"/>
    </row>
    <row r="41" spans="1:7" s="57" customFormat="1" ht="15.75">
      <c r="A41" s="122"/>
      <c r="C41" s="114"/>
      <c r="D41" s="123"/>
      <c r="E41" s="123"/>
      <c r="G41" s="114"/>
    </row>
    <row r="42" spans="3:8" ht="15.75">
      <c r="C42" s="57"/>
      <c r="D42" s="57"/>
      <c r="E42" s="57"/>
      <c r="F42" s="57"/>
      <c r="G42" s="57"/>
      <c r="H42" s="57"/>
    </row>
    <row r="43" spans="3:8" ht="15.75">
      <c r="C43" s="57"/>
      <c r="D43" s="57"/>
      <c r="E43" s="57"/>
      <c r="F43" s="57"/>
      <c r="G43" s="57"/>
      <c r="H43" s="57"/>
    </row>
    <row r="45" ht="15.75">
      <c r="G45" s="63"/>
    </row>
    <row r="46" ht="15.75">
      <c r="G46" s="63"/>
    </row>
    <row r="47" ht="15.75">
      <c r="G47" s="67"/>
    </row>
    <row r="48" ht="15.75">
      <c r="G48" s="63"/>
    </row>
    <row r="49" ht="15.75">
      <c r="G49" s="63"/>
    </row>
    <row r="50" ht="15.75">
      <c r="G50" s="63"/>
    </row>
  </sheetData>
  <sheetProtection/>
  <mergeCells count="10">
    <mergeCell ref="C39:D39"/>
    <mergeCell ref="D41:E41"/>
    <mergeCell ref="A1:I1"/>
    <mergeCell ref="A4:A5"/>
    <mergeCell ref="B4:B5"/>
    <mergeCell ref="C4:C5"/>
    <mergeCell ref="D4:D5"/>
    <mergeCell ref="E4:F4"/>
    <mergeCell ref="G4:G5"/>
    <mergeCell ref="H4:I4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Доходы</dc:creator>
  <cp:keywords/>
  <dc:description/>
  <cp:lastModifiedBy>Пользователь Windows</cp:lastModifiedBy>
  <cp:lastPrinted>2021-10-11T11:37:25Z</cp:lastPrinted>
  <dcterms:created xsi:type="dcterms:W3CDTF">2011-01-28T06:06:49Z</dcterms:created>
  <dcterms:modified xsi:type="dcterms:W3CDTF">2021-10-11T12:47:49Z</dcterms:modified>
  <cp:category/>
  <cp:version/>
  <cp:contentType/>
  <cp:contentStatus/>
</cp:coreProperties>
</file>