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00" activeTab="0"/>
  </bookViews>
  <sheets>
    <sheet name="ЗАГАЛЬНИЙ ФОНД" sheetId="1" r:id="rId1"/>
    <sheet name="СПЕЦІАЛЬНИЙ ФОНД" sheetId="2" r:id="rId2"/>
  </sheets>
  <definedNames>
    <definedName name="Z_6F1E5DE9_7344_4410_9627_DF9739202349_.wvu.PrintArea" localSheetId="1" hidden="1">'СПЕЦІАЛЬНИЙ ФОНД'!$A$1:$F$38</definedName>
    <definedName name="Z_6F1E5DE9_7344_4410_9627_DF9739202349_.wvu.PrintTitles" localSheetId="1" hidden="1">'СПЕЦІАЛЬНИЙ ФОНД'!$4:$5</definedName>
    <definedName name="Z_6F1E5DE9_7344_4410_9627_DF9739202349_.wvu.Rows" localSheetId="1" hidden="1">'СПЕЦІАЛЬНИЙ ФОНД'!#REF!,'СПЕЦІАЛЬНИЙ ФОНД'!#REF!</definedName>
    <definedName name="Z_81A9095A_B086_4891_996D_867FD9D534B9_.wvu.PrintArea" localSheetId="0" hidden="1">'ЗАГАЛЬНИЙ ФОНД'!$A$1:$F$65</definedName>
    <definedName name="Z_81A9095A_B086_4891_996D_867FD9D534B9_.wvu.Rows" localSheetId="1" hidden="1">'СПЕЦІАЛЬНИЙ ФОНД'!#REF!,'СПЕЦІАЛЬНИЙ ФОНД'!#REF!,'СПЕЦІАЛЬНИЙ ФОНД'!#REF!,'СПЕЦІАЛЬНИЙ ФОНД'!#REF!,'СПЕЦІАЛЬНИЙ ФОНД'!#REF!,'СПЕЦІАЛЬНИЙ ФОНД'!#REF!,'СПЕЦІАЛЬНИЙ ФОНД'!$28:$29,'СПЕЦІАЛЬНИЙ ФОНД'!#REF!,'СПЕЦІАЛЬНИЙ ФОНД'!#REF!</definedName>
    <definedName name="Z_F3F80221_71CA_4878_A077_07406A0869E9_.wvu.PrintArea" localSheetId="1" hidden="1">'СПЕЦІАЛЬНИЙ ФОНД'!$A$1:$F$38</definedName>
    <definedName name="Z_F3F80221_71CA_4878_A077_07406A0869E9_.wvu.PrintTitles" localSheetId="1" hidden="1">'СПЕЦІАЛЬНИЙ ФОНД'!$4:$5</definedName>
    <definedName name="Z_F3F80221_71CA_4878_A077_07406A0869E9_.wvu.Rows" localSheetId="1" hidden="1">'СПЕЦІАЛЬНИЙ ФОНД'!#REF!,'СПЕЦІАЛЬНИЙ ФОНД'!#REF!,'СПЕЦІАЛЬНИЙ ФОНД'!#REF!,'СПЕЦІАЛЬНИЙ ФОНД'!#REF!</definedName>
    <definedName name="_xlnm.Print_Area" localSheetId="0">'ЗАГАЛЬНИЙ ФОНД'!$A$1:$I$64</definedName>
    <definedName name="_xlnm.Print_Area" localSheetId="1">'СПЕЦІАЛЬНИЙ ФОНД'!$A$1:$I$36</definedName>
  </definedNames>
  <calcPr fullCalcOnLoad="1"/>
</workbook>
</file>

<file path=xl/sharedStrings.xml><?xml version="1.0" encoding="utf-8"?>
<sst xmlns="http://schemas.openxmlformats.org/spreadsheetml/2006/main" count="117" uniqueCount="84">
  <si>
    <t xml:space="preserve">Інші надходження </t>
  </si>
  <si>
    <t xml:space="preserve">       %</t>
  </si>
  <si>
    <t xml:space="preserve">Податкові надходження- всього, у т.ч. </t>
  </si>
  <si>
    <t>Неподаткові надходження- всього,у т.ч.</t>
  </si>
  <si>
    <t xml:space="preserve">Власні надходження бюджетних установ </t>
  </si>
  <si>
    <t xml:space="preserve">Доходи від операцій з капіталом </t>
  </si>
  <si>
    <t>РАЗОМ доходів ( без трансфертів)</t>
  </si>
  <si>
    <t xml:space="preserve">Офіційні трансферти -всього 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</si>
  <si>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</si>
  <si>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</si>
  <si>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</si>
  <si>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</si>
  <si>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</si>
  <si>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</si>
  <si>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 xml:space="preserve">Адміністративні штрафи та інші санкції </t>
  </si>
  <si>
    <t>Плата за оренду майнових комплексів та іншого майна,що у комунальній власності</t>
  </si>
  <si>
    <t xml:space="preserve">Державне мито </t>
  </si>
  <si>
    <t>Туристичний збір</t>
  </si>
  <si>
    <t>Плата за розміщення тимчасово вільних коштів місцевих бюджетів</t>
  </si>
  <si>
    <t>"+,-"</t>
  </si>
  <si>
    <t>Транспортний податок</t>
  </si>
  <si>
    <t>Найменування</t>
  </si>
  <si>
    <t>Надходження коштів пайової участі у розвитку інфраструктури населеного пункту</t>
  </si>
  <si>
    <t>Адміністративний збір за проведення державної реєстрації юридичних осіб,  фізичних  осіб – підприємців та громадських формувань</t>
  </si>
  <si>
    <t xml:space="preserve">Адміністративний     збір  за державну    реєстрацію речових прав на нерухоме   майно та їх обтяжень 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</si>
  <si>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послуг, пов’язаних з державною реєстрацією</t>
  </si>
  <si>
    <t>Акцизний податок з виробленого в Україні пального</t>
  </si>
  <si>
    <t>Акцизний податок з ввезеного на митну територію України пального</t>
  </si>
  <si>
    <t>0100.</t>
  </si>
  <si>
    <t xml:space="preserve">Охорона здоров`я </t>
  </si>
  <si>
    <t xml:space="preserve">Начальник фінансового управління </t>
  </si>
  <si>
    <t>Інші субвенції з місцевого бюджету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</si>
  <si>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</si>
  <si>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</si>
  <si>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Інші дотації з місцевого бюджету</t>
  </si>
  <si>
    <t xml:space="preserve">Охорона здоров'я </t>
  </si>
  <si>
    <t>Податок та збір на доходи фізичних осіб</t>
  </si>
  <si>
    <t>Рентна плата за спеціальне використання лісових ресурсів( крім рентної плати за спеціальне використання лісових ресурсів в частині деревини,заготовленої в порядку рубок головного користування)</t>
  </si>
  <si>
    <t>Рентна плата  за користування надрами для видобування  корисних копалин місцевого значення</t>
  </si>
  <si>
    <t>Акцизний збір з реалізації суб'єктами господарювання роздрібної торгівлі підакцизних товарів</t>
  </si>
  <si>
    <t xml:space="preserve">Єдиний податок </t>
  </si>
  <si>
    <t>Податок на нерухоме майно, відмінне від земельної ділянки</t>
  </si>
  <si>
    <t>Плата за надання інших адміністративних послуг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</si>
  <si>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</si>
  <si>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Освітня субвенція з державного бюджету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</si>
  <si>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</si>
  <si>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</si>
  <si>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</si>
  <si>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Кошти від продажу землі  </t>
  </si>
  <si>
    <t>Усього доходів (з трансфертами)</t>
  </si>
  <si>
    <t>Разом коштів, отриманих з усіх джерел фінансування бюджету за типом кредитора</t>
  </si>
  <si>
    <t>Разом коштів, отриманих з усіх джерел фінансування бюджету за типом боргового зобов`язання</t>
  </si>
  <si>
    <t>Медична субвенція з державного бюджету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</si>
  <si>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</si>
  <si>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</si>
  <si>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ФІНАСУВАННЯ БЮДЖЕТУ</t>
  </si>
  <si>
    <t>ДОХОДИ</t>
  </si>
  <si>
    <t>ВИДАТКИ</t>
  </si>
  <si>
    <t>ФІНАНСУВАННЯ БЮДЖЕТУ</t>
  </si>
  <si>
    <t>УСЬОГО доходів ( без трансфертів)</t>
  </si>
  <si>
    <t>Рентна плата за користування  надрами для видобування корисних копалин загальнодержавного значення</t>
  </si>
  <si>
    <t>Земельний податок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</si>
  <si>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</si>
  <si>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</si>
  <si>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грн.</t>
  </si>
  <si>
    <t>Усього видатків</t>
  </si>
  <si>
    <t>Економічна діяльність</t>
  </si>
  <si>
    <t>Інша діяльність</t>
  </si>
  <si>
    <t>Міжбюджетні тансферти</t>
  </si>
  <si>
    <t>Відхилення до річних призначень з урахуванням змін</t>
  </si>
  <si>
    <t>Код бюджетної класифікації</t>
  </si>
  <si>
    <t>Затверджено розписом на 2021 рік х урахуванням змін</t>
  </si>
  <si>
    <t>Відхилення до відповідного періоду минулого року</t>
  </si>
  <si>
    <t>Виконано за відповідний період минулого року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</si>
  <si>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</si>
  <si>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Затверджено розписом на 2021 рік з урахуванням змін</t>
  </si>
  <si>
    <t xml:space="preserve">                        Інформація про виконання  бюджету Лиманської міської територіальної громади  по загальному  фонду станом на 01.03.2021 </t>
  </si>
  <si>
    <t xml:space="preserve">        Інформація про виконання  бюджету Лиманської міської територіальної громади  по спеціальному  фонду станом на 01.03.2021 </t>
  </si>
  <si>
    <t xml:space="preserve">Виконано станом на 01.03.2021 </t>
  </si>
  <si>
    <t>Податок на прибуток підприємств та фінансових установ комунальної власності</t>
  </si>
  <si>
    <t>Плата за встановлення земельного сервітуту</t>
  </si>
  <si>
    <t>Рентна плата за спеціальне використання води водних об'єктів місцевого значення</t>
  </si>
  <si>
    <t>Начальник фінансового управління                                                                                                                                                                                             Тетяна ПИЛИПЕНКО</t>
  </si>
  <si>
    <t>Тетяна ПИЛИПЕНКО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</si>
</sst>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 ;[Red]\-#,##0\ "/>
    <numFmt numFmtId="189" formatCode="#,##0.0_ ;[Red]\-#,##0.0\ "/>
    <numFmt numFmtId="190" formatCode="0.0"/>
    <numFmt numFmtId="191" formatCode="0.000000"/>
    <numFmt numFmtId="192" formatCode="0.00000"/>
    <numFmt numFmtId="193" formatCode="0.0000"/>
    <numFmt numFmtId="194" formatCode="0.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_-* #,##0.0&quot;р.&quot;_-;\-* #,##0.0&quot;р.&quot;_-;_-* &quot;-&quot;??&quot;р.&quot;_-;_-@_-"/>
    <numFmt numFmtId="200" formatCode="_-* #,##0&quot;р.&quot;_-;\-* #,##0&quot;р.&quot;_-;_-* &quot;-&quot;??&quot;р.&quot;_-;_-@_-"/>
    <numFmt numFmtId="201" formatCode="#,##0_ ;\-#,##0\ "/>
    <numFmt numFmtId="202" formatCode="#,##0.00_ ;\-#,##0.00\ "/>
    <numFmt numFmtId="203" formatCode="#,##0.0_ ;\-#,##0.0\ "/>
    <numFmt numFmtId="204" formatCode="[$-422]d\ mmmm\ yyyy&quot; р.&quot;"/>
    <numFmt numFmtId="205" formatCode="#,##0.00;\-#,##0.00"/>
    <numFmt numFmtId="206" formatCode="#,##0.0;\-#,##0.0"/>
    <numFmt numFmtId="207" formatCode="#,##0;\-#,##0"/>
    <numFmt numFmtId="208" formatCode="0_ ;\-0\ 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5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7">
    <xf numFmtId="0" fontId="0" fillId="0" borderId="0" xfId="0" applyAlignment="1">
      <alignment/>
    </xf>
    <xf numFmtId="190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190" fontId="1" fillId="0" borderId="11" xfId="0" applyNumberFormat="1" applyFont="1" applyBorder="1" applyAlignment="1">
      <alignment/>
    </xf>
    <xf numFmtId="190" fontId="2" fillId="0" borderId="10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/>
    </xf>
    <xf numFmtId="0" fontId="1" fillId="0" borderId="12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32" borderId="11" xfId="0" applyFont="1" applyFill="1" applyBorder="1" applyAlignment="1">
      <alignment/>
    </xf>
    <xf numFmtId="0" fontId="2" fillId="0" borderId="12" xfId="0" applyFont="1" applyBorder="1" applyAlignment="1">
      <alignment wrapText="1"/>
    </xf>
    <xf numFmtId="190" fontId="2" fillId="0" borderId="11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33" borderId="11" xfId="0" applyFont="1" applyFill="1" applyBorder="1" applyAlignment="1">
      <alignment/>
    </xf>
    <xf numFmtId="203" fontId="1" fillId="0" borderId="11" xfId="43" applyNumberFormat="1" applyFont="1" applyBorder="1" applyAlignment="1">
      <alignment/>
    </xf>
    <xf numFmtId="0" fontId="1" fillId="33" borderId="12" xfId="0" applyFont="1" applyFill="1" applyBorder="1" applyAlignment="1">
      <alignment wrapText="1"/>
    </xf>
    <xf numFmtId="190" fontId="1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0" fontId="43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/>
    </xf>
    <xf numFmtId="6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44" fontId="1" fillId="0" borderId="11" xfId="43" applyFont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205" fontId="43" fillId="34" borderId="16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190" fontId="1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190" fontId="2" fillId="33" borderId="11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6" fontId="1" fillId="0" borderId="10" xfId="0" applyNumberFormat="1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/>
    </xf>
    <xf numFmtId="190" fontId="2" fillId="0" borderId="19" xfId="0" applyNumberFormat="1" applyFont="1" applyBorder="1" applyAlignment="1">
      <alignment/>
    </xf>
    <xf numFmtId="190" fontId="1" fillId="0" borderId="19" xfId="0" applyNumberFormat="1" applyFont="1" applyBorder="1" applyAlignment="1">
      <alignment/>
    </xf>
    <xf numFmtId="190" fontId="1" fillId="0" borderId="20" xfId="0" applyNumberFormat="1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21" xfId="0" applyFont="1" applyBorder="1" applyAlignment="1">
      <alignment/>
    </xf>
    <xf numFmtId="190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190" fontId="2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190" fontId="1" fillId="33" borderId="11" xfId="0" applyNumberFormat="1" applyFont="1" applyFill="1" applyBorder="1" applyAlignment="1">
      <alignment/>
    </xf>
    <xf numFmtId="1" fontId="1" fillId="33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44" fontId="1" fillId="0" borderId="0" xfId="43" applyFont="1" applyAlignment="1">
      <alignment/>
    </xf>
    <xf numFmtId="202" fontId="1" fillId="0" borderId="11" xfId="0" applyNumberFormat="1" applyFont="1" applyBorder="1" applyAlignment="1">
      <alignment/>
    </xf>
    <xf numFmtId="0" fontId="1" fillId="33" borderId="11" xfId="0" applyFont="1" applyFill="1" applyBorder="1" applyAlignment="1">
      <alignment horizontal="center"/>
    </xf>
    <xf numFmtId="2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90" fontId="2" fillId="0" borderId="0" xfId="0" applyNumberFormat="1" applyFont="1" applyBorder="1" applyAlignment="1">
      <alignment/>
    </xf>
    <xf numFmtId="190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5" xfId="0" applyFont="1" applyBorder="1" applyAlignment="1">
      <alignment/>
    </xf>
    <xf numFmtId="190" fontId="2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34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1" fillId="0" borderId="0" xfId="0" applyNumberFormat="1" applyFont="1" applyFill="1" applyAlignment="1" applyProtection="1">
      <alignment wrapText="1"/>
      <protection/>
    </xf>
    <xf numFmtId="0" fontId="1" fillId="0" borderId="11" xfId="43" applyNumberFormat="1" applyFont="1" applyBorder="1" applyAlignment="1">
      <alignment/>
    </xf>
    <xf numFmtId="0" fontId="4" fillId="34" borderId="0" xfId="0" applyFont="1" applyFill="1" applyAlignment="1">
      <alignment horizontal="left" vertical="top" wrapText="1"/>
    </xf>
    <xf numFmtId="208" fontId="43" fillId="34" borderId="16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/>
    </xf>
    <xf numFmtId="0" fontId="43" fillId="0" borderId="0" xfId="0" applyFont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190" fontId="44" fillId="0" borderId="11" xfId="0" applyNumberFormat="1" applyFont="1" applyBorder="1" applyAlignment="1">
      <alignment/>
    </xf>
    <xf numFmtId="190" fontId="44" fillId="0" borderId="19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view="pageBreakPreview" zoomScale="75" zoomScaleNormal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65" sqref="A65"/>
    </sheetView>
  </sheetViews>
  <sheetFormatPr defaultColWidth="9.00390625" defaultRowHeight="12.75"/>
  <cols>
    <col min="1" max="1" width="66.25390625" style="6" customWidth="1"/>
    <col min="2" max="2" width="16.125" style="23" customWidth="1"/>
    <col min="3" max="3" width="20.00390625" style="23" customWidth="1"/>
    <col min="4" max="4" width="14.625" style="23" customWidth="1"/>
    <col min="5" max="5" width="15.25390625" style="23" customWidth="1"/>
    <col min="6" max="6" width="14.00390625" style="23" customWidth="1"/>
    <col min="7" max="7" width="17.625" style="23" customWidth="1"/>
    <col min="8" max="8" width="19.875" style="23" customWidth="1"/>
    <col min="9" max="9" width="14.875" style="23" customWidth="1"/>
    <col min="10" max="16384" width="9.125" style="23" customWidth="1"/>
  </cols>
  <sheetData>
    <row r="1" spans="1:9" ht="15.75">
      <c r="A1" s="90" t="s">
        <v>76</v>
      </c>
      <c r="B1" s="91"/>
      <c r="C1" s="91"/>
      <c r="D1" s="91"/>
      <c r="E1" s="91"/>
      <c r="F1" s="91"/>
      <c r="G1" s="92"/>
      <c r="H1" s="92"/>
      <c r="I1" s="92"/>
    </row>
    <row r="2" spans="1:9" ht="15.75">
      <c r="A2" s="59"/>
      <c r="B2" s="74"/>
      <c r="C2" s="74"/>
      <c r="D2" s="74"/>
      <c r="E2" s="74"/>
      <c r="F2" s="74"/>
      <c r="I2" s="23" t="s">
        <v>64</v>
      </c>
    </row>
    <row r="3" spans="1:9" ht="45.75" customHeight="1">
      <c r="A3" s="88" t="s">
        <v>21</v>
      </c>
      <c r="B3" s="88" t="s">
        <v>70</v>
      </c>
      <c r="C3" s="88" t="s">
        <v>75</v>
      </c>
      <c r="D3" s="88" t="s">
        <v>78</v>
      </c>
      <c r="E3" s="88" t="s">
        <v>69</v>
      </c>
      <c r="F3" s="88"/>
      <c r="G3" s="89" t="s">
        <v>73</v>
      </c>
      <c r="H3" s="89" t="s">
        <v>72</v>
      </c>
      <c r="I3" s="89"/>
    </row>
    <row r="4" spans="1:9" ht="18" customHeight="1">
      <c r="A4" s="88"/>
      <c r="B4" s="88"/>
      <c r="C4" s="88"/>
      <c r="D4" s="88"/>
      <c r="E4" s="60" t="s">
        <v>19</v>
      </c>
      <c r="F4" s="61" t="s">
        <v>1</v>
      </c>
      <c r="G4" s="89"/>
      <c r="H4" s="60" t="s">
        <v>19</v>
      </c>
      <c r="I4" s="61" t="s">
        <v>1</v>
      </c>
    </row>
    <row r="5" spans="1:9" ht="15.75">
      <c r="A5" s="21" t="s">
        <v>56</v>
      </c>
      <c r="B5" s="2"/>
      <c r="C5" s="2"/>
      <c r="D5" s="38"/>
      <c r="E5" s="2"/>
      <c r="F5" s="27"/>
      <c r="G5" s="2"/>
      <c r="H5" s="2"/>
      <c r="I5" s="2"/>
    </row>
    <row r="6" spans="1:9" s="19" customFormat="1" ht="15.75">
      <c r="A6" s="28" t="s">
        <v>2</v>
      </c>
      <c r="B6" s="7">
        <v>10000000</v>
      </c>
      <c r="C6" s="13">
        <f>SUM(C7:C21)</f>
        <v>297758000</v>
      </c>
      <c r="D6" s="13">
        <f>SUM(D7:D21)</f>
        <v>40507442</v>
      </c>
      <c r="E6" s="13">
        <f>SUM(E7:E21)</f>
        <v>-257250558</v>
      </c>
      <c r="F6" s="13">
        <f>SUM(D6/C6*100)</f>
        <v>13.604149006911653</v>
      </c>
      <c r="G6" s="13">
        <f>SUM(G7:G21)</f>
        <v>41374785</v>
      </c>
      <c r="H6" s="13">
        <f>SUM(H7:H21)</f>
        <v>-867343</v>
      </c>
      <c r="I6" s="13">
        <f aca="true" t="shared" si="0" ref="I6:I47">D6/G6*100</f>
        <v>97.90369182583063</v>
      </c>
    </row>
    <row r="7" spans="1:9" ht="15.75">
      <c r="A7" s="22" t="s">
        <v>36</v>
      </c>
      <c r="B7" s="2">
        <v>11010000</v>
      </c>
      <c r="C7" s="3">
        <v>234523000</v>
      </c>
      <c r="D7" s="3">
        <v>31304036</v>
      </c>
      <c r="E7" s="53">
        <f aca="true" t="shared" si="1" ref="E7:E34">D7-C7</f>
        <v>-203218964</v>
      </c>
      <c r="F7" s="3">
        <f aca="true" t="shared" si="2" ref="F7:F34">D7/C7*100</f>
        <v>13.347959901587478</v>
      </c>
      <c r="G7" s="2">
        <v>31928096</v>
      </c>
      <c r="H7" s="3">
        <f>SUM(D7-G7)</f>
        <v>-624060</v>
      </c>
      <c r="I7" s="3">
        <f t="shared" si="0"/>
        <v>98.04542055999832</v>
      </c>
    </row>
    <row r="8" spans="1:9" ht="31.5">
      <c r="A8" s="22" t="s">
        <v>79</v>
      </c>
      <c r="B8" s="2">
        <v>11010200</v>
      </c>
      <c r="C8" s="3">
        <v>0</v>
      </c>
      <c r="D8" s="3">
        <v>18</v>
      </c>
      <c r="E8" s="53">
        <f>D8-C8</f>
        <v>18</v>
      </c>
      <c r="F8" s="56" t="e">
        <f>D8/C8*100</f>
        <v>#DIV/0!</v>
      </c>
      <c r="G8" s="2">
        <v>18</v>
      </c>
      <c r="H8" s="3">
        <f>SUM(D8-G8)</f>
        <v>0</v>
      </c>
      <c r="I8" s="3">
        <f>D8/G8*100</f>
        <v>100</v>
      </c>
    </row>
    <row r="9" spans="1:9" ht="63">
      <c r="A9" s="22" t="s">
        <v>37</v>
      </c>
      <c r="B9" s="2">
        <v>13010200</v>
      </c>
      <c r="C9" s="3">
        <v>460800</v>
      </c>
      <c r="D9" s="2">
        <v>55353</v>
      </c>
      <c r="E9" s="53">
        <f t="shared" si="1"/>
        <v>-405447</v>
      </c>
      <c r="F9" s="3">
        <f t="shared" si="2"/>
        <v>12.012369791666666</v>
      </c>
      <c r="G9" s="2">
        <v>108841</v>
      </c>
      <c r="H9" s="3">
        <f aca="true" t="shared" si="3" ref="H9:H21">SUM(D9-G9)</f>
        <v>-53488</v>
      </c>
      <c r="I9" s="3">
        <f t="shared" si="0"/>
        <v>50.856754348085744</v>
      </c>
    </row>
    <row r="10" spans="1:9" ht="33.75" customHeight="1">
      <c r="A10" s="87" t="s">
        <v>81</v>
      </c>
      <c r="B10" s="2">
        <v>13020200</v>
      </c>
      <c r="C10" s="3">
        <v>0</v>
      </c>
      <c r="D10" s="2">
        <v>0</v>
      </c>
      <c r="E10" s="53">
        <f>D10-C10</f>
        <v>0</v>
      </c>
      <c r="F10" s="3" t="e">
        <f>D10/C10*100</f>
        <v>#DIV/0!</v>
      </c>
      <c r="G10" s="2">
        <v>35</v>
      </c>
      <c r="H10" s="3">
        <f>SUM(D10-G10)</f>
        <v>-35</v>
      </c>
      <c r="I10" s="3">
        <f>D10/G10*100</f>
        <v>0</v>
      </c>
    </row>
    <row r="11" spans="1:9" ht="31.5">
      <c r="A11" s="22" t="s">
        <v>60</v>
      </c>
      <c r="B11" s="2">
        <v>13030100</v>
      </c>
      <c r="C11" s="3">
        <v>23200</v>
      </c>
      <c r="D11" s="2">
        <v>1591</v>
      </c>
      <c r="E11" s="53">
        <f t="shared" si="1"/>
        <v>-21609</v>
      </c>
      <c r="F11" s="3">
        <f t="shared" si="2"/>
        <v>6.857758620689655</v>
      </c>
      <c r="G11" s="2">
        <v>3723</v>
      </c>
      <c r="H11" s="3">
        <f t="shared" si="3"/>
        <v>-2132</v>
      </c>
      <c r="I11" s="3">
        <f t="shared" si="0"/>
        <v>42.73435401557884</v>
      </c>
    </row>
    <row r="12" spans="1:9" ht="31.5">
      <c r="A12" s="22" t="s">
        <v>38</v>
      </c>
      <c r="B12" s="2">
        <v>13030800</v>
      </c>
      <c r="C12" s="3">
        <v>18300</v>
      </c>
      <c r="D12" s="2">
        <v>3999</v>
      </c>
      <c r="E12" s="53">
        <f t="shared" si="1"/>
        <v>-14301</v>
      </c>
      <c r="F12" s="3">
        <f t="shared" si="2"/>
        <v>21.852459016393443</v>
      </c>
      <c r="G12" s="2">
        <v>4278</v>
      </c>
      <c r="H12" s="3">
        <f t="shared" si="3"/>
        <v>-279</v>
      </c>
      <c r="I12" s="3">
        <f t="shared" si="0"/>
        <v>93.47826086956522</v>
      </c>
    </row>
    <row r="13" spans="1:9" ht="31.5">
      <c r="A13" s="22" t="s">
        <v>38</v>
      </c>
      <c r="B13" s="2">
        <v>13040100</v>
      </c>
      <c r="C13" s="3">
        <v>1415500</v>
      </c>
      <c r="D13" s="2">
        <v>460268</v>
      </c>
      <c r="E13" s="53">
        <f t="shared" si="1"/>
        <v>-955232</v>
      </c>
      <c r="F13" s="3">
        <f t="shared" si="2"/>
        <v>32.51628399858707</v>
      </c>
      <c r="G13" s="2">
        <v>356276</v>
      </c>
      <c r="H13" s="3">
        <f t="shared" si="3"/>
        <v>103992</v>
      </c>
      <c r="I13" s="3">
        <f t="shared" si="0"/>
        <v>129.18860658590532</v>
      </c>
    </row>
    <row r="14" spans="1:9" ht="15.75">
      <c r="A14" s="22" t="s">
        <v>26</v>
      </c>
      <c r="B14" s="2">
        <v>14021900</v>
      </c>
      <c r="C14" s="3">
        <v>1540000</v>
      </c>
      <c r="D14" s="3">
        <v>0</v>
      </c>
      <c r="E14" s="53">
        <f t="shared" si="1"/>
        <v>-1540000</v>
      </c>
      <c r="F14" s="3">
        <f t="shared" si="2"/>
        <v>0</v>
      </c>
      <c r="G14" s="2">
        <v>150269</v>
      </c>
      <c r="H14" s="3">
        <f t="shared" si="3"/>
        <v>-150269</v>
      </c>
      <c r="I14" s="3">
        <f t="shared" si="0"/>
        <v>0</v>
      </c>
    </row>
    <row r="15" spans="1:9" ht="31.5">
      <c r="A15" s="22" t="s">
        <v>27</v>
      </c>
      <c r="B15" s="2">
        <v>14031900</v>
      </c>
      <c r="C15" s="3">
        <v>5460000</v>
      </c>
      <c r="D15" s="3">
        <v>0</v>
      </c>
      <c r="E15" s="53">
        <f t="shared" si="1"/>
        <v>-5460000</v>
      </c>
      <c r="F15" s="3">
        <f t="shared" si="2"/>
        <v>0</v>
      </c>
      <c r="G15" s="2">
        <v>463967</v>
      </c>
      <c r="H15" s="3">
        <f t="shared" si="3"/>
        <v>-463967</v>
      </c>
      <c r="I15" s="3">
        <f t="shared" si="0"/>
        <v>0</v>
      </c>
    </row>
    <row r="16" spans="1:9" ht="31.5">
      <c r="A16" s="22" t="s">
        <v>39</v>
      </c>
      <c r="B16" s="2">
        <v>14040000</v>
      </c>
      <c r="C16" s="3">
        <v>2483200</v>
      </c>
      <c r="D16" s="3">
        <v>421511</v>
      </c>
      <c r="E16" s="53">
        <f t="shared" si="1"/>
        <v>-2061689</v>
      </c>
      <c r="F16" s="3">
        <f t="shared" si="2"/>
        <v>16.974508698453608</v>
      </c>
      <c r="G16" s="2">
        <v>351466</v>
      </c>
      <c r="H16" s="3">
        <f t="shared" si="3"/>
        <v>70045</v>
      </c>
      <c r="I16" s="3">
        <f t="shared" si="0"/>
        <v>119.92938150489663</v>
      </c>
    </row>
    <row r="17" spans="1:9" s="62" customFormat="1" ht="15.75">
      <c r="A17" s="29" t="s">
        <v>41</v>
      </c>
      <c r="B17" s="2">
        <v>18010000</v>
      </c>
      <c r="C17" s="16">
        <v>3000000</v>
      </c>
      <c r="D17" s="16">
        <v>348969</v>
      </c>
      <c r="E17" s="53">
        <f t="shared" si="1"/>
        <v>-2651031</v>
      </c>
      <c r="F17" s="3">
        <f t="shared" si="2"/>
        <v>11.632299999999999</v>
      </c>
      <c r="G17" s="83">
        <v>305096</v>
      </c>
      <c r="H17" s="3">
        <f t="shared" si="3"/>
        <v>43873</v>
      </c>
      <c r="I17" s="3">
        <f t="shared" si="0"/>
        <v>114.38006397986207</v>
      </c>
    </row>
    <row r="18" spans="1:9" ht="15.75">
      <c r="A18" s="22" t="s">
        <v>61</v>
      </c>
      <c r="B18" s="2">
        <v>18010000</v>
      </c>
      <c r="C18" s="3">
        <v>24836600</v>
      </c>
      <c r="D18" s="3">
        <v>3295778</v>
      </c>
      <c r="E18" s="53">
        <f t="shared" si="1"/>
        <v>-21540822</v>
      </c>
      <c r="F18" s="3">
        <f t="shared" si="2"/>
        <v>13.269843698412826</v>
      </c>
      <c r="G18" s="2">
        <v>2956986</v>
      </c>
      <c r="H18" s="3">
        <f t="shared" si="3"/>
        <v>338792</v>
      </c>
      <c r="I18" s="3">
        <f t="shared" si="0"/>
        <v>111.45734203679017</v>
      </c>
    </row>
    <row r="19" spans="1:9" ht="15.75">
      <c r="A19" s="22" t="s">
        <v>20</v>
      </c>
      <c r="B19" s="2">
        <v>18011000</v>
      </c>
      <c r="C19" s="3">
        <v>0</v>
      </c>
      <c r="D19" s="3">
        <v>4000</v>
      </c>
      <c r="E19" s="53">
        <f t="shared" si="1"/>
        <v>4000</v>
      </c>
      <c r="F19" s="3" t="e">
        <f t="shared" si="2"/>
        <v>#DIV/0!</v>
      </c>
      <c r="G19" s="2">
        <v>0</v>
      </c>
      <c r="H19" s="3">
        <f t="shared" si="3"/>
        <v>4000</v>
      </c>
      <c r="I19" s="3" t="e">
        <f t="shared" si="0"/>
        <v>#DIV/0!</v>
      </c>
    </row>
    <row r="20" spans="1:9" ht="15.75">
      <c r="A20" s="22" t="s">
        <v>17</v>
      </c>
      <c r="B20" s="2">
        <v>18030000</v>
      </c>
      <c r="C20" s="3">
        <v>380000</v>
      </c>
      <c r="D20" s="3">
        <v>14879</v>
      </c>
      <c r="E20" s="53">
        <f t="shared" si="1"/>
        <v>-365121</v>
      </c>
      <c r="F20" s="3">
        <f t="shared" si="2"/>
        <v>3.9155263157894735</v>
      </c>
      <c r="G20" s="2">
        <v>11713</v>
      </c>
      <c r="H20" s="3">
        <f t="shared" si="3"/>
        <v>3166</v>
      </c>
      <c r="I20" s="3">
        <f t="shared" si="0"/>
        <v>127.02979595321438</v>
      </c>
    </row>
    <row r="21" spans="1:9" ht="15.75">
      <c r="A21" s="22" t="s">
        <v>40</v>
      </c>
      <c r="B21" s="2">
        <v>18050000</v>
      </c>
      <c r="C21" s="3">
        <v>23617400</v>
      </c>
      <c r="D21" s="2">
        <v>4597040</v>
      </c>
      <c r="E21" s="53">
        <f t="shared" si="1"/>
        <v>-19020360</v>
      </c>
      <c r="F21" s="3">
        <f t="shared" si="2"/>
        <v>19.46463200860383</v>
      </c>
      <c r="G21" s="2">
        <v>4734021</v>
      </c>
      <c r="H21" s="3">
        <f t="shared" si="3"/>
        <v>-136981</v>
      </c>
      <c r="I21" s="3">
        <f t="shared" si="0"/>
        <v>97.10645559028994</v>
      </c>
    </row>
    <row r="22" spans="1:9" s="19" customFormat="1" ht="15.75">
      <c r="A22" s="28" t="s">
        <v>3</v>
      </c>
      <c r="B22" s="7">
        <v>20000000</v>
      </c>
      <c r="C22" s="13">
        <f>SUM(C23:C34)</f>
        <v>3156300</v>
      </c>
      <c r="D22" s="13">
        <f>SUM(D23:D34)</f>
        <v>448505</v>
      </c>
      <c r="E22" s="13">
        <f>SUM(E23:E34)</f>
        <v>-2707795</v>
      </c>
      <c r="F22" s="13">
        <f>SUM(D22/C22*100)</f>
        <v>14.20983429965466</v>
      </c>
      <c r="G22" s="13">
        <f>SUM(G23:G34)</f>
        <v>594370</v>
      </c>
      <c r="H22" s="13">
        <f>SUM(H23:H34)</f>
        <v>-145865</v>
      </c>
      <c r="I22" s="13">
        <f t="shared" si="0"/>
        <v>75.45888924407356</v>
      </c>
    </row>
    <row r="23" spans="1:9" ht="16.5" customHeight="1">
      <c r="A23" s="22" t="s">
        <v>18</v>
      </c>
      <c r="B23" s="2">
        <v>21050000</v>
      </c>
      <c r="C23" s="3">
        <v>0</v>
      </c>
      <c r="D23" s="3">
        <v>9370</v>
      </c>
      <c r="E23" s="53">
        <f t="shared" si="1"/>
        <v>9370</v>
      </c>
      <c r="F23" s="95" t="e">
        <f t="shared" si="2"/>
        <v>#DIV/0!</v>
      </c>
      <c r="G23" s="2">
        <v>7172</v>
      </c>
      <c r="H23" s="3">
        <f aca="true" t="shared" si="4" ref="H23:H47">SUM(D23-G23)</f>
        <v>2198</v>
      </c>
      <c r="I23" s="3">
        <f t="shared" si="0"/>
        <v>130.64696040156164</v>
      </c>
    </row>
    <row r="24" spans="1:9" ht="15.75">
      <c r="A24" s="22" t="s">
        <v>14</v>
      </c>
      <c r="B24" s="2">
        <v>21081100</v>
      </c>
      <c r="C24" s="3">
        <v>55000</v>
      </c>
      <c r="D24" s="3">
        <v>992</v>
      </c>
      <c r="E24" s="53">
        <f t="shared" si="1"/>
        <v>-54008</v>
      </c>
      <c r="F24" s="3">
        <f t="shared" si="2"/>
        <v>1.8036363636363635</v>
      </c>
      <c r="G24" s="2">
        <v>16412</v>
      </c>
      <c r="H24" s="3">
        <f t="shared" si="4"/>
        <v>-15420</v>
      </c>
      <c r="I24" s="3">
        <f t="shared" si="0"/>
        <v>6.044357786985133</v>
      </c>
    </row>
    <row r="25" spans="1:9" ht="47.25">
      <c r="A25" s="22" t="s">
        <v>32</v>
      </c>
      <c r="B25" s="2">
        <v>21081500</v>
      </c>
      <c r="C25" s="3">
        <v>0</v>
      </c>
      <c r="D25" s="2">
        <v>0</v>
      </c>
      <c r="E25" s="53">
        <f t="shared" si="1"/>
        <v>0</v>
      </c>
      <c r="F25" s="95" t="e">
        <f t="shared" si="2"/>
        <v>#DIV/0!</v>
      </c>
      <c r="G25" s="2">
        <v>22894</v>
      </c>
      <c r="H25" s="3">
        <f t="shared" si="4"/>
        <v>-22894</v>
      </c>
      <c r="I25" s="3">
        <f t="shared" si="0"/>
        <v>0</v>
      </c>
    </row>
    <row r="26" spans="1:9" ht="15.75">
      <c r="A26" s="22" t="s">
        <v>80</v>
      </c>
      <c r="B26" s="2">
        <v>21081700</v>
      </c>
      <c r="C26" s="3">
        <v>0</v>
      </c>
      <c r="D26" s="2">
        <v>36738</v>
      </c>
      <c r="E26" s="53">
        <f>D26-C26</f>
        <v>36738</v>
      </c>
      <c r="F26" s="95" t="e">
        <f>D26/C26*100</f>
        <v>#DIV/0!</v>
      </c>
      <c r="G26" s="2">
        <v>0</v>
      </c>
      <c r="H26" s="3">
        <f>SUM(D26-G26)</f>
        <v>36738</v>
      </c>
      <c r="I26" s="95" t="e">
        <f>D26/G26*100</f>
        <v>#DIV/0!</v>
      </c>
    </row>
    <row r="27" spans="1:9" ht="65.25" customHeight="1">
      <c r="A27" s="22" t="s">
        <v>74</v>
      </c>
      <c r="B27" s="2">
        <v>22010200</v>
      </c>
      <c r="C27" s="3">
        <v>20900</v>
      </c>
      <c r="D27" s="2">
        <v>0</v>
      </c>
      <c r="E27" s="53">
        <f t="shared" si="1"/>
        <v>-20900</v>
      </c>
      <c r="F27" s="3">
        <f t="shared" si="2"/>
        <v>0</v>
      </c>
      <c r="G27" s="2">
        <v>0</v>
      </c>
      <c r="H27" s="3">
        <f t="shared" si="4"/>
        <v>0</v>
      </c>
      <c r="I27" s="95" t="e">
        <f t="shared" si="0"/>
        <v>#DIV/0!</v>
      </c>
    </row>
    <row r="28" spans="1:9" ht="47.25">
      <c r="A28" s="22" t="s">
        <v>23</v>
      </c>
      <c r="B28" s="2">
        <v>22010300</v>
      </c>
      <c r="C28" s="3">
        <v>60000</v>
      </c>
      <c r="D28" s="2">
        <v>15822</v>
      </c>
      <c r="E28" s="53">
        <f t="shared" si="1"/>
        <v>-44178</v>
      </c>
      <c r="F28" s="3">
        <f t="shared" si="2"/>
        <v>26.369999999999997</v>
      </c>
      <c r="G28" s="2">
        <v>8390</v>
      </c>
      <c r="H28" s="3">
        <f t="shared" si="4"/>
        <v>7432</v>
      </c>
      <c r="I28" s="3">
        <f t="shared" si="0"/>
        <v>188.58164481525625</v>
      </c>
    </row>
    <row r="29" spans="1:9" ht="15.75">
      <c r="A29" s="22" t="s">
        <v>42</v>
      </c>
      <c r="B29" s="2">
        <v>22012500</v>
      </c>
      <c r="C29" s="3">
        <v>1550000</v>
      </c>
      <c r="D29" s="2">
        <v>187895</v>
      </c>
      <c r="E29" s="53">
        <f t="shared" si="1"/>
        <v>-1362105</v>
      </c>
      <c r="F29" s="3">
        <f t="shared" si="2"/>
        <v>12.12225806451613</v>
      </c>
      <c r="G29" s="2">
        <v>394545</v>
      </c>
      <c r="H29" s="3">
        <f t="shared" si="4"/>
        <v>-206650</v>
      </c>
      <c r="I29" s="3">
        <f t="shared" si="0"/>
        <v>47.62321154747874</v>
      </c>
    </row>
    <row r="30" spans="1:9" ht="31.5">
      <c r="A30" s="22" t="s">
        <v>24</v>
      </c>
      <c r="B30" s="2">
        <v>22012600</v>
      </c>
      <c r="C30" s="3">
        <v>500000</v>
      </c>
      <c r="D30" s="2">
        <v>152360</v>
      </c>
      <c r="E30" s="53">
        <f t="shared" si="1"/>
        <v>-347640</v>
      </c>
      <c r="F30" s="3">
        <f t="shared" si="2"/>
        <v>30.471999999999998</v>
      </c>
      <c r="G30" s="2">
        <v>75910</v>
      </c>
      <c r="H30" s="3">
        <f t="shared" si="4"/>
        <v>76450</v>
      </c>
      <c r="I30" s="3">
        <f t="shared" si="0"/>
        <v>200.71136872612306</v>
      </c>
    </row>
    <row r="31" spans="1:9" ht="78.75">
      <c r="A31" s="22" t="s">
        <v>25</v>
      </c>
      <c r="B31" s="2">
        <v>22012900</v>
      </c>
      <c r="C31" s="3">
        <v>3000</v>
      </c>
      <c r="D31" s="2">
        <v>0</v>
      </c>
      <c r="E31" s="53">
        <f t="shared" si="1"/>
        <v>-3000</v>
      </c>
      <c r="F31" s="3">
        <f t="shared" si="2"/>
        <v>0</v>
      </c>
      <c r="G31" s="2">
        <v>0</v>
      </c>
      <c r="H31" s="3">
        <f t="shared" si="4"/>
        <v>0</v>
      </c>
      <c r="I31" s="95" t="e">
        <f t="shared" si="0"/>
        <v>#DIV/0!</v>
      </c>
    </row>
    <row r="32" spans="1:9" ht="31.5">
      <c r="A32" s="22" t="s">
        <v>15</v>
      </c>
      <c r="B32" s="2">
        <v>22080400</v>
      </c>
      <c r="C32" s="3">
        <v>358400</v>
      </c>
      <c r="D32" s="2">
        <v>10382</v>
      </c>
      <c r="E32" s="53">
        <f t="shared" si="1"/>
        <v>-348018</v>
      </c>
      <c r="F32" s="3">
        <f t="shared" si="2"/>
        <v>2.896763392857143</v>
      </c>
      <c r="G32" s="2">
        <v>1575</v>
      </c>
      <c r="H32" s="3">
        <f t="shared" si="4"/>
        <v>8807</v>
      </c>
      <c r="I32" s="3">
        <f t="shared" si="0"/>
        <v>659.1746031746032</v>
      </c>
    </row>
    <row r="33" spans="1:9" ht="15.75">
      <c r="A33" s="22" t="s">
        <v>16</v>
      </c>
      <c r="B33" s="2">
        <v>22090000</v>
      </c>
      <c r="C33" s="3">
        <v>600000</v>
      </c>
      <c r="D33" s="2">
        <v>20984</v>
      </c>
      <c r="E33" s="53">
        <f t="shared" si="1"/>
        <v>-579016</v>
      </c>
      <c r="F33" s="3">
        <f t="shared" si="2"/>
        <v>3.4973333333333336</v>
      </c>
      <c r="G33" s="2">
        <v>28673</v>
      </c>
      <c r="H33" s="3">
        <f t="shared" si="4"/>
        <v>-7689</v>
      </c>
      <c r="I33" s="3">
        <f t="shared" si="0"/>
        <v>73.18383147909184</v>
      </c>
    </row>
    <row r="34" spans="1:9" ht="15.75">
      <c r="A34" s="22" t="s">
        <v>0</v>
      </c>
      <c r="B34" s="2">
        <v>24060000</v>
      </c>
      <c r="C34" s="3">
        <v>9000</v>
      </c>
      <c r="D34" s="2">
        <v>13962</v>
      </c>
      <c r="E34" s="53">
        <f t="shared" si="1"/>
        <v>4962</v>
      </c>
      <c r="F34" s="3">
        <f t="shared" si="2"/>
        <v>155.13333333333333</v>
      </c>
      <c r="G34" s="3">
        <v>38799</v>
      </c>
      <c r="H34" s="3">
        <f t="shared" si="4"/>
        <v>-24837</v>
      </c>
      <c r="I34" s="3">
        <f t="shared" si="0"/>
        <v>35.98546354287482</v>
      </c>
    </row>
    <row r="35" spans="1:9" s="19" customFormat="1" ht="15.75">
      <c r="A35" s="28" t="s">
        <v>59</v>
      </c>
      <c r="B35" s="7">
        <v>90010100</v>
      </c>
      <c r="C35" s="13">
        <f>SUM(C6+C22)</f>
        <v>300914300</v>
      </c>
      <c r="D35" s="13">
        <f>SUM(D6+D22)</f>
        <v>40955947</v>
      </c>
      <c r="E35" s="13">
        <f>SUM(E6+E22)</f>
        <v>-259958353</v>
      </c>
      <c r="F35" s="13">
        <f>SUM(D35/C35*100)</f>
        <v>13.610502059888812</v>
      </c>
      <c r="G35" s="13">
        <f>SUM(G6+G22)</f>
        <v>41969155</v>
      </c>
      <c r="H35" s="13">
        <f>SUM(H6+H22)</f>
        <v>-1013208</v>
      </c>
      <c r="I35" s="13">
        <f t="shared" si="0"/>
        <v>97.58582701986734</v>
      </c>
    </row>
    <row r="36" spans="1:9" s="19" customFormat="1" ht="15.75">
      <c r="A36" s="28" t="s">
        <v>7</v>
      </c>
      <c r="B36" s="7">
        <v>40000000</v>
      </c>
      <c r="C36" s="13">
        <f>SUM(C37:C46)</f>
        <v>127539326</v>
      </c>
      <c r="D36" s="13">
        <f>SUM(D37:D46)</f>
        <v>17164737</v>
      </c>
      <c r="E36" s="65">
        <f>D36-C36</f>
        <v>-110374589</v>
      </c>
      <c r="F36" s="13">
        <f>SUM(D36/C36*100)</f>
        <v>13.458387728973886</v>
      </c>
      <c r="G36" s="13">
        <f>SUM(G37:G46)</f>
        <v>18764557</v>
      </c>
      <c r="H36" s="13">
        <f t="shared" si="4"/>
        <v>-1599820</v>
      </c>
      <c r="I36" s="13">
        <f t="shared" si="0"/>
        <v>91.47424583484704</v>
      </c>
    </row>
    <row r="37" spans="1:10" s="2" customFormat="1" ht="15.75">
      <c r="A37" s="24" t="s">
        <v>44</v>
      </c>
      <c r="B37" s="25">
        <v>41033900</v>
      </c>
      <c r="C37" s="3">
        <v>117272800</v>
      </c>
      <c r="D37" s="2">
        <v>15866700</v>
      </c>
      <c r="E37" s="53">
        <f aca="true" t="shared" si="5" ref="E37:E46">D37-C37</f>
        <v>-101406100</v>
      </c>
      <c r="F37" s="3">
        <f aca="true" t="shared" si="6" ref="F37:F46">D37/C37*100</f>
        <v>13.529735795512684</v>
      </c>
      <c r="G37" s="2">
        <v>9773500</v>
      </c>
      <c r="H37" s="3">
        <f t="shared" si="4"/>
        <v>6093200</v>
      </c>
      <c r="I37" s="3">
        <f t="shared" si="0"/>
        <v>162.34409372282192</v>
      </c>
      <c r="J37" s="26"/>
    </row>
    <row r="38" spans="1:9" ht="15.75">
      <c r="A38" s="24" t="s">
        <v>52</v>
      </c>
      <c r="B38" s="25">
        <v>41034200</v>
      </c>
      <c r="C38" s="3"/>
      <c r="D38" s="2"/>
      <c r="E38" s="53">
        <f t="shared" si="5"/>
        <v>0</v>
      </c>
      <c r="F38" s="95" t="e">
        <f t="shared" si="6"/>
        <v>#DIV/0!</v>
      </c>
      <c r="G38" s="2">
        <v>5722400</v>
      </c>
      <c r="H38" s="3">
        <f t="shared" si="4"/>
        <v>-5722400</v>
      </c>
      <c r="I38" s="3">
        <f t="shared" si="0"/>
        <v>0</v>
      </c>
    </row>
    <row r="39" spans="1:9" ht="63">
      <c r="A39" s="24" t="s">
        <v>53</v>
      </c>
      <c r="B39" s="25">
        <v>41040200</v>
      </c>
      <c r="C39" s="2"/>
      <c r="D39" s="2"/>
      <c r="E39" s="53">
        <f t="shared" si="5"/>
        <v>0</v>
      </c>
      <c r="F39" s="95" t="e">
        <f t="shared" si="6"/>
        <v>#DIV/0!</v>
      </c>
      <c r="G39" s="2">
        <v>2065222</v>
      </c>
      <c r="H39" s="3">
        <f t="shared" si="4"/>
        <v>-2065222</v>
      </c>
      <c r="I39" s="3">
        <f t="shared" si="0"/>
        <v>0</v>
      </c>
    </row>
    <row r="40" spans="1:9" ht="15.75">
      <c r="A40" s="24" t="s">
        <v>34</v>
      </c>
      <c r="B40" s="25">
        <v>41040400</v>
      </c>
      <c r="C40" s="3">
        <v>7190000</v>
      </c>
      <c r="D40" s="3">
        <v>711453</v>
      </c>
      <c r="E40" s="53">
        <f t="shared" si="5"/>
        <v>-6478547</v>
      </c>
      <c r="F40" s="3">
        <f t="shared" si="6"/>
        <v>9.895034770514604</v>
      </c>
      <c r="G40" s="2">
        <v>903656</v>
      </c>
      <c r="H40" s="3">
        <f t="shared" si="4"/>
        <v>-192203</v>
      </c>
      <c r="I40" s="3">
        <f t="shared" si="0"/>
        <v>78.73051249590553</v>
      </c>
    </row>
    <row r="41" spans="1:9" ht="31.5">
      <c r="A41" s="24" t="s">
        <v>54</v>
      </c>
      <c r="B41" s="25">
        <v>41051000</v>
      </c>
      <c r="C41" s="3">
        <v>784700</v>
      </c>
      <c r="D41" s="2">
        <v>114415</v>
      </c>
      <c r="E41" s="53">
        <f t="shared" si="5"/>
        <v>-670285</v>
      </c>
      <c r="F41" s="3">
        <f t="shared" si="6"/>
        <v>14.580731489741302</v>
      </c>
      <c r="G41" s="2">
        <v>75238</v>
      </c>
      <c r="H41" s="3">
        <f t="shared" si="4"/>
        <v>39177</v>
      </c>
      <c r="I41" s="3">
        <f t="shared" si="0"/>
        <v>152.07076211488874</v>
      </c>
    </row>
    <row r="42" spans="1:9" ht="47.25">
      <c r="A42" s="24" t="s">
        <v>45</v>
      </c>
      <c r="B42" s="25">
        <v>41051200</v>
      </c>
      <c r="C42" s="3">
        <v>417300</v>
      </c>
      <c r="D42" s="2">
        <v>41359</v>
      </c>
      <c r="E42" s="53">
        <f t="shared" si="5"/>
        <v>-375941</v>
      </c>
      <c r="F42" s="3">
        <f t="shared" si="6"/>
        <v>9.9110951353942</v>
      </c>
      <c r="G42" s="2">
        <v>29820</v>
      </c>
      <c r="H42" s="3">
        <f t="shared" si="4"/>
        <v>11539</v>
      </c>
      <c r="I42" s="3">
        <f t="shared" si="0"/>
        <v>138.69550637156271</v>
      </c>
    </row>
    <row r="43" spans="1:9" ht="34.5" customHeight="1">
      <c r="A43" s="24" t="s">
        <v>33</v>
      </c>
      <c r="B43" s="25">
        <v>41051500</v>
      </c>
      <c r="C43" s="3"/>
      <c r="D43" s="2"/>
      <c r="E43" s="53">
        <f t="shared" si="5"/>
        <v>0</v>
      </c>
      <c r="F43" s="95" t="e">
        <f t="shared" si="6"/>
        <v>#DIV/0!</v>
      </c>
      <c r="G43" s="2">
        <v>191000</v>
      </c>
      <c r="H43" s="3">
        <f t="shared" si="4"/>
        <v>-191000</v>
      </c>
      <c r="I43" s="3">
        <f t="shared" si="0"/>
        <v>0</v>
      </c>
    </row>
    <row r="44" spans="1:9" ht="15.75">
      <c r="A44" s="24" t="s">
        <v>31</v>
      </c>
      <c r="B44" s="25">
        <v>41053900</v>
      </c>
      <c r="C44" s="3">
        <v>635926</v>
      </c>
      <c r="D44" s="2">
        <v>5410</v>
      </c>
      <c r="E44" s="53">
        <f t="shared" si="5"/>
        <v>-630516</v>
      </c>
      <c r="F44" s="3">
        <f t="shared" si="6"/>
        <v>0.8507279148831781</v>
      </c>
      <c r="G44" s="2">
        <v>3721</v>
      </c>
      <c r="H44" s="3">
        <f t="shared" si="4"/>
        <v>1689</v>
      </c>
      <c r="I44" s="3">
        <f t="shared" si="0"/>
        <v>145.39102391830156</v>
      </c>
    </row>
    <row r="45" spans="1:9" ht="47.25">
      <c r="A45" s="24" t="s">
        <v>62</v>
      </c>
      <c r="B45" s="25">
        <v>41055000</v>
      </c>
      <c r="C45" s="3">
        <v>1238600</v>
      </c>
      <c r="D45" s="2">
        <v>425400</v>
      </c>
      <c r="E45" s="53">
        <f t="shared" si="5"/>
        <v>-813200</v>
      </c>
      <c r="F45" s="3">
        <f t="shared" si="6"/>
        <v>34.345228483772</v>
      </c>
      <c r="G45" s="2">
        <v>0</v>
      </c>
      <c r="H45" s="3">
        <f t="shared" si="4"/>
        <v>425400</v>
      </c>
      <c r="I45" s="95" t="e">
        <f t="shared" si="0"/>
        <v>#DIV/0!</v>
      </c>
    </row>
    <row r="46" spans="1:9" ht="94.5" hidden="1">
      <c r="A46" s="24" t="s">
        <v>63</v>
      </c>
      <c r="B46" s="25">
        <v>41055200</v>
      </c>
      <c r="C46" s="3"/>
      <c r="D46" s="2"/>
      <c r="E46" s="53">
        <f t="shared" si="5"/>
        <v>0</v>
      </c>
      <c r="F46" s="3" t="e">
        <f t="shared" si="6"/>
        <v>#DIV/0!</v>
      </c>
      <c r="G46" s="3">
        <v>0</v>
      </c>
      <c r="H46" s="3">
        <f t="shared" si="4"/>
        <v>0</v>
      </c>
      <c r="I46" s="3" t="e">
        <f t="shared" si="0"/>
        <v>#DIV/0!</v>
      </c>
    </row>
    <row r="47" spans="1:9" s="19" customFormat="1" ht="15.75">
      <c r="A47" s="28" t="s">
        <v>49</v>
      </c>
      <c r="B47" s="7">
        <v>90010300</v>
      </c>
      <c r="C47" s="13">
        <f>SUM(C35+C36)</f>
        <v>428453626</v>
      </c>
      <c r="D47" s="13">
        <f>SUM(D35+D36)</f>
        <v>58120684</v>
      </c>
      <c r="E47" s="13">
        <f>D47-C47</f>
        <v>-370332942</v>
      </c>
      <c r="F47" s="13">
        <f>SUM(D47/C47*100)</f>
        <v>13.565221641979988</v>
      </c>
      <c r="G47" s="13">
        <f>SUM(G35+G36)</f>
        <v>60733712</v>
      </c>
      <c r="H47" s="13">
        <f t="shared" si="4"/>
        <v>-2613028</v>
      </c>
      <c r="I47" s="13">
        <f t="shared" si="0"/>
        <v>95.69756579344269</v>
      </c>
    </row>
    <row r="48" spans="1:9" ht="15.75">
      <c r="A48" s="30" t="s">
        <v>57</v>
      </c>
      <c r="B48" s="2"/>
      <c r="C48" s="2"/>
      <c r="D48" s="2"/>
      <c r="E48" s="3"/>
      <c r="F48" s="2"/>
      <c r="G48" s="2"/>
      <c r="H48" s="2"/>
      <c r="I48" s="2"/>
    </row>
    <row r="49" spans="1:9" ht="15.75">
      <c r="A49" s="22" t="s">
        <v>8</v>
      </c>
      <c r="B49" s="33" t="s">
        <v>28</v>
      </c>
      <c r="C49" s="15">
        <v>64640528</v>
      </c>
      <c r="D49" s="2">
        <v>6830268.09</v>
      </c>
      <c r="E49" s="53">
        <f aca="true" t="shared" si="7" ref="E49:E58">D49-C49</f>
        <v>-57810259.91</v>
      </c>
      <c r="F49" s="3">
        <f aca="true" t="shared" si="8" ref="F49:F59">D49/C49*100</f>
        <v>10.566541303623014</v>
      </c>
      <c r="G49" s="32">
        <v>6835319.01</v>
      </c>
      <c r="H49" s="63">
        <f>D49-G49</f>
        <v>-5050.9199999999255</v>
      </c>
      <c r="I49" s="3">
        <f>D49/G49*100</f>
        <v>99.926105570309</v>
      </c>
    </row>
    <row r="50" spans="1:9" ht="15.75">
      <c r="A50" s="22" t="s">
        <v>9</v>
      </c>
      <c r="B50" s="33">
        <v>1000</v>
      </c>
      <c r="C50" s="15">
        <v>254861463</v>
      </c>
      <c r="D50" s="2">
        <v>26276303.83</v>
      </c>
      <c r="E50" s="53">
        <f t="shared" si="7"/>
        <v>-228585159.17000002</v>
      </c>
      <c r="F50" s="3">
        <f t="shared" si="8"/>
        <v>10.310034134113089</v>
      </c>
      <c r="G50" s="32">
        <v>22713042.6</v>
      </c>
      <c r="H50" s="63">
        <f aca="true" t="shared" si="9" ref="H50:H59">D50-G50</f>
        <v>3563261.2299999967</v>
      </c>
      <c r="I50" s="3">
        <f aca="true" t="shared" si="10" ref="I50:I59">D50/G50*100</f>
        <v>115.68817217821798</v>
      </c>
    </row>
    <row r="51" spans="1:9" ht="15.75">
      <c r="A51" s="22" t="s">
        <v>29</v>
      </c>
      <c r="B51" s="33">
        <v>2000</v>
      </c>
      <c r="C51" s="85">
        <v>10487472</v>
      </c>
      <c r="D51" s="2">
        <v>911059.14</v>
      </c>
      <c r="E51" s="53">
        <f t="shared" si="7"/>
        <v>-9576412.86</v>
      </c>
      <c r="F51" s="3">
        <f t="shared" si="8"/>
        <v>8.687118687897332</v>
      </c>
      <c r="G51" s="32">
        <v>5337582.47</v>
      </c>
      <c r="H51" s="63">
        <f t="shared" si="9"/>
        <v>-4426523.33</v>
      </c>
      <c r="I51" s="3">
        <f t="shared" si="10"/>
        <v>17.068759969904505</v>
      </c>
    </row>
    <row r="52" spans="1:9" ht="15.75">
      <c r="A52" s="22" t="s">
        <v>10</v>
      </c>
      <c r="B52" s="33">
        <v>3000</v>
      </c>
      <c r="C52" s="2">
        <v>30999398.36</v>
      </c>
      <c r="D52" s="2">
        <v>2962608.37</v>
      </c>
      <c r="E52" s="53">
        <f t="shared" si="7"/>
        <v>-28036789.99</v>
      </c>
      <c r="F52" s="3">
        <f t="shared" si="8"/>
        <v>9.55698667307942</v>
      </c>
      <c r="G52" s="32">
        <v>2350824.63</v>
      </c>
      <c r="H52" s="63">
        <f t="shared" si="9"/>
        <v>611783.7400000002</v>
      </c>
      <c r="I52" s="3">
        <f t="shared" si="10"/>
        <v>126.02421857388828</v>
      </c>
    </row>
    <row r="53" spans="1:9" ht="15.75">
      <c r="A53" s="22" t="s">
        <v>12</v>
      </c>
      <c r="B53" s="33">
        <v>4000</v>
      </c>
      <c r="C53" s="2">
        <v>15592686</v>
      </c>
      <c r="D53" s="2">
        <v>1511580.29</v>
      </c>
      <c r="E53" s="53">
        <f t="shared" si="7"/>
        <v>-14081105.71</v>
      </c>
      <c r="F53" s="3">
        <f t="shared" si="8"/>
        <v>9.694162314305567</v>
      </c>
      <c r="G53" s="32">
        <v>1245623.44</v>
      </c>
      <c r="H53" s="63">
        <f t="shared" si="9"/>
        <v>265956.8500000001</v>
      </c>
      <c r="I53" s="3">
        <f t="shared" si="10"/>
        <v>121.35130421116675</v>
      </c>
    </row>
    <row r="54" spans="1:9" ht="15.75">
      <c r="A54" s="22" t="s">
        <v>13</v>
      </c>
      <c r="B54" s="33">
        <v>5000</v>
      </c>
      <c r="C54" s="2">
        <v>4988884</v>
      </c>
      <c r="D54" s="2">
        <v>466517.61</v>
      </c>
      <c r="E54" s="53">
        <f t="shared" si="7"/>
        <v>-4522366.39</v>
      </c>
      <c r="F54" s="3">
        <f t="shared" si="8"/>
        <v>9.351141658134363</v>
      </c>
      <c r="G54" s="32">
        <v>482551.31</v>
      </c>
      <c r="H54" s="63">
        <f t="shared" si="9"/>
        <v>-16033.700000000012</v>
      </c>
      <c r="I54" s="3">
        <f t="shared" si="10"/>
        <v>96.67730670962223</v>
      </c>
    </row>
    <row r="55" spans="1:9" ht="15.75">
      <c r="A55" s="31" t="s">
        <v>11</v>
      </c>
      <c r="B55" s="33">
        <v>6000</v>
      </c>
      <c r="C55" s="2">
        <v>17814843</v>
      </c>
      <c r="D55" s="2">
        <v>1266365.03</v>
      </c>
      <c r="E55" s="53">
        <f t="shared" si="7"/>
        <v>-16548477.97</v>
      </c>
      <c r="F55" s="3">
        <f t="shared" si="8"/>
        <v>7.108482684916168</v>
      </c>
      <c r="G55" s="2">
        <v>850295.68</v>
      </c>
      <c r="H55" s="63">
        <f t="shared" si="9"/>
        <v>416069.35</v>
      </c>
      <c r="I55" s="3">
        <f t="shared" si="10"/>
        <v>148.93231375702157</v>
      </c>
    </row>
    <row r="56" spans="1:9" ht="15.75">
      <c r="A56" s="22" t="s">
        <v>66</v>
      </c>
      <c r="B56" s="64">
        <v>7000</v>
      </c>
      <c r="C56" s="2">
        <v>6183925</v>
      </c>
      <c r="D56" s="2"/>
      <c r="E56" s="53">
        <f t="shared" si="7"/>
        <v>-6183925</v>
      </c>
      <c r="F56" s="3">
        <f t="shared" si="8"/>
        <v>0</v>
      </c>
      <c r="G56" s="2">
        <v>11183.84</v>
      </c>
      <c r="H56" s="63">
        <f t="shared" si="9"/>
        <v>-11183.84</v>
      </c>
      <c r="I56" s="3">
        <f t="shared" si="10"/>
        <v>0</v>
      </c>
    </row>
    <row r="57" spans="1:9" ht="15.75">
      <c r="A57" s="22" t="s">
        <v>67</v>
      </c>
      <c r="B57" s="64">
        <v>8000</v>
      </c>
      <c r="C57" s="2">
        <v>7881484</v>
      </c>
      <c r="D57" s="2">
        <v>1045246.98</v>
      </c>
      <c r="E57" s="53">
        <f t="shared" si="7"/>
        <v>-6836237.02</v>
      </c>
      <c r="F57" s="3">
        <f t="shared" si="8"/>
        <v>13.26205800836492</v>
      </c>
      <c r="G57" s="2">
        <v>635197.82</v>
      </c>
      <c r="H57" s="63">
        <f t="shared" si="9"/>
        <v>410049.16000000003</v>
      </c>
      <c r="I57" s="3">
        <f t="shared" si="10"/>
        <v>164.55456034153266</v>
      </c>
    </row>
    <row r="58" spans="1:9" ht="15.75" hidden="1">
      <c r="A58" s="31" t="s">
        <v>68</v>
      </c>
      <c r="B58" s="64">
        <v>9000</v>
      </c>
      <c r="C58" s="2"/>
      <c r="D58" s="11"/>
      <c r="E58" s="53">
        <f t="shared" si="7"/>
        <v>0</v>
      </c>
      <c r="F58" s="3"/>
      <c r="G58" s="2"/>
      <c r="H58" s="63">
        <f t="shared" si="9"/>
        <v>0</v>
      </c>
      <c r="I58" s="3"/>
    </row>
    <row r="59" spans="1:9" ht="15.75">
      <c r="A59" s="22" t="s">
        <v>65</v>
      </c>
      <c r="B59" s="33"/>
      <c r="C59" s="86">
        <f>SUM(C49:C58)</f>
        <v>413450683.36</v>
      </c>
      <c r="D59" s="34">
        <f>SUM(D49:D58)</f>
        <v>41269949.33999999</v>
      </c>
      <c r="E59" s="53">
        <f>D59-C59</f>
        <v>-372180734.02000004</v>
      </c>
      <c r="F59" s="35">
        <f t="shared" si="8"/>
        <v>9.981831207681278</v>
      </c>
      <c r="G59" s="53">
        <f>SUM(G49:G58)</f>
        <v>40461620.800000004</v>
      </c>
      <c r="H59" s="53">
        <f t="shared" si="9"/>
        <v>808328.5399999842</v>
      </c>
      <c r="I59" s="3">
        <f t="shared" si="10"/>
        <v>101.99776609047748</v>
      </c>
    </row>
    <row r="60" spans="1:9" ht="15.75">
      <c r="A60" s="21" t="s">
        <v>55</v>
      </c>
      <c r="B60" s="36"/>
      <c r="C60" s="13"/>
      <c r="D60" s="7"/>
      <c r="E60" s="65"/>
      <c r="F60" s="13"/>
      <c r="G60" s="53"/>
      <c r="H60" s="53"/>
      <c r="I60" s="3"/>
    </row>
    <row r="61" spans="1:9" ht="31.5">
      <c r="A61" s="22" t="s">
        <v>50</v>
      </c>
      <c r="B61" s="36"/>
      <c r="C61" s="37"/>
      <c r="D61" s="15">
        <v>-16850734.05</v>
      </c>
      <c r="E61" s="53">
        <f>D61-C61</f>
        <v>-16850734.05</v>
      </c>
      <c r="F61" s="3"/>
      <c r="G61" s="2">
        <v>-20272091.34</v>
      </c>
      <c r="H61" s="53">
        <f>D61-G61</f>
        <v>3421357.289999999</v>
      </c>
      <c r="I61" s="3">
        <f>D61/G61*100</f>
        <v>83.1228202723755</v>
      </c>
    </row>
    <row r="62" spans="1:9" ht="31.5">
      <c r="A62" s="22" t="s">
        <v>51</v>
      </c>
      <c r="B62" s="36"/>
      <c r="C62" s="56">
        <v>-15040942.64</v>
      </c>
      <c r="D62" s="15">
        <v>-16850734.05</v>
      </c>
      <c r="E62" s="53">
        <f>D62-C62</f>
        <v>-1809791.4100000001</v>
      </c>
      <c r="F62" s="3">
        <f>D62/C62*100</f>
        <v>112.03243342732408</v>
      </c>
      <c r="G62" s="2">
        <v>-20272091.34</v>
      </c>
      <c r="H62" s="53">
        <f>D62-G62</f>
        <v>3421357.289999999</v>
      </c>
      <c r="I62" s="3">
        <f>D62/G62*100</f>
        <v>83.1228202723755</v>
      </c>
    </row>
    <row r="63" spans="1:6" ht="15.75">
      <c r="A63" s="66"/>
      <c r="B63" s="67"/>
      <c r="C63" s="68"/>
      <c r="D63" s="68"/>
      <c r="E63" s="69"/>
      <c r="F63" s="70"/>
    </row>
    <row r="64" spans="1:9" s="72" customFormat="1" ht="19.5" customHeight="1">
      <c r="A64" s="93" t="s">
        <v>82</v>
      </c>
      <c r="B64" s="94"/>
      <c r="C64" s="94"/>
      <c r="D64" s="94"/>
      <c r="E64" s="94"/>
      <c r="F64" s="94"/>
      <c r="G64" s="94"/>
      <c r="H64" s="94"/>
      <c r="I64" s="94"/>
    </row>
    <row r="65" spans="3:6" ht="13.5" customHeight="1">
      <c r="C65" s="73"/>
      <c r="D65" s="73"/>
      <c r="E65" s="69"/>
      <c r="F65" s="70"/>
    </row>
    <row r="67" spans="5:6" ht="15.75">
      <c r="E67" s="69"/>
      <c r="F67" s="70"/>
    </row>
    <row r="68" spans="3:7" ht="15.75">
      <c r="C68" s="73"/>
      <c r="D68" s="73"/>
      <c r="E68" s="69"/>
      <c r="F68" s="70"/>
      <c r="G68" s="73"/>
    </row>
    <row r="69" spans="4:7" ht="15.75">
      <c r="D69" s="73"/>
      <c r="E69" s="73"/>
      <c r="F69" s="73"/>
      <c r="G69" s="73"/>
    </row>
  </sheetData>
  <sheetProtection/>
  <mergeCells count="9">
    <mergeCell ref="D3:D4"/>
    <mergeCell ref="E3:F3"/>
    <mergeCell ref="G3:G4"/>
    <mergeCell ref="H3:I3"/>
    <mergeCell ref="A1:I1"/>
    <mergeCell ref="A64:I64"/>
    <mergeCell ref="A3:A4"/>
    <mergeCell ref="B3:B4"/>
    <mergeCell ref="C3:C4"/>
  </mergeCells>
  <printOptions/>
  <pageMargins left="0.7874015748031497" right="0.7874015748031497" top="1.1811023622047245" bottom="0.5905511811023623" header="0.5118110236220472" footer="0.5118110236220472"/>
  <pageSetup fitToHeight="2" horizontalDpi="600" verticalDpi="600" orientation="landscape" paperSize="9" scale="60" r:id="rId1"/>
  <rowBreaks count="2" manualBreakCount="2">
    <brk id="30" max="8" man="1"/>
    <brk id="6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="75" zoomScaleNormal="75" zoomScaleSheetLayoutView="75" zoomScalePageLayoutView="0" workbookViewId="0" topLeftCell="A1">
      <pane xSplit="1" ySplit="5" topLeftCell="B15" activePane="bottomRight" state="frozen"/>
      <selection pane="topLeft" activeCell="G54" sqref="G54"/>
      <selection pane="topRight" activeCell="G54" sqref="G54"/>
      <selection pane="bottomLeft" activeCell="G54" sqref="G54"/>
      <selection pane="bottomRight" activeCell="J20" sqref="J20"/>
    </sheetView>
  </sheetViews>
  <sheetFormatPr defaultColWidth="9.00390625" defaultRowHeight="12.75"/>
  <cols>
    <col min="1" max="1" width="63.875" style="6" customWidth="1"/>
    <col min="2" max="2" width="16.125" style="23" customWidth="1"/>
    <col min="3" max="3" width="19.125" style="23" customWidth="1"/>
    <col min="4" max="4" width="25.25390625" style="23" customWidth="1"/>
    <col min="5" max="5" width="13.75390625" style="23" customWidth="1"/>
    <col min="6" max="6" width="12.875" style="23" customWidth="1"/>
    <col min="7" max="7" width="13.375" style="23" customWidth="1"/>
    <col min="8" max="8" width="17.625" style="23" customWidth="1"/>
    <col min="9" max="9" width="13.625" style="23" customWidth="1"/>
    <col min="10" max="16384" width="9.125" style="23" customWidth="1"/>
  </cols>
  <sheetData>
    <row r="1" spans="1:9" ht="15.75">
      <c r="A1" s="90" t="s">
        <v>77</v>
      </c>
      <c r="B1" s="91"/>
      <c r="C1" s="91"/>
      <c r="D1" s="91"/>
      <c r="E1" s="91"/>
      <c r="F1" s="91"/>
      <c r="G1" s="92"/>
      <c r="H1" s="92"/>
      <c r="I1" s="92"/>
    </row>
    <row r="2" spans="1:9" ht="15.75">
      <c r="A2" s="81"/>
      <c r="B2" s="74"/>
      <c r="C2" s="74"/>
      <c r="D2" s="74"/>
      <c r="E2" s="74"/>
      <c r="F2" s="74"/>
      <c r="G2" s="58"/>
      <c r="H2" s="58"/>
      <c r="I2" s="58"/>
    </row>
    <row r="3" ht="12.75" customHeight="1">
      <c r="I3" s="23" t="s">
        <v>64</v>
      </c>
    </row>
    <row r="4" spans="1:9" ht="55.5" customHeight="1">
      <c r="A4" s="88" t="s">
        <v>21</v>
      </c>
      <c r="B4" s="88" t="s">
        <v>70</v>
      </c>
      <c r="C4" s="88" t="s">
        <v>71</v>
      </c>
      <c r="D4" s="88" t="s">
        <v>78</v>
      </c>
      <c r="E4" s="88" t="s">
        <v>69</v>
      </c>
      <c r="F4" s="88"/>
      <c r="G4" s="89" t="s">
        <v>73</v>
      </c>
      <c r="H4" s="89" t="s">
        <v>72</v>
      </c>
      <c r="I4" s="89"/>
    </row>
    <row r="5" spans="1:9" ht="27" customHeight="1">
      <c r="A5" s="88"/>
      <c r="B5" s="88"/>
      <c r="C5" s="88"/>
      <c r="D5" s="88"/>
      <c r="E5" s="60" t="s">
        <v>19</v>
      </c>
      <c r="F5" s="61" t="s">
        <v>1</v>
      </c>
      <c r="G5" s="89"/>
      <c r="H5" s="60" t="s">
        <v>19</v>
      </c>
      <c r="I5" s="61" t="s">
        <v>1</v>
      </c>
    </row>
    <row r="6" spans="1:9" ht="15.75">
      <c r="A6" s="45" t="s">
        <v>56</v>
      </c>
      <c r="B6" s="75"/>
      <c r="C6" s="39"/>
      <c r="D6" s="38"/>
      <c r="E6" s="46"/>
      <c r="F6" s="46"/>
      <c r="G6" s="2"/>
      <c r="H6" s="2"/>
      <c r="I6" s="2"/>
    </row>
    <row r="7" spans="1:9" s="19" customFormat="1" ht="15.75">
      <c r="A7" s="9" t="s">
        <v>2</v>
      </c>
      <c r="B7" s="76">
        <v>10000000</v>
      </c>
      <c r="C7" s="10">
        <f>SUM(C8:C8)</f>
        <v>185000</v>
      </c>
      <c r="D7" s="4">
        <f>SUM(D8:D8)</f>
        <v>61898</v>
      </c>
      <c r="E7" s="4">
        <f aca="true" t="shared" si="0" ref="E7:E18">D7-C7</f>
        <v>-123102</v>
      </c>
      <c r="F7" s="42">
        <f>SUM(D7/C7*100)</f>
        <v>33.45837837837838</v>
      </c>
      <c r="G7" s="4">
        <f>SUM(G8:G8)</f>
        <v>36956</v>
      </c>
      <c r="H7" s="4">
        <f aca="true" t="shared" si="1" ref="H7:H15">SUM(D7-G7)</f>
        <v>24942</v>
      </c>
      <c r="I7" s="13">
        <f aca="true" t="shared" si="2" ref="I7:I18">D7/G7*100</f>
        <v>167.49107046217122</v>
      </c>
    </row>
    <row r="8" spans="1:9" ht="15.75">
      <c r="A8" s="5" t="s">
        <v>46</v>
      </c>
      <c r="B8" s="26">
        <v>19010000</v>
      </c>
      <c r="C8" s="3">
        <v>185000</v>
      </c>
      <c r="D8" s="3">
        <v>61898</v>
      </c>
      <c r="E8" s="1">
        <f t="shared" si="0"/>
        <v>-123102</v>
      </c>
      <c r="F8" s="42">
        <f>SUM(D8/C8*100)</f>
        <v>33.45837837837838</v>
      </c>
      <c r="G8" s="2">
        <v>36956</v>
      </c>
      <c r="H8" s="3">
        <f t="shared" si="1"/>
        <v>24942</v>
      </c>
      <c r="I8" s="3">
        <f t="shared" si="2"/>
        <v>167.49107046217122</v>
      </c>
    </row>
    <row r="9" spans="1:9" s="19" customFormat="1" ht="15.75">
      <c r="A9" s="12" t="s">
        <v>3</v>
      </c>
      <c r="B9" s="77">
        <v>20000000</v>
      </c>
      <c r="C9" s="7">
        <f>SUM(C10:C12)</f>
        <v>4208318</v>
      </c>
      <c r="D9" s="7">
        <f>SUM(D10:D12)</f>
        <v>1313909</v>
      </c>
      <c r="E9" s="4">
        <f t="shared" si="0"/>
        <v>-2894409</v>
      </c>
      <c r="F9" s="42">
        <f>SUM(D9/C9*100)</f>
        <v>31.221713758323393</v>
      </c>
      <c r="G9" s="7">
        <f>SUM(G10:G12)</f>
        <v>1083083</v>
      </c>
      <c r="H9" s="4">
        <f t="shared" si="1"/>
        <v>230826</v>
      </c>
      <c r="I9" s="13">
        <f t="shared" si="2"/>
        <v>121.31194008215438</v>
      </c>
    </row>
    <row r="10" spans="1:9" ht="47.25">
      <c r="A10" s="20" t="s">
        <v>47</v>
      </c>
      <c r="B10" s="26">
        <v>24062100</v>
      </c>
      <c r="C10" s="3">
        <v>12000</v>
      </c>
      <c r="D10" s="2">
        <v>737</v>
      </c>
      <c r="E10" s="1">
        <f t="shared" si="0"/>
        <v>-11263</v>
      </c>
      <c r="F10" s="43">
        <f aca="true" t="shared" si="3" ref="F10:F17">SUM(D10/C10*100)</f>
        <v>6.141666666666667</v>
      </c>
      <c r="G10" s="2">
        <v>760</v>
      </c>
      <c r="H10" s="3">
        <f t="shared" si="1"/>
        <v>-23</v>
      </c>
      <c r="I10" s="3">
        <f t="shared" si="2"/>
        <v>96.97368421052632</v>
      </c>
    </row>
    <row r="11" spans="1:9" ht="31.5">
      <c r="A11" s="5" t="s">
        <v>22</v>
      </c>
      <c r="B11" s="26">
        <v>24170000</v>
      </c>
      <c r="C11" s="3">
        <v>0</v>
      </c>
      <c r="D11" s="3">
        <v>0</v>
      </c>
      <c r="E11" s="1">
        <f t="shared" si="0"/>
        <v>0</v>
      </c>
      <c r="F11" s="96" t="e">
        <f t="shared" si="3"/>
        <v>#DIV/0!</v>
      </c>
      <c r="G11" s="2">
        <v>18402</v>
      </c>
      <c r="H11" s="3">
        <f t="shared" si="1"/>
        <v>-18402</v>
      </c>
      <c r="I11" s="3">
        <f t="shared" si="2"/>
        <v>0</v>
      </c>
    </row>
    <row r="12" spans="1:9" ht="15.75">
      <c r="A12" s="5" t="s">
        <v>4</v>
      </c>
      <c r="B12" s="26">
        <v>25000000</v>
      </c>
      <c r="C12" s="3">
        <v>4196318</v>
      </c>
      <c r="D12" s="3">
        <v>1313172</v>
      </c>
      <c r="E12" s="1">
        <f t="shared" si="0"/>
        <v>-2883146</v>
      </c>
      <c r="F12" s="43">
        <f t="shared" si="3"/>
        <v>31.29343391039478</v>
      </c>
      <c r="G12" s="2">
        <v>1063921</v>
      </c>
      <c r="H12" s="3">
        <f t="shared" si="1"/>
        <v>249251</v>
      </c>
      <c r="I12" s="3">
        <f t="shared" si="2"/>
        <v>123.42758531883476</v>
      </c>
    </row>
    <row r="13" spans="1:9" s="19" customFormat="1" ht="15.75">
      <c r="A13" s="12" t="s">
        <v>5</v>
      </c>
      <c r="B13" s="77">
        <v>30000000</v>
      </c>
      <c r="C13" s="13">
        <f>SUM(C14:C14)</f>
        <v>52000</v>
      </c>
      <c r="D13" s="13">
        <f>SUM(D14:D14)</f>
        <v>15853</v>
      </c>
      <c r="E13" s="4">
        <f t="shared" si="0"/>
        <v>-36147</v>
      </c>
      <c r="F13" s="42">
        <f t="shared" si="3"/>
        <v>30.48653846153846</v>
      </c>
      <c r="G13" s="13">
        <f>SUM(G14:G14)</f>
        <v>48737</v>
      </c>
      <c r="H13" s="4">
        <f t="shared" si="1"/>
        <v>-32884</v>
      </c>
      <c r="I13" s="13">
        <f t="shared" si="2"/>
        <v>32.527648398547306</v>
      </c>
    </row>
    <row r="14" spans="1:9" ht="15.75">
      <c r="A14" s="5" t="s">
        <v>48</v>
      </c>
      <c r="B14" s="26">
        <v>33010000</v>
      </c>
      <c r="C14" s="3">
        <v>52000</v>
      </c>
      <c r="D14" s="3">
        <v>15853</v>
      </c>
      <c r="E14" s="1">
        <f t="shared" si="0"/>
        <v>-36147</v>
      </c>
      <c r="F14" s="43">
        <f t="shared" si="3"/>
        <v>30.48653846153846</v>
      </c>
      <c r="G14" s="2">
        <v>48737</v>
      </c>
      <c r="H14" s="3">
        <f t="shared" si="1"/>
        <v>-32884</v>
      </c>
      <c r="I14" s="3">
        <f t="shared" si="2"/>
        <v>32.527648398547306</v>
      </c>
    </row>
    <row r="15" spans="1:9" s="19" customFormat="1" ht="15.75">
      <c r="A15" s="12" t="s">
        <v>6</v>
      </c>
      <c r="B15" s="77">
        <v>90010100</v>
      </c>
      <c r="C15" s="13">
        <f>SUM(C7+C9+C13)</f>
        <v>4445318</v>
      </c>
      <c r="D15" s="13">
        <f>SUM(D7+D9+D13)</f>
        <v>1391660</v>
      </c>
      <c r="E15" s="4">
        <f t="shared" si="0"/>
        <v>-3053658</v>
      </c>
      <c r="F15" s="42">
        <f t="shared" si="3"/>
        <v>31.30619676702544</v>
      </c>
      <c r="G15" s="13">
        <f>SUM(G7+G9+G13)</f>
        <v>1168776</v>
      </c>
      <c r="H15" s="4">
        <f t="shared" si="1"/>
        <v>222884</v>
      </c>
      <c r="I15" s="13">
        <f t="shared" si="2"/>
        <v>119.06986454205082</v>
      </c>
    </row>
    <row r="16" spans="1:9" s="19" customFormat="1" ht="15.75" hidden="1">
      <c r="A16" s="12" t="s">
        <v>7</v>
      </c>
      <c r="B16" s="77">
        <v>40000000</v>
      </c>
      <c r="C16" s="7">
        <f>SUM(C17:C17)</f>
        <v>0</v>
      </c>
      <c r="D16" s="7">
        <f>SUM(D17:D17)</f>
        <v>0</v>
      </c>
      <c r="E16" s="4">
        <f t="shared" si="0"/>
        <v>0</v>
      </c>
      <c r="F16" s="42" t="e">
        <f t="shared" si="3"/>
        <v>#DIV/0!</v>
      </c>
      <c r="G16" s="7">
        <f>SUM(G17:G17)</f>
        <v>0</v>
      </c>
      <c r="H16" s="7"/>
      <c r="I16" s="3" t="e">
        <f t="shared" si="2"/>
        <v>#DIV/0!</v>
      </c>
    </row>
    <row r="17" spans="1:9" ht="47.25" hidden="1">
      <c r="A17" s="8" t="s">
        <v>43</v>
      </c>
      <c r="B17" s="26">
        <v>41031400</v>
      </c>
      <c r="C17" s="2"/>
      <c r="D17" s="3"/>
      <c r="E17" s="1">
        <f t="shared" si="0"/>
        <v>0</v>
      </c>
      <c r="F17" s="43" t="e">
        <f t="shared" si="3"/>
        <v>#DIV/0!</v>
      </c>
      <c r="G17" s="2"/>
      <c r="H17" s="2"/>
      <c r="I17" s="3" t="e">
        <f t="shared" si="2"/>
        <v>#DIV/0!</v>
      </c>
    </row>
    <row r="18" spans="1:9" s="19" customFormat="1" ht="15.75">
      <c r="A18" s="47" t="s">
        <v>49</v>
      </c>
      <c r="B18" s="48">
        <v>90010300</v>
      </c>
      <c r="C18" s="49">
        <f>SUM(C15+C16)</f>
        <v>4445318</v>
      </c>
      <c r="D18" s="50">
        <f>SUM(D15+D16)</f>
        <v>1391660</v>
      </c>
      <c r="E18" s="49">
        <f t="shared" si="0"/>
        <v>-3053658</v>
      </c>
      <c r="F18" s="51">
        <f>SUM(D18/C18*100)</f>
        <v>31.30619676702544</v>
      </c>
      <c r="G18" s="50">
        <f>SUM(G15+G16)</f>
        <v>1168776</v>
      </c>
      <c r="H18" s="4">
        <f>SUM(D18-G18)</f>
        <v>222884</v>
      </c>
      <c r="I18" s="13">
        <f t="shared" si="2"/>
        <v>119.06986454205082</v>
      </c>
    </row>
    <row r="19" spans="1:9" ht="15.75">
      <c r="A19" s="30" t="s">
        <v>57</v>
      </c>
      <c r="B19" s="52"/>
      <c r="C19" s="52"/>
      <c r="D19" s="52"/>
      <c r="E19" s="3"/>
      <c r="F19" s="26"/>
      <c r="G19" s="2"/>
      <c r="H19" s="2"/>
      <c r="I19" s="2"/>
    </row>
    <row r="20" spans="1:9" ht="15.75">
      <c r="A20" s="5" t="s">
        <v>8</v>
      </c>
      <c r="B20" s="33" t="s">
        <v>28</v>
      </c>
      <c r="C20" s="15">
        <v>54000</v>
      </c>
      <c r="D20" s="14">
        <v>286820.61</v>
      </c>
      <c r="E20" s="54">
        <f aca="true" t="shared" si="4" ref="E20:E30">D20-C20</f>
        <v>232820.61</v>
      </c>
      <c r="F20" s="18">
        <f aca="true" t="shared" si="5" ref="F20:F29">D20/C20*100</f>
        <v>531.1492777777778</v>
      </c>
      <c r="G20" s="2">
        <v>55369</v>
      </c>
      <c r="H20" s="2">
        <f>D20-G20</f>
        <v>231451.61</v>
      </c>
      <c r="I20" s="3">
        <f>D20/G20*100</f>
        <v>518.0165977351948</v>
      </c>
    </row>
    <row r="21" spans="1:9" ht="15.75">
      <c r="A21" s="5" t="s">
        <v>9</v>
      </c>
      <c r="B21" s="33">
        <v>1000</v>
      </c>
      <c r="C21" s="15">
        <v>4030285</v>
      </c>
      <c r="D21" s="14">
        <v>604521.53</v>
      </c>
      <c r="E21" s="54">
        <f t="shared" si="4"/>
        <v>-3425763.4699999997</v>
      </c>
      <c r="F21" s="18">
        <f t="shared" si="5"/>
        <v>14.99947348636635</v>
      </c>
      <c r="G21" s="2">
        <v>647803.69</v>
      </c>
      <c r="H21" s="2">
        <f aca="true" t="shared" si="6" ref="H21:H30">D21-G21</f>
        <v>-43282.159999999916</v>
      </c>
      <c r="I21" s="3">
        <f>D21/G21*100</f>
        <v>93.31863021650896</v>
      </c>
    </row>
    <row r="22" spans="1:9" ht="15.75">
      <c r="A22" s="5" t="s">
        <v>35</v>
      </c>
      <c r="B22" s="33">
        <v>2000</v>
      </c>
      <c r="C22" s="15">
        <v>250000</v>
      </c>
      <c r="D22" s="2"/>
      <c r="E22" s="54">
        <f t="shared" si="4"/>
        <v>-250000</v>
      </c>
      <c r="F22" s="18">
        <f t="shared" si="5"/>
        <v>0</v>
      </c>
      <c r="G22" s="2"/>
      <c r="H22" s="2">
        <f t="shared" si="6"/>
        <v>0</v>
      </c>
      <c r="I22" s="3"/>
    </row>
    <row r="23" spans="1:9" ht="15.75">
      <c r="A23" s="5" t="s">
        <v>10</v>
      </c>
      <c r="B23" s="33">
        <v>3000</v>
      </c>
      <c r="C23" s="15">
        <v>500000</v>
      </c>
      <c r="D23" s="15">
        <v>124294.68</v>
      </c>
      <c r="E23" s="54">
        <f t="shared" si="4"/>
        <v>-375705.32</v>
      </c>
      <c r="F23" s="18">
        <f t="shared" si="5"/>
        <v>24.858936</v>
      </c>
      <c r="G23" s="2">
        <v>69400.64</v>
      </c>
      <c r="H23" s="2">
        <f t="shared" si="6"/>
        <v>54894.03999999999</v>
      </c>
      <c r="I23" s="3">
        <f>D23/G23*100</f>
        <v>179.0973109181702</v>
      </c>
    </row>
    <row r="24" spans="1:9" ht="15.75">
      <c r="A24" s="5" t="s">
        <v>12</v>
      </c>
      <c r="B24" s="33">
        <v>4000</v>
      </c>
      <c r="C24" s="15">
        <v>227310</v>
      </c>
      <c r="D24" s="2">
        <v>121594.66</v>
      </c>
      <c r="E24" s="54">
        <f t="shared" si="4"/>
        <v>-105715.34</v>
      </c>
      <c r="F24" s="18">
        <f t="shared" si="5"/>
        <v>53.49287756807883</v>
      </c>
      <c r="G24" s="2">
        <v>20707.31</v>
      </c>
      <c r="H24" s="2">
        <f t="shared" si="6"/>
        <v>100887.35</v>
      </c>
      <c r="I24" s="3">
        <f>D24/G24*100</f>
        <v>587.2064502825331</v>
      </c>
    </row>
    <row r="25" spans="1:9" ht="15.75">
      <c r="A25" s="5" t="s">
        <v>13</v>
      </c>
      <c r="B25" s="33">
        <v>5000</v>
      </c>
      <c r="C25" s="15">
        <v>203200</v>
      </c>
      <c r="D25" s="2"/>
      <c r="E25" s="54">
        <f t="shared" si="4"/>
        <v>-203200</v>
      </c>
      <c r="F25" s="18">
        <f t="shared" si="5"/>
        <v>0</v>
      </c>
      <c r="G25" s="2"/>
      <c r="H25" s="2">
        <f t="shared" si="6"/>
        <v>0</v>
      </c>
      <c r="I25" s="3"/>
    </row>
    <row r="26" spans="1:9" ht="15.75">
      <c r="A26" s="17" t="s">
        <v>11</v>
      </c>
      <c r="B26" s="33">
        <v>6000</v>
      </c>
      <c r="C26" s="15">
        <v>3049560</v>
      </c>
      <c r="D26" s="2"/>
      <c r="E26" s="54">
        <f t="shared" si="4"/>
        <v>-3049560</v>
      </c>
      <c r="F26" s="18">
        <f t="shared" si="5"/>
        <v>0</v>
      </c>
      <c r="G26" s="2"/>
      <c r="H26" s="2">
        <f t="shared" si="6"/>
        <v>0</v>
      </c>
      <c r="I26" s="3"/>
    </row>
    <row r="27" spans="1:9" ht="15.75">
      <c r="A27" s="22" t="s">
        <v>66</v>
      </c>
      <c r="B27" s="64">
        <v>7000</v>
      </c>
      <c r="C27" s="15">
        <v>16756771.29</v>
      </c>
      <c r="D27" s="2"/>
      <c r="E27" s="53">
        <f t="shared" si="4"/>
        <v>-16756771.29</v>
      </c>
      <c r="F27" s="18">
        <f t="shared" si="5"/>
        <v>0</v>
      </c>
      <c r="G27" s="2">
        <v>1040624</v>
      </c>
      <c r="H27" s="2">
        <f t="shared" si="6"/>
        <v>-1040624</v>
      </c>
      <c r="I27" s="3">
        <f>D27/G27*100</f>
        <v>0</v>
      </c>
    </row>
    <row r="28" spans="1:9" ht="15.75">
      <c r="A28" s="22" t="s">
        <v>67</v>
      </c>
      <c r="B28" s="64">
        <v>8000</v>
      </c>
      <c r="C28" s="15">
        <v>197000</v>
      </c>
      <c r="D28" s="2"/>
      <c r="E28" s="53">
        <f t="shared" si="4"/>
        <v>-197000</v>
      </c>
      <c r="F28" s="18">
        <f t="shared" si="5"/>
        <v>0</v>
      </c>
      <c r="G28" s="2">
        <v>131351.02</v>
      </c>
      <c r="H28" s="2">
        <f t="shared" si="6"/>
        <v>-131351.02</v>
      </c>
      <c r="I28" s="3">
        <f>D28/G28*100</f>
        <v>0</v>
      </c>
    </row>
    <row r="29" spans="1:9" ht="15.75" hidden="1">
      <c r="A29" s="31" t="s">
        <v>68</v>
      </c>
      <c r="B29" s="64">
        <v>9000</v>
      </c>
      <c r="C29" s="15"/>
      <c r="D29" s="14"/>
      <c r="E29" s="54">
        <f t="shared" si="4"/>
        <v>0</v>
      </c>
      <c r="F29" s="18" t="e">
        <f t="shared" si="5"/>
        <v>#DIV/0!</v>
      </c>
      <c r="G29" s="2"/>
      <c r="H29" s="2">
        <f t="shared" si="6"/>
        <v>0</v>
      </c>
      <c r="I29" s="3"/>
    </row>
    <row r="30" spans="1:9" ht="15.75">
      <c r="A30" s="40" t="s">
        <v>65</v>
      </c>
      <c r="B30" s="41"/>
      <c r="C30" s="55">
        <f>SUM(C20:C29)</f>
        <v>25268126.29</v>
      </c>
      <c r="D30" s="55">
        <f>SUM(D20:D29)</f>
        <v>1137231.48</v>
      </c>
      <c r="E30" s="55">
        <f t="shared" si="4"/>
        <v>-24130894.81</v>
      </c>
      <c r="F30" s="44">
        <f>D30/C30*100</f>
        <v>4.500656150551478</v>
      </c>
      <c r="G30" s="2">
        <f>SUM(G20:G29)</f>
        <v>1965255.6600000001</v>
      </c>
      <c r="H30" s="2">
        <f t="shared" si="6"/>
        <v>-828024.1800000002</v>
      </c>
      <c r="I30" s="3">
        <f>D30/G30*100</f>
        <v>57.86684669820515</v>
      </c>
    </row>
    <row r="31" spans="1:9" ht="15.75">
      <c r="A31" s="21" t="s">
        <v>58</v>
      </c>
      <c r="B31" s="36"/>
      <c r="C31" s="13"/>
      <c r="D31" s="7"/>
      <c r="E31" s="65"/>
      <c r="F31" s="78"/>
      <c r="G31" s="2"/>
      <c r="H31" s="2"/>
      <c r="I31" s="3"/>
    </row>
    <row r="32" spans="1:9" ht="31.5">
      <c r="A32" s="22" t="s">
        <v>50</v>
      </c>
      <c r="B32" s="36"/>
      <c r="C32" s="37"/>
      <c r="D32" s="15">
        <v>-254429.21</v>
      </c>
      <c r="E32" s="53">
        <f>D32-C32</f>
        <v>-254429.21</v>
      </c>
      <c r="F32" s="18"/>
      <c r="G32" s="2">
        <v>796478.95</v>
      </c>
      <c r="H32" s="2">
        <f>D32-G32</f>
        <v>-1050908.16</v>
      </c>
      <c r="I32" s="3">
        <f>D32/G32*100</f>
        <v>-31.944247867442073</v>
      </c>
    </row>
    <row r="33" spans="1:9" ht="31.5">
      <c r="A33" s="22" t="s">
        <v>51</v>
      </c>
      <c r="B33" s="36"/>
      <c r="C33" s="57">
        <v>20822808.29</v>
      </c>
      <c r="D33" s="15">
        <v>-254429.21</v>
      </c>
      <c r="E33" s="53">
        <f>D33-C33</f>
        <v>-21077237.5</v>
      </c>
      <c r="F33" s="18">
        <f>D33/C33*100</f>
        <v>-1.2218775030560491</v>
      </c>
      <c r="G33" s="2">
        <v>796478.95</v>
      </c>
      <c r="H33" s="2">
        <f>D33-G33</f>
        <v>-1050908.16</v>
      </c>
      <c r="I33" s="3">
        <f>D33/G33*100</f>
        <v>-31.944247867442073</v>
      </c>
    </row>
    <row r="34" spans="1:6" ht="15.75">
      <c r="A34" s="66"/>
      <c r="B34" s="67"/>
      <c r="C34" s="69"/>
      <c r="D34" s="79"/>
      <c r="E34" s="69"/>
      <c r="F34" s="69"/>
    </row>
    <row r="35" spans="1:5" s="72" customFormat="1" ht="18" customHeight="1">
      <c r="A35" s="82" t="s">
        <v>30</v>
      </c>
      <c r="C35" s="71"/>
      <c r="E35" s="71" t="s">
        <v>83</v>
      </c>
    </row>
    <row r="44" ht="15.75">
      <c r="G44" s="80"/>
    </row>
    <row r="45" ht="15.75">
      <c r="G45" s="80"/>
    </row>
    <row r="46" ht="15.75">
      <c r="G46" s="84">
        <v>6835319.01</v>
      </c>
    </row>
    <row r="47" ht="15.75">
      <c r="G47" s="80">
        <v>22713042.6</v>
      </c>
    </row>
    <row r="48" ht="15.75">
      <c r="G48" s="80">
        <v>5337582.47</v>
      </c>
    </row>
    <row r="49" ht="15.75">
      <c r="G49" s="80">
        <v>2350824.63</v>
      </c>
    </row>
    <row r="50" ht="15.75">
      <c r="G50" s="23">
        <v>1245623.44</v>
      </c>
    </row>
    <row r="51" ht="15.75">
      <c r="G51" s="23">
        <v>482551.31</v>
      </c>
    </row>
    <row r="52" ht="15.75">
      <c r="G52" s="23">
        <v>850295.68</v>
      </c>
    </row>
    <row r="53" ht="15.75">
      <c r="G53" s="23">
        <v>11183.84</v>
      </c>
    </row>
    <row r="54" ht="15.75">
      <c r="G54" s="23">
        <v>635197.82</v>
      </c>
    </row>
  </sheetData>
  <sheetProtection/>
  <mergeCells count="8">
    <mergeCell ref="A1:I1"/>
    <mergeCell ref="A4:A5"/>
    <mergeCell ref="B4:B5"/>
    <mergeCell ref="C4:C5"/>
    <mergeCell ref="D4:D5"/>
    <mergeCell ref="E4:F4"/>
    <mergeCell ref="G4:G5"/>
    <mergeCell ref="H4:I4"/>
  </mergeCells>
  <printOptions/>
  <pageMargins left="0.7874015748031497" right="0.7874015748031497" top="1.1811023622047245" bottom="0.5905511811023623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Доходы</dc:creator>
  <cp:keywords/>
  <dc:description/>
  <cp:lastModifiedBy>Пользователь Windows</cp:lastModifiedBy>
  <cp:lastPrinted>2021-01-28T07:36:09Z</cp:lastPrinted>
  <dcterms:created xsi:type="dcterms:W3CDTF">2011-01-28T06:06:49Z</dcterms:created>
  <dcterms:modified xsi:type="dcterms:W3CDTF">2021-03-12T09:20:33Z</dcterms:modified>
  <cp:category/>
  <cp:version/>
  <cp:contentType/>
  <cp:contentStatus/>
</cp:coreProperties>
</file>