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1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ФОНД'!$A$1:$F$39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ФОНД'!$A$1:$F$67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ФОНД'!$29:$30,'СПЕЦІАЛЬНИЙ ФОНД'!#REF!,'СПЕЦІАЛЬНИЙ ФОНД'!#REF!</definedName>
    <definedName name="Z_F3F80221_71CA_4878_A077_07406A0869E9_.wvu.PrintArea" localSheetId="1" hidden="1">'СПЕЦІАЛЬНИЙ ФОНД'!$A$1:$F$39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ФОНД'!$A$1:$I$66</definedName>
    <definedName name="_xlnm.Print_Area" localSheetId="1">'СПЕЦІАЛЬНИЙ ФОНД'!$A$1:$I$37</definedName>
  </definedNames>
  <calcPr fullCalcOnLoad="1"/>
</workbook>
</file>

<file path=xl/sharedStrings.xml><?xml version="1.0" encoding="utf-8"?>
<sst xmlns="http://schemas.openxmlformats.org/spreadsheetml/2006/main" count="120" uniqueCount="87">
  <si>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</si>
  <si>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</si>
  <si>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</si>
  <si>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</si>
  <si>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</si>
  <si>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</si>
  <si>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</si>
  <si>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</si>
  <si>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</si>
  <si>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</si>
  <si>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</si>
  <si>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</si>
  <si>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</si>
  <si>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</si>
  <si>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</si>
  <si>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</si>
  <si>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</si>
  <si>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</si>
  <si>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</si>
  <si>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</si>
  <si>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</si>
  <si>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</si>
  <si>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</si>
  <si>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</si>
  <si>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</si>
  <si>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</si>
  <si>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</si>
  <si>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</si>
  <si>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</si>
  <si>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</si>
  <si>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</si>
  <si>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</si>
  <si>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</si>
  <si>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</si>
  <si>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</si>
  <si>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</si>
  <si>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</si>
  <si>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</si>
  <si>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</si>
  <si>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</si>
  <si>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</si>
  <si>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</si>
  <si>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</si>
  <si>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</si>
  <si>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</si>
  <si>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</si>
  <si>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</si>
  <si>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</si>
  <si>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</si>
  <si>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</si>
  <si>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</si>
  <si>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</si>
  <si>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</si>
  <si>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</si>
  <si>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</si>
  <si>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</si>
  <si>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</si>
  <si>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</si>
  <si>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</si>
  <si>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</si>
  <si>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</si>
  <si>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</si>
  <si>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</si>
  <si>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</si>
  <si>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</si>
  <si>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</si>
  <si>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</si>
  <si>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</si>
  <si>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</si>
  <si>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</si>
  <si>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</si>
  <si>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</si>
  <si>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</si>
  <si>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</si>
  <si>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</si>
  <si>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</si>
  <si>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</si>
  <si>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</si>
  <si>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</si>
  <si>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</si>
  <si>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</si>
  <si>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</si>
  <si>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                        Інформація про виконання  бюджету Лиманської міської територіальної громади  по загальному  фонду станом на 01.05.2021 </t>
  </si>
  <si>
    <t xml:space="preserve">Виконано станом на 01.05.2021 </t>
  </si>
  <si>
    <t xml:space="preserve">        Інформація про виконання  бюджету Лиманської міської територіальної громади  по спеціальному  фонду станом на 01.05.2021 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</si>
  <si>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</si>
  <si>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Надходження коштів від відшкодування втрат сільськогосподарського і лісогосподарського виробництва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</si>
</sst>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203" fontId="1" fillId="0" borderId="11" xfId="43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190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6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4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205" fontId="43" fillId="33" borderId="16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190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90" fontId="2" fillId="0" borderId="19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190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19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90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4" fontId="1" fillId="0" borderId="0" xfId="43" applyFont="1" applyAlignment="1">
      <alignment/>
    </xf>
    <xf numFmtId="202" fontId="1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190" fontId="44" fillId="0" borderId="11" xfId="0" applyNumberFormat="1" applyFont="1" applyBorder="1" applyAlignment="1">
      <alignment/>
    </xf>
    <xf numFmtId="190" fontId="44" fillId="0" borderId="19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0" fontId="44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43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9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1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75" zoomScaleNormal="75" zoomScaleSheetLayoutView="75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49" sqref="G49"/>
    </sheetView>
  </sheetViews>
  <sheetFormatPr defaultColWidth="9.00390625" defaultRowHeight="12.75"/>
  <cols>
    <col min="1" max="1" width="66.25390625" style="6" customWidth="1"/>
    <col min="2" max="2" width="16.125" style="20" customWidth="1"/>
    <col min="3" max="3" width="20.00390625" style="20" customWidth="1"/>
    <col min="4" max="4" width="14.625" style="20" customWidth="1"/>
    <col min="5" max="5" width="15.25390625" style="20" customWidth="1"/>
    <col min="6" max="6" width="14.00390625" style="20" customWidth="1"/>
    <col min="7" max="7" width="17.625" style="20" customWidth="1"/>
    <col min="8" max="8" width="19.875" style="20" customWidth="1"/>
    <col min="9" max="9" width="14.875" style="20" customWidth="1"/>
    <col min="10" max="16384" width="9.125" style="20" customWidth="1"/>
  </cols>
  <sheetData>
    <row r="1" spans="1:9" ht="15.75">
      <c r="A1" s="99" t="s">
        <v>82</v>
      </c>
      <c r="B1" s="100"/>
      <c r="C1" s="100"/>
      <c r="D1" s="100"/>
      <c r="E1" s="100"/>
      <c r="F1" s="100"/>
      <c r="G1" s="101"/>
      <c r="H1" s="101"/>
      <c r="I1" s="101"/>
    </row>
    <row r="2" spans="1:9" ht="15.75">
      <c r="A2" s="53"/>
      <c r="B2" s="68"/>
      <c r="C2" s="68"/>
      <c r="D2" s="68"/>
      <c r="E2" s="68"/>
      <c r="F2" s="68"/>
      <c r="I2" s="20" t="s">
        <v>64</v>
      </c>
    </row>
    <row r="3" spans="1:9" ht="45.75" customHeight="1">
      <c r="A3" s="97" t="s">
        <v>21</v>
      </c>
      <c r="B3" s="97" t="s">
        <v>70</v>
      </c>
      <c r="C3" s="97" t="s">
        <v>75</v>
      </c>
      <c r="D3" s="97" t="s">
        <v>83</v>
      </c>
      <c r="E3" s="97" t="s">
        <v>69</v>
      </c>
      <c r="F3" s="97"/>
      <c r="G3" s="98" t="s">
        <v>73</v>
      </c>
      <c r="H3" s="98" t="s">
        <v>72</v>
      </c>
      <c r="I3" s="98"/>
    </row>
    <row r="4" spans="1:9" ht="18" customHeight="1">
      <c r="A4" s="97"/>
      <c r="B4" s="97"/>
      <c r="C4" s="97"/>
      <c r="D4" s="97"/>
      <c r="E4" s="54" t="s">
        <v>19</v>
      </c>
      <c r="F4" s="55" t="s">
        <v>1</v>
      </c>
      <c r="G4" s="98"/>
      <c r="H4" s="54" t="s">
        <v>19</v>
      </c>
      <c r="I4" s="55" t="s">
        <v>1</v>
      </c>
    </row>
    <row r="5" spans="1:9" ht="15.75">
      <c r="A5" s="18" t="s">
        <v>56</v>
      </c>
      <c r="B5" s="2"/>
      <c r="C5" s="2"/>
      <c r="D5" s="33"/>
      <c r="E5" s="2"/>
      <c r="F5" s="24"/>
      <c r="G5" s="2"/>
      <c r="H5" s="2"/>
      <c r="I5" s="2"/>
    </row>
    <row r="6" spans="1:9" s="16" customFormat="1" ht="15.75">
      <c r="A6" s="25" t="s">
        <v>2</v>
      </c>
      <c r="B6" s="7">
        <v>10000000</v>
      </c>
      <c r="C6" s="12">
        <f>SUM(C7:C21)</f>
        <v>297758000</v>
      </c>
      <c r="D6" s="12">
        <f>SUM(D7:D21)</f>
        <v>85565862</v>
      </c>
      <c r="E6" s="12">
        <f>SUM(E7:E21)</f>
        <v>-212192138</v>
      </c>
      <c r="F6" s="12">
        <f>SUM(D6/C6*100)</f>
        <v>28.736713035418028</v>
      </c>
      <c r="G6" s="12">
        <f>SUM(G7:G21)</f>
        <v>80769742</v>
      </c>
      <c r="H6" s="12">
        <f>SUM(H7:H21)</f>
        <v>4796120</v>
      </c>
      <c r="I6" s="12">
        <f aca="true" t="shared" si="0" ref="I6:I49">D6/G6*100</f>
        <v>105.93801574852127</v>
      </c>
    </row>
    <row r="7" spans="1:9" ht="15.75">
      <c r="A7" s="19" t="s">
        <v>36</v>
      </c>
      <c r="B7" s="2">
        <v>11010000</v>
      </c>
      <c r="C7" s="3">
        <v>234523000</v>
      </c>
      <c r="D7" s="3">
        <v>67127707</v>
      </c>
      <c r="E7" s="48">
        <f aca="true" t="shared" si="1" ref="E7:E35">D7-C7</f>
        <v>-167395293</v>
      </c>
      <c r="F7" s="3">
        <f aca="true" t="shared" si="2" ref="F7:F35">D7/C7*100</f>
        <v>28.623080465455413</v>
      </c>
      <c r="G7" s="2">
        <v>65603092</v>
      </c>
      <c r="H7" s="3">
        <f>SUM(D7-G7)</f>
        <v>1524615</v>
      </c>
      <c r="I7" s="3">
        <f t="shared" si="0"/>
        <v>102.32399869201288</v>
      </c>
    </row>
    <row r="8" spans="1:9" ht="31.5">
      <c r="A8" s="19" t="s">
        <v>76</v>
      </c>
      <c r="B8" s="2">
        <v>11020200</v>
      </c>
      <c r="C8" s="3">
        <v>0</v>
      </c>
      <c r="D8" s="3">
        <v>18</v>
      </c>
      <c r="E8" s="48">
        <f>D8-C8</f>
        <v>18</v>
      </c>
      <c r="F8" s="51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19" t="s">
        <v>37</v>
      </c>
      <c r="B9" s="2">
        <v>13010200</v>
      </c>
      <c r="C9" s="3">
        <v>460800</v>
      </c>
      <c r="D9" s="2">
        <v>101365</v>
      </c>
      <c r="E9" s="48">
        <f t="shared" si="1"/>
        <v>-359435</v>
      </c>
      <c r="F9" s="3">
        <f t="shared" si="2"/>
        <v>21.99761284722222</v>
      </c>
      <c r="G9" s="2">
        <v>123542</v>
      </c>
      <c r="H9" s="3">
        <f aca="true" t="shared" si="3" ref="H9:H21">SUM(D9-G9)</f>
        <v>-22177</v>
      </c>
      <c r="I9" s="3">
        <f t="shared" si="0"/>
        <v>82.04901976655712</v>
      </c>
    </row>
    <row r="10" spans="1:9" ht="33.75" customHeight="1">
      <c r="A10" s="79" t="s">
        <v>78</v>
      </c>
      <c r="B10" s="2">
        <v>13020200</v>
      </c>
      <c r="C10" s="3">
        <v>0</v>
      </c>
      <c r="D10" s="2">
        <v>0</v>
      </c>
      <c r="E10" s="48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19" t="s">
        <v>60</v>
      </c>
      <c r="B11" s="2">
        <v>13030100</v>
      </c>
      <c r="C11" s="3">
        <v>23200</v>
      </c>
      <c r="D11" s="2">
        <v>2366</v>
      </c>
      <c r="E11" s="48">
        <f t="shared" si="1"/>
        <v>-20834</v>
      </c>
      <c r="F11" s="3">
        <f t="shared" si="2"/>
        <v>10.198275862068966</v>
      </c>
      <c r="G11" s="2">
        <v>7128</v>
      </c>
      <c r="H11" s="3">
        <f t="shared" si="3"/>
        <v>-4762</v>
      </c>
      <c r="I11" s="3">
        <f t="shared" si="0"/>
        <v>33.19304152637486</v>
      </c>
    </row>
    <row r="12" spans="1:9" ht="31.5">
      <c r="A12" s="19" t="s">
        <v>38</v>
      </c>
      <c r="B12" s="2">
        <v>13030800</v>
      </c>
      <c r="C12" s="3">
        <v>18300</v>
      </c>
      <c r="D12" s="2">
        <v>7585</v>
      </c>
      <c r="E12" s="48">
        <f t="shared" si="1"/>
        <v>-10715</v>
      </c>
      <c r="F12" s="3">
        <f t="shared" si="2"/>
        <v>41.44808743169399</v>
      </c>
      <c r="G12" s="2">
        <v>8149</v>
      </c>
      <c r="H12" s="3">
        <f t="shared" si="3"/>
        <v>-564</v>
      </c>
      <c r="I12" s="3">
        <f t="shared" si="0"/>
        <v>93.07890538716407</v>
      </c>
    </row>
    <row r="13" spans="1:9" ht="31.5">
      <c r="A13" s="19" t="s">
        <v>38</v>
      </c>
      <c r="B13" s="2">
        <v>13040100</v>
      </c>
      <c r="C13" s="3">
        <v>1415500</v>
      </c>
      <c r="D13" s="2">
        <v>460268</v>
      </c>
      <c r="E13" s="48">
        <f t="shared" si="1"/>
        <v>-955232</v>
      </c>
      <c r="F13" s="3">
        <f t="shared" si="2"/>
        <v>32.51628399858707</v>
      </c>
      <c r="G13" s="2">
        <v>360276</v>
      </c>
      <c r="H13" s="3">
        <f t="shared" si="3"/>
        <v>99992</v>
      </c>
      <c r="I13" s="3">
        <f t="shared" si="0"/>
        <v>127.75427727631039</v>
      </c>
    </row>
    <row r="14" spans="1:9" ht="15.75">
      <c r="A14" s="19" t="s">
        <v>26</v>
      </c>
      <c r="B14" s="2">
        <v>14021900</v>
      </c>
      <c r="C14" s="3">
        <v>1540000</v>
      </c>
      <c r="D14" s="3">
        <v>478868</v>
      </c>
      <c r="E14" s="48">
        <f t="shared" si="1"/>
        <v>-1061132</v>
      </c>
      <c r="F14" s="3">
        <f t="shared" si="2"/>
        <v>31.095324675324676</v>
      </c>
      <c r="G14" s="2">
        <v>342614</v>
      </c>
      <c r="H14" s="3">
        <f t="shared" si="3"/>
        <v>136254</v>
      </c>
      <c r="I14" s="3">
        <f t="shared" si="0"/>
        <v>139.76895281570515</v>
      </c>
    </row>
    <row r="15" spans="1:9" ht="31.5">
      <c r="A15" s="19" t="s">
        <v>27</v>
      </c>
      <c r="B15" s="2">
        <v>14031900</v>
      </c>
      <c r="C15" s="3">
        <v>5460000</v>
      </c>
      <c r="D15" s="3">
        <v>1666125</v>
      </c>
      <c r="E15" s="48">
        <f t="shared" si="1"/>
        <v>-3793875</v>
      </c>
      <c r="F15" s="3">
        <f t="shared" si="2"/>
        <v>30.515109890109894</v>
      </c>
      <c r="G15" s="2">
        <v>1113786</v>
      </c>
      <c r="H15" s="3">
        <f t="shared" si="3"/>
        <v>552339</v>
      </c>
      <c r="I15" s="3">
        <f t="shared" si="0"/>
        <v>149.59112432729447</v>
      </c>
    </row>
    <row r="16" spans="1:9" ht="31.5">
      <c r="A16" s="19" t="s">
        <v>39</v>
      </c>
      <c r="B16" s="2">
        <v>14040000</v>
      </c>
      <c r="C16" s="3">
        <v>2483200</v>
      </c>
      <c r="D16" s="3">
        <v>851411</v>
      </c>
      <c r="E16" s="48">
        <f t="shared" si="1"/>
        <v>-1631789</v>
      </c>
      <c r="F16" s="3">
        <f t="shared" si="2"/>
        <v>34.28684761597938</v>
      </c>
      <c r="G16" s="2">
        <v>675569</v>
      </c>
      <c r="H16" s="3">
        <f t="shared" si="3"/>
        <v>175842</v>
      </c>
      <c r="I16" s="3">
        <f t="shared" si="0"/>
        <v>126.02872541516854</v>
      </c>
    </row>
    <row r="17" spans="1:9" s="56" customFormat="1" ht="15.75">
      <c r="A17" s="26" t="s">
        <v>41</v>
      </c>
      <c r="B17" s="2">
        <v>18010000</v>
      </c>
      <c r="C17" s="13">
        <v>3000000</v>
      </c>
      <c r="D17" s="13">
        <v>858421</v>
      </c>
      <c r="E17" s="48">
        <f t="shared" si="1"/>
        <v>-2141579</v>
      </c>
      <c r="F17" s="3">
        <f t="shared" si="2"/>
        <v>28.61403333333333</v>
      </c>
      <c r="G17" s="77">
        <v>583779</v>
      </c>
      <c r="H17" s="3">
        <f t="shared" si="3"/>
        <v>274642</v>
      </c>
      <c r="I17" s="3">
        <f t="shared" si="0"/>
        <v>147.0455429194952</v>
      </c>
    </row>
    <row r="18" spans="1:9" ht="15.75">
      <c r="A18" s="19" t="s">
        <v>61</v>
      </c>
      <c r="B18" s="2">
        <v>18010000</v>
      </c>
      <c r="C18" s="3">
        <v>24836600</v>
      </c>
      <c r="D18" s="3">
        <v>6607394</v>
      </c>
      <c r="E18" s="48">
        <f t="shared" si="1"/>
        <v>-18229206</v>
      </c>
      <c r="F18" s="3">
        <f t="shared" si="2"/>
        <v>26.60345618965559</v>
      </c>
      <c r="G18" s="2">
        <v>5024876</v>
      </c>
      <c r="H18" s="3">
        <f t="shared" si="3"/>
        <v>1582518</v>
      </c>
      <c r="I18" s="3">
        <f t="shared" si="0"/>
        <v>131.49367267968404</v>
      </c>
    </row>
    <row r="19" spans="1:9" ht="15.75">
      <c r="A19" s="19" t="s">
        <v>20</v>
      </c>
      <c r="B19" s="2">
        <v>18011000</v>
      </c>
      <c r="C19" s="3">
        <v>0</v>
      </c>
      <c r="D19" s="3">
        <v>10800</v>
      </c>
      <c r="E19" s="48">
        <f t="shared" si="1"/>
        <v>10800</v>
      </c>
      <c r="F19" s="3" t="e">
        <f t="shared" si="2"/>
        <v>#DIV/0!</v>
      </c>
      <c r="G19" s="2">
        <v>0</v>
      </c>
      <c r="H19" s="3">
        <f t="shared" si="3"/>
        <v>10800</v>
      </c>
      <c r="I19" s="3" t="e">
        <f t="shared" si="0"/>
        <v>#DIV/0!</v>
      </c>
    </row>
    <row r="20" spans="1:9" ht="15.75">
      <c r="A20" s="19" t="s">
        <v>17</v>
      </c>
      <c r="B20" s="2">
        <v>18030000</v>
      </c>
      <c r="C20" s="3">
        <v>380000</v>
      </c>
      <c r="D20" s="3">
        <v>17773</v>
      </c>
      <c r="E20" s="48">
        <f t="shared" si="1"/>
        <v>-362227</v>
      </c>
      <c r="F20" s="3">
        <f t="shared" si="2"/>
        <v>4.677105263157895</v>
      </c>
      <c r="G20" s="2">
        <v>13071</v>
      </c>
      <c r="H20" s="3">
        <f t="shared" si="3"/>
        <v>4702</v>
      </c>
      <c r="I20" s="3">
        <f t="shared" si="0"/>
        <v>135.9727641343432</v>
      </c>
    </row>
    <row r="21" spans="1:9" ht="15.75">
      <c r="A21" s="19" t="s">
        <v>40</v>
      </c>
      <c r="B21" s="2">
        <v>18050000</v>
      </c>
      <c r="C21" s="3">
        <v>23617400</v>
      </c>
      <c r="D21" s="2">
        <v>7375761</v>
      </c>
      <c r="E21" s="48">
        <f t="shared" si="1"/>
        <v>-16241639</v>
      </c>
      <c r="F21" s="3">
        <f t="shared" si="2"/>
        <v>31.230198921134416</v>
      </c>
      <c r="G21" s="2">
        <v>6913807</v>
      </c>
      <c r="H21" s="3">
        <f t="shared" si="3"/>
        <v>461954</v>
      </c>
      <c r="I21" s="3">
        <f t="shared" si="0"/>
        <v>106.68161549780027</v>
      </c>
    </row>
    <row r="22" spans="1:9" s="16" customFormat="1" ht="15.75">
      <c r="A22" s="25" t="s">
        <v>3</v>
      </c>
      <c r="B22" s="7">
        <v>20000000</v>
      </c>
      <c r="C22" s="12">
        <f>SUM(C24:C35)</f>
        <v>3156300</v>
      </c>
      <c r="D22" s="12">
        <f>SUM(D24:D35)</f>
        <v>1076662</v>
      </c>
      <c r="E22" s="12">
        <f>SUM(E24:E35)</f>
        <v>-2079638</v>
      </c>
      <c r="F22" s="12">
        <f>SUM(D22/C22*100)</f>
        <v>34.111522985774485</v>
      </c>
      <c r="G22" s="12">
        <f>SUM(G23:G35)</f>
        <v>1304512</v>
      </c>
      <c r="H22" s="12">
        <f>SUM(H23:H35)</f>
        <v>-227850</v>
      </c>
      <c r="I22" s="12">
        <f t="shared" si="0"/>
        <v>82.53369842515822</v>
      </c>
    </row>
    <row r="23" spans="1:9" s="16" customFormat="1" ht="30" customHeight="1">
      <c r="A23" s="79" t="s">
        <v>81</v>
      </c>
      <c r="B23" s="2">
        <v>21010300</v>
      </c>
      <c r="C23" s="3">
        <v>0</v>
      </c>
      <c r="D23" s="3">
        <v>0</v>
      </c>
      <c r="E23" s="48">
        <f>D23-C23</f>
        <v>0</v>
      </c>
      <c r="F23" s="80" t="e">
        <f>D23/C23*100</f>
        <v>#DIV/0!</v>
      </c>
      <c r="G23" s="3">
        <v>170</v>
      </c>
      <c r="H23" s="3">
        <f>SUM(D23-G23)</f>
        <v>-170</v>
      </c>
      <c r="I23" s="3">
        <f>D23/G23*100</f>
        <v>0</v>
      </c>
    </row>
    <row r="24" spans="1:9" ht="16.5" customHeight="1">
      <c r="A24" s="19" t="s">
        <v>18</v>
      </c>
      <c r="B24" s="2">
        <v>21050000</v>
      </c>
      <c r="C24" s="3">
        <v>0</v>
      </c>
      <c r="D24" s="3">
        <v>193644</v>
      </c>
      <c r="E24" s="48">
        <f t="shared" si="1"/>
        <v>193644</v>
      </c>
      <c r="F24" s="80" t="e">
        <f t="shared" si="2"/>
        <v>#DIV/0!</v>
      </c>
      <c r="G24" s="2">
        <v>437500</v>
      </c>
      <c r="H24" s="3">
        <f aca="true" t="shared" si="4" ref="H24:H49">SUM(D24-G24)</f>
        <v>-243856</v>
      </c>
      <c r="I24" s="3">
        <f t="shared" si="0"/>
        <v>44.26148571428571</v>
      </c>
    </row>
    <row r="25" spans="1:9" ht="15.75">
      <c r="A25" s="19" t="s">
        <v>14</v>
      </c>
      <c r="B25" s="2">
        <v>21081100</v>
      </c>
      <c r="C25" s="3">
        <v>55000</v>
      </c>
      <c r="D25" s="3">
        <v>2556</v>
      </c>
      <c r="E25" s="48">
        <f t="shared" si="1"/>
        <v>-52444</v>
      </c>
      <c r="F25" s="3">
        <f t="shared" si="2"/>
        <v>4.6472727272727266</v>
      </c>
      <c r="G25" s="2">
        <v>27269</v>
      </c>
      <c r="H25" s="3">
        <f t="shared" si="4"/>
        <v>-24713</v>
      </c>
      <c r="I25" s="3">
        <f t="shared" si="0"/>
        <v>9.37328101507206</v>
      </c>
    </row>
    <row r="26" spans="1:9" ht="47.25">
      <c r="A26" s="19" t="s">
        <v>32</v>
      </c>
      <c r="B26" s="2">
        <v>21081500</v>
      </c>
      <c r="C26" s="3">
        <v>0</v>
      </c>
      <c r="D26" s="2"/>
      <c r="E26" s="48">
        <f t="shared" si="1"/>
        <v>0</v>
      </c>
      <c r="F26" s="80" t="e">
        <f t="shared" si="2"/>
        <v>#DIV/0!</v>
      </c>
      <c r="G26" s="2">
        <v>49554</v>
      </c>
      <c r="H26" s="3">
        <f t="shared" si="4"/>
        <v>-49554</v>
      </c>
      <c r="I26" s="3">
        <f t="shared" si="0"/>
        <v>0</v>
      </c>
    </row>
    <row r="27" spans="1:9" ht="15.75">
      <c r="A27" s="19" t="s">
        <v>77</v>
      </c>
      <c r="B27" s="2">
        <v>21081700</v>
      </c>
      <c r="C27" s="3">
        <v>0</v>
      </c>
      <c r="D27" s="2">
        <v>66041</v>
      </c>
      <c r="E27" s="48">
        <f>D27-C27</f>
        <v>66041</v>
      </c>
      <c r="F27" s="80" t="e">
        <f>D27/C27*100</f>
        <v>#DIV/0!</v>
      </c>
      <c r="G27" s="2">
        <v>0</v>
      </c>
      <c r="H27" s="3">
        <f>SUM(D27-G27)</f>
        <v>66041</v>
      </c>
      <c r="I27" s="80" t="e">
        <f>D27/G27*100</f>
        <v>#DIV/0!</v>
      </c>
    </row>
    <row r="28" spans="1:9" ht="65.25" customHeight="1">
      <c r="A28" s="19" t="s">
        <v>74</v>
      </c>
      <c r="B28" s="2">
        <v>22010200</v>
      </c>
      <c r="C28" s="3">
        <v>20900</v>
      </c>
      <c r="D28" s="2">
        <v>0</v>
      </c>
      <c r="E28" s="48">
        <f t="shared" si="1"/>
        <v>-20900</v>
      </c>
      <c r="F28" s="3">
        <f t="shared" si="2"/>
        <v>0</v>
      </c>
      <c r="G28" s="2">
        <v>0</v>
      </c>
      <c r="H28" s="3">
        <f t="shared" si="4"/>
        <v>0</v>
      </c>
      <c r="I28" s="80" t="e">
        <f t="shared" si="0"/>
        <v>#DIV/0!</v>
      </c>
    </row>
    <row r="29" spans="1:9" ht="47.25">
      <c r="A29" s="19" t="s">
        <v>23</v>
      </c>
      <c r="B29" s="2">
        <v>22010300</v>
      </c>
      <c r="C29" s="3">
        <v>60000</v>
      </c>
      <c r="D29" s="2">
        <v>31312</v>
      </c>
      <c r="E29" s="48">
        <f t="shared" si="1"/>
        <v>-28688</v>
      </c>
      <c r="F29" s="3">
        <f t="shared" si="2"/>
        <v>52.18666666666667</v>
      </c>
      <c r="G29" s="2">
        <v>21040</v>
      </c>
      <c r="H29" s="3">
        <f t="shared" si="4"/>
        <v>10272</v>
      </c>
      <c r="I29" s="3">
        <f t="shared" si="0"/>
        <v>148.8212927756654</v>
      </c>
    </row>
    <row r="30" spans="1:9" ht="15.75">
      <c r="A30" s="19" t="s">
        <v>42</v>
      </c>
      <c r="B30" s="2">
        <v>22012500</v>
      </c>
      <c r="C30" s="3">
        <v>1550000</v>
      </c>
      <c r="D30" s="2">
        <v>421925</v>
      </c>
      <c r="E30" s="48">
        <f t="shared" si="1"/>
        <v>-1128075</v>
      </c>
      <c r="F30" s="3">
        <f t="shared" si="2"/>
        <v>27.220967741935482</v>
      </c>
      <c r="G30" s="2">
        <v>522720</v>
      </c>
      <c r="H30" s="3">
        <f t="shared" si="4"/>
        <v>-100795</v>
      </c>
      <c r="I30" s="3">
        <f t="shared" si="0"/>
        <v>80.7172099785736</v>
      </c>
    </row>
    <row r="31" spans="1:9" ht="31.5">
      <c r="A31" s="19" t="s">
        <v>24</v>
      </c>
      <c r="B31" s="2">
        <v>22012600</v>
      </c>
      <c r="C31" s="3">
        <v>500000</v>
      </c>
      <c r="D31" s="2">
        <v>243180</v>
      </c>
      <c r="E31" s="48">
        <f t="shared" si="1"/>
        <v>-256820</v>
      </c>
      <c r="F31" s="3">
        <f t="shared" si="2"/>
        <v>48.636</v>
      </c>
      <c r="G31" s="2">
        <v>151860</v>
      </c>
      <c r="H31" s="3">
        <f t="shared" si="4"/>
        <v>91320</v>
      </c>
      <c r="I31" s="3">
        <f t="shared" si="0"/>
        <v>160.1343342552351</v>
      </c>
    </row>
    <row r="32" spans="1:9" ht="78.75">
      <c r="A32" s="19" t="s">
        <v>25</v>
      </c>
      <c r="B32" s="2">
        <v>22012900</v>
      </c>
      <c r="C32" s="3">
        <v>3000</v>
      </c>
      <c r="D32" s="2">
        <v>0</v>
      </c>
      <c r="E32" s="48">
        <f t="shared" si="1"/>
        <v>-3000</v>
      </c>
      <c r="F32" s="3">
        <f t="shared" si="2"/>
        <v>0</v>
      </c>
      <c r="G32" s="2">
        <v>0</v>
      </c>
      <c r="H32" s="3">
        <f t="shared" si="4"/>
        <v>0</v>
      </c>
      <c r="I32" s="80" t="e">
        <f t="shared" si="0"/>
        <v>#DIV/0!</v>
      </c>
    </row>
    <row r="33" spans="1:9" ht="31.5">
      <c r="A33" s="19" t="s">
        <v>15</v>
      </c>
      <c r="B33" s="2">
        <v>22080400</v>
      </c>
      <c r="C33" s="3">
        <v>358400</v>
      </c>
      <c r="D33" s="2">
        <v>60741</v>
      </c>
      <c r="E33" s="48">
        <f t="shared" si="1"/>
        <v>-297659</v>
      </c>
      <c r="F33" s="3">
        <f t="shared" si="2"/>
        <v>16.94782366071429</v>
      </c>
      <c r="G33" s="2">
        <v>3110</v>
      </c>
      <c r="H33" s="3">
        <f t="shared" si="4"/>
        <v>57631</v>
      </c>
      <c r="I33" s="3">
        <f t="shared" si="0"/>
        <v>1953.0868167202573</v>
      </c>
    </row>
    <row r="34" spans="1:9" ht="15.75">
      <c r="A34" s="19" t="s">
        <v>16</v>
      </c>
      <c r="B34" s="2">
        <v>22090000</v>
      </c>
      <c r="C34" s="3">
        <v>600000</v>
      </c>
      <c r="D34" s="2">
        <v>35765</v>
      </c>
      <c r="E34" s="48">
        <f t="shared" si="1"/>
        <v>-564235</v>
      </c>
      <c r="F34" s="3">
        <f t="shared" si="2"/>
        <v>5.960833333333333</v>
      </c>
      <c r="G34" s="2">
        <v>41570</v>
      </c>
      <c r="H34" s="3">
        <f t="shared" si="4"/>
        <v>-5805</v>
      </c>
      <c r="I34" s="3">
        <f t="shared" si="0"/>
        <v>86.03560259802742</v>
      </c>
    </row>
    <row r="35" spans="1:9" ht="15.75">
      <c r="A35" s="19" t="s">
        <v>0</v>
      </c>
      <c r="B35" s="2">
        <v>24060000</v>
      </c>
      <c r="C35" s="3">
        <v>9000</v>
      </c>
      <c r="D35" s="2">
        <v>21498</v>
      </c>
      <c r="E35" s="48">
        <f t="shared" si="1"/>
        <v>12498</v>
      </c>
      <c r="F35" s="3">
        <f t="shared" si="2"/>
        <v>238.86666666666665</v>
      </c>
      <c r="G35" s="3">
        <v>49719</v>
      </c>
      <c r="H35" s="3">
        <f t="shared" si="4"/>
        <v>-28221</v>
      </c>
      <c r="I35" s="3">
        <f t="shared" si="0"/>
        <v>43.23900319797261</v>
      </c>
    </row>
    <row r="36" spans="1:9" s="16" customFormat="1" ht="15.75">
      <c r="A36" s="25" t="s">
        <v>59</v>
      </c>
      <c r="B36" s="7">
        <v>90010100</v>
      </c>
      <c r="C36" s="12">
        <f>SUM(C6+C22)</f>
        <v>300914300</v>
      </c>
      <c r="D36" s="12">
        <f>SUM(D6+D22)</f>
        <v>86642524</v>
      </c>
      <c r="E36" s="12">
        <f>SUM(E6+E22)</f>
        <v>-214271776</v>
      </c>
      <c r="F36" s="12">
        <f>SUM(D36/C36*100)</f>
        <v>28.793089593947514</v>
      </c>
      <c r="G36" s="12">
        <f>SUM(G6+G22)</f>
        <v>82074254</v>
      </c>
      <c r="H36" s="12">
        <f>SUM(H6+H22)</f>
        <v>4568270</v>
      </c>
      <c r="I36" s="12">
        <f t="shared" si="0"/>
        <v>105.56602074019462</v>
      </c>
    </row>
    <row r="37" spans="1:9" s="16" customFormat="1" ht="15.75">
      <c r="A37" s="82" t="s">
        <v>7</v>
      </c>
      <c r="B37" s="45">
        <v>40000000</v>
      </c>
      <c r="C37" s="44">
        <f>SUM(C38:C48)</f>
        <v>131585686</v>
      </c>
      <c r="D37" s="44">
        <f>SUM(D38:D48)</f>
        <v>37067136</v>
      </c>
      <c r="E37" s="83">
        <f>D37-C37</f>
        <v>-94518550</v>
      </c>
      <c r="F37" s="44">
        <f>SUM(D37/C37*100)</f>
        <v>28.16958069436215</v>
      </c>
      <c r="G37" s="44">
        <f>SUM(G38:G48)</f>
        <v>39521635</v>
      </c>
      <c r="H37" s="44">
        <f>SUM(H38:H48)</f>
        <v>-2454499</v>
      </c>
      <c r="I37" s="44">
        <f t="shared" si="0"/>
        <v>93.789480116397</v>
      </c>
    </row>
    <row r="38" spans="1:9" s="16" customFormat="1" ht="47.25">
      <c r="A38" s="96" t="s">
        <v>85</v>
      </c>
      <c r="B38" s="36">
        <v>41031400</v>
      </c>
      <c r="C38" s="95">
        <v>3900805</v>
      </c>
      <c r="D38" s="95">
        <v>0</v>
      </c>
      <c r="E38" s="48">
        <f>D38-C38</f>
        <v>-3900805</v>
      </c>
      <c r="F38" s="3">
        <f>D38/C38*100</f>
        <v>0</v>
      </c>
      <c r="G38" s="44">
        <v>0</v>
      </c>
      <c r="H38" s="3">
        <f>SUM(D38-G38)</f>
        <v>0</v>
      </c>
      <c r="I38" s="3" t="e">
        <f>D38/G38*100</f>
        <v>#DIV/0!</v>
      </c>
    </row>
    <row r="39" spans="1:9" s="67" customFormat="1" ht="15.75">
      <c r="A39" s="21" t="s">
        <v>44</v>
      </c>
      <c r="B39" s="22">
        <v>41033900</v>
      </c>
      <c r="C39" s="3">
        <v>117272800</v>
      </c>
      <c r="D39" s="2">
        <v>33786600</v>
      </c>
      <c r="E39" s="48">
        <f aca="true" t="shared" si="5" ref="E39:E48">D39-C39</f>
        <v>-83486200</v>
      </c>
      <c r="F39" s="3">
        <f aca="true" t="shared" si="6" ref="F39:F48">D39/C39*100</f>
        <v>28.810261202938786</v>
      </c>
      <c r="G39" s="2">
        <v>21037700</v>
      </c>
      <c r="H39" s="3">
        <f t="shared" si="4"/>
        <v>12748900</v>
      </c>
      <c r="I39" s="3">
        <f t="shared" si="0"/>
        <v>160.60025573137747</v>
      </c>
    </row>
    <row r="40" spans="1:9" ht="15.75">
      <c r="A40" s="84" t="s">
        <v>52</v>
      </c>
      <c r="B40" s="85">
        <v>41034200</v>
      </c>
      <c r="C40" s="1"/>
      <c r="D40" s="33"/>
      <c r="E40" s="49">
        <f t="shared" si="5"/>
        <v>0</v>
      </c>
      <c r="F40" s="86" t="e">
        <f t="shared" si="6"/>
        <v>#DIV/0!</v>
      </c>
      <c r="G40" s="33">
        <v>8583700</v>
      </c>
      <c r="H40" s="1">
        <f t="shared" si="4"/>
        <v>-8583700</v>
      </c>
      <c r="I40" s="1">
        <f t="shared" si="0"/>
        <v>0</v>
      </c>
    </row>
    <row r="41" spans="1:9" ht="63">
      <c r="A41" s="21" t="s">
        <v>53</v>
      </c>
      <c r="B41" s="22">
        <v>41040200</v>
      </c>
      <c r="C41" s="2"/>
      <c r="D41" s="2"/>
      <c r="E41" s="48">
        <f t="shared" si="5"/>
        <v>0</v>
      </c>
      <c r="F41" s="80" t="e">
        <f t="shared" si="6"/>
        <v>#DIV/0!</v>
      </c>
      <c r="G41" s="2">
        <v>4130444</v>
      </c>
      <c r="H41" s="3">
        <f t="shared" si="4"/>
        <v>-4130444</v>
      </c>
      <c r="I41" s="3">
        <f t="shared" si="0"/>
        <v>0</v>
      </c>
    </row>
    <row r="42" spans="1:9" ht="15.75">
      <c r="A42" s="21" t="s">
        <v>34</v>
      </c>
      <c r="B42" s="22">
        <v>41040400</v>
      </c>
      <c r="C42" s="3">
        <v>7190000</v>
      </c>
      <c r="D42" s="3">
        <v>1915402</v>
      </c>
      <c r="E42" s="48">
        <f t="shared" si="5"/>
        <v>-5274598</v>
      </c>
      <c r="F42" s="3">
        <f t="shared" si="6"/>
        <v>26.639805285118218</v>
      </c>
      <c r="G42" s="2">
        <v>2204052</v>
      </c>
      <c r="H42" s="3">
        <f t="shared" si="4"/>
        <v>-288650</v>
      </c>
      <c r="I42" s="3">
        <f t="shared" si="0"/>
        <v>86.9036665196647</v>
      </c>
    </row>
    <row r="43" spans="1:9" ht="31.5">
      <c r="A43" s="21" t="s">
        <v>54</v>
      </c>
      <c r="B43" s="22">
        <v>41051000</v>
      </c>
      <c r="C43" s="3">
        <v>784700</v>
      </c>
      <c r="D43" s="2">
        <v>220512</v>
      </c>
      <c r="E43" s="48">
        <f t="shared" si="5"/>
        <v>-564188</v>
      </c>
      <c r="F43" s="3">
        <f t="shared" si="6"/>
        <v>28.101440040779917</v>
      </c>
      <c r="G43" s="2">
        <v>150469</v>
      </c>
      <c r="H43" s="3">
        <f t="shared" si="4"/>
        <v>70043</v>
      </c>
      <c r="I43" s="3">
        <f t="shared" si="0"/>
        <v>146.5497876639042</v>
      </c>
    </row>
    <row r="44" spans="1:9" ht="47.25">
      <c r="A44" s="21" t="s">
        <v>45</v>
      </c>
      <c r="B44" s="22">
        <v>41051200</v>
      </c>
      <c r="C44" s="3">
        <v>417300</v>
      </c>
      <c r="D44" s="2">
        <v>92274</v>
      </c>
      <c r="E44" s="48">
        <f t="shared" si="5"/>
        <v>-325026</v>
      </c>
      <c r="F44" s="3">
        <f t="shared" si="6"/>
        <v>22.11214953271028</v>
      </c>
      <c r="G44" s="2">
        <v>101561</v>
      </c>
      <c r="H44" s="3">
        <f t="shared" si="4"/>
        <v>-9287</v>
      </c>
      <c r="I44" s="3">
        <f t="shared" si="0"/>
        <v>90.85574186941838</v>
      </c>
    </row>
    <row r="45" spans="1:9" ht="34.5" customHeight="1">
      <c r="A45" s="21" t="s">
        <v>33</v>
      </c>
      <c r="B45" s="22">
        <v>41051500</v>
      </c>
      <c r="C45" s="3"/>
      <c r="D45" s="2"/>
      <c r="E45" s="48">
        <f t="shared" si="5"/>
        <v>0</v>
      </c>
      <c r="F45" s="80" t="e">
        <f t="shared" si="6"/>
        <v>#DIV/0!</v>
      </c>
      <c r="G45" s="2">
        <v>286600</v>
      </c>
      <c r="H45" s="3">
        <f t="shared" si="4"/>
        <v>-286600</v>
      </c>
      <c r="I45" s="3">
        <f t="shared" si="0"/>
        <v>0</v>
      </c>
    </row>
    <row r="46" spans="1:9" ht="15.75">
      <c r="A46" s="21" t="s">
        <v>31</v>
      </c>
      <c r="B46" s="22">
        <v>41053900</v>
      </c>
      <c r="C46" s="3">
        <v>743481</v>
      </c>
      <c r="D46" s="2">
        <v>201348</v>
      </c>
      <c r="E46" s="48">
        <f t="shared" si="5"/>
        <v>-542133</v>
      </c>
      <c r="F46" s="3">
        <f t="shared" si="6"/>
        <v>27.081794961808036</v>
      </c>
      <c r="G46" s="2">
        <v>2874609</v>
      </c>
      <c r="H46" s="3">
        <f t="shared" si="4"/>
        <v>-2673261</v>
      </c>
      <c r="I46" s="3">
        <f t="shared" si="0"/>
        <v>7.0043612887874485</v>
      </c>
    </row>
    <row r="47" spans="1:9" ht="47.25">
      <c r="A47" s="21" t="s">
        <v>62</v>
      </c>
      <c r="B47" s="22">
        <v>41055000</v>
      </c>
      <c r="C47" s="3">
        <v>1276600</v>
      </c>
      <c r="D47" s="2">
        <v>851000</v>
      </c>
      <c r="E47" s="48">
        <f t="shared" si="5"/>
        <v>-425600</v>
      </c>
      <c r="F47" s="3">
        <f t="shared" si="6"/>
        <v>66.66144446185179</v>
      </c>
      <c r="G47" s="2">
        <v>152500</v>
      </c>
      <c r="H47" s="3">
        <f t="shared" si="4"/>
        <v>698500</v>
      </c>
      <c r="I47" s="80">
        <f t="shared" si="0"/>
        <v>558.0327868852459</v>
      </c>
    </row>
    <row r="48" spans="1:9" ht="94.5" hidden="1">
      <c r="A48" s="21" t="s">
        <v>63</v>
      </c>
      <c r="B48" s="22">
        <v>41055200</v>
      </c>
      <c r="C48" s="3"/>
      <c r="D48" s="2"/>
      <c r="E48" s="48">
        <f t="shared" si="5"/>
        <v>0</v>
      </c>
      <c r="F48" s="3" t="e">
        <f t="shared" si="6"/>
        <v>#DIV/0!</v>
      </c>
      <c r="G48" s="3">
        <v>0</v>
      </c>
      <c r="H48" s="3">
        <f t="shared" si="4"/>
        <v>0</v>
      </c>
      <c r="I48" s="3" t="e">
        <f t="shared" si="0"/>
        <v>#DIV/0!</v>
      </c>
    </row>
    <row r="49" spans="1:9" s="16" customFormat="1" ht="15.75">
      <c r="A49" s="25" t="s">
        <v>49</v>
      </c>
      <c r="B49" s="7">
        <v>90010300</v>
      </c>
      <c r="C49" s="12">
        <f>SUM(C36+C37)</f>
        <v>432499986</v>
      </c>
      <c r="D49" s="12">
        <f>SUM(D36+D37)</f>
        <v>123709660</v>
      </c>
      <c r="E49" s="12">
        <f>D49-C49</f>
        <v>-308790326</v>
      </c>
      <c r="F49" s="12">
        <f>SUM(D49/C49*100)</f>
        <v>28.60339052126582</v>
      </c>
      <c r="G49" s="12">
        <f>SUM(G36+G37)</f>
        <v>121595889</v>
      </c>
      <c r="H49" s="12">
        <f t="shared" si="4"/>
        <v>2113771</v>
      </c>
      <c r="I49" s="12">
        <f t="shared" si="0"/>
        <v>101.73835728936527</v>
      </c>
    </row>
    <row r="50" spans="1:9" ht="15.75">
      <c r="A50" s="27" t="s">
        <v>57</v>
      </c>
      <c r="B50" s="2"/>
      <c r="C50" s="2"/>
      <c r="D50" s="2"/>
      <c r="E50" s="3"/>
      <c r="F50" s="2"/>
      <c r="G50" s="2"/>
      <c r="H50" s="2"/>
      <c r="I50" s="2"/>
    </row>
    <row r="51" spans="1:9" ht="15.75">
      <c r="A51" s="19" t="s">
        <v>8</v>
      </c>
      <c r="B51" s="30" t="s">
        <v>28</v>
      </c>
      <c r="C51" s="91">
        <v>64737529</v>
      </c>
      <c r="D51" s="87">
        <v>18409755.21</v>
      </c>
      <c r="E51" s="48">
        <f aca="true" t="shared" si="7" ref="E51:E60">D51-C51</f>
        <v>-46327773.79</v>
      </c>
      <c r="F51" s="3">
        <f aca="true" t="shared" si="8" ref="F51:F61">D51/C51*100</f>
        <v>28.437531512826205</v>
      </c>
      <c r="G51" s="29">
        <v>17257379.73</v>
      </c>
      <c r="H51" s="57">
        <f>D51-G51</f>
        <v>1152375.4800000004</v>
      </c>
      <c r="I51" s="3">
        <f>D51/G51*100</f>
        <v>106.67758082646073</v>
      </c>
    </row>
    <row r="52" spans="1:9" ht="15.75">
      <c r="A52" s="19" t="s">
        <v>9</v>
      </c>
      <c r="B52" s="30">
        <v>1000</v>
      </c>
      <c r="C52" s="91">
        <v>255573833</v>
      </c>
      <c r="D52" s="87">
        <v>74902647.49</v>
      </c>
      <c r="E52" s="48">
        <f t="shared" si="7"/>
        <v>-180671185.51</v>
      </c>
      <c r="F52" s="3">
        <f t="shared" si="8"/>
        <v>29.30763553168606</v>
      </c>
      <c r="G52" s="29">
        <v>54396305.3</v>
      </c>
      <c r="H52" s="57">
        <f aca="true" t="shared" si="9" ref="H52:H61">D52-G52</f>
        <v>20506342.189999998</v>
      </c>
      <c r="I52" s="3">
        <f aca="true" t="shared" si="10" ref="I52:I61">D52/G52*100</f>
        <v>137.69804231538498</v>
      </c>
    </row>
    <row r="53" spans="1:9" ht="15.75">
      <c r="A53" s="19" t="s">
        <v>29</v>
      </c>
      <c r="B53" s="30">
        <v>2000</v>
      </c>
      <c r="C53" s="92">
        <v>10551755</v>
      </c>
      <c r="D53" s="87">
        <v>3818789.93</v>
      </c>
      <c r="E53" s="48">
        <f t="shared" si="7"/>
        <v>-6732965.07</v>
      </c>
      <c r="F53" s="3">
        <f t="shared" si="8"/>
        <v>36.19104054254482</v>
      </c>
      <c r="G53" s="29">
        <v>12010318.86</v>
      </c>
      <c r="H53" s="57">
        <f t="shared" si="9"/>
        <v>-8191528.93</v>
      </c>
      <c r="I53" s="3">
        <f t="shared" si="10"/>
        <v>31.795907956435393</v>
      </c>
    </row>
    <row r="54" spans="1:9" ht="15.75">
      <c r="A54" s="19" t="s">
        <v>10</v>
      </c>
      <c r="B54" s="30">
        <v>3000</v>
      </c>
      <c r="C54" s="88">
        <v>31423554.36</v>
      </c>
      <c r="D54" s="87">
        <v>7967195.58</v>
      </c>
      <c r="E54" s="48">
        <f t="shared" si="7"/>
        <v>-23456358.78</v>
      </c>
      <c r="F54" s="3">
        <f t="shared" si="8"/>
        <v>25.354215149326603</v>
      </c>
      <c r="G54" s="29">
        <v>6821210.1</v>
      </c>
      <c r="H54" s="57">
        <f t="shared" si="9"/>
        <v>1145985.4800000004</v>
      </c>
      <c r="I54" s="3">
        <f t="shared" si="10"/>
        <v>116.80032520915901</v>
      </c>
    </row>
    <row r="55" spans="1:9" ht="15.75">
      <c r="A55" s="19" t="s">
        <v>12</v>
      </c>
      <c r="B55" s="30">
        <v>4000</v>
      </c>
      <c r="C55" s="91">
        <v>15611349</v>
      </c>
      <c r="D55" s="87">
        <v>4468770.74</v>
      </c>
      <c r="E55" s="48">
        <f t="shared" si="7"/>
        <v>-11142578.26</v>
      </c>
      <c r="F55" s="3">
        <f t="shared" si="8"/>
        <v>28.625141491616134</v>
      </c>
      <c r="G55" s="29">
        <v>3685583.63</v>
      </c>
      <c r="H55" s="57">
        <f t="shared" si="9"/>
        <v>783187.1100000003</v>
      </c>
      <c r="I55" s="3">
        <f t="shared" si="10"/>
        <v>121.2500159710119</v>
      </c>
    </row>
    <row r="56" spans="1:9" ht="15.75">
      <c r="A56" s="19" t="s">
        <v>13</v>
      </c>
      <c r="B56" s="30">
        <v>5000</v>
      </c>
      <c r="C56" s="91">
        <v>5415884</v>
      </c>
      <c r="D56" s="87">
        <v>1553788.75</v>
      </c>
      <c r="E56" s="48">
        <f t="shared" si="7"/>
        <v>-3862095.25</v>
      </c>
      <c r="F56" s="3">
        <f t="shared" si="8"/>
        <v>28.689476177850192</v>
      </c>
      <c r="G56" s="29">
        <v>1144536.47</v>
      </c>
      <c r="H56" s="57">
        <f t="shared" si="9"/>
        <v>409252.28</v>
      </c>
      <c r="I56" s="3">
        <f t="shared" si="10"/>
        <v>135.75703271386362</v>
      </c>
    </row>
    <row r="57" spans="1:9" ht="15.75">
      <c r="A57" s="28" t="s">
        <v>11</v>
      </c>
      <c r="B57" s="30">
        <v>6000</v>
      </c>
      <c r="C57" s="91">
        <v>17765274</v>
      </c>
      <c r="D57" s="87">
        <v>3698561.68</v>
      </c>
      <c r="E57" s="48">
        <f t="shared" si="7"/>
        <v>-14066712.32</v>
      </c>
      <c r="F57" s="3">
        <f t="shared" si="8"/>
        <v>20.819052270176076</v>
      </c>
      <c r="G57" s="2">
        <v>3763420.99</v>
      </c>
      <c r="H57" s="57">
        <f t="shared" si="9"/>
        <v>-64859.310000000056</v>
      </c>
      <c r="I57" s="3">
        <f t="shared" si="10"/>
        <v>98.27658637786362</v>
      </c>
    </row>
    <row r="58" spans="1:9" ht="15.75">
      <c r="A58" s="19" t="s">
        <v>66</v>
      </c>
      <c r="B58" s="58">
        <v>7000</v>
      </c>
      <c r="C58" s="91">
        <v>6444886</v>
      </c>
      <c r="D58" s="87">
        <v>177146.21</v>
      </c>
      <c r="E58" s="48">
        <f t="shared" si="7"/>
        <v>-6267739.79</v>
      </c>
      <c r="F58" s="3">
        <f t="shared" si="8"/>
        <v>2.7486321713060557</v>
      </c>
      <c r="G58" s="2">
        <v>997216.85</v>
      </c>
      <c r="H58" s="57">
        <f t="shared" si="9"/>
        <v>-820070.64</v>
      </c>
      <c r="I58" s="3">
        <f t="shared" si="10"/>
        <v>17.76406104650157</v>
      </c>
    </row>
    <row r="59" spans="1:9" ht="15.75">
      <c r="A59" s="19" t="s">
        <v>67</v>
      </c>
      <c r="B59" s="58">
        <v>8000</v>
      </c>
      <c r="C59" s="91">
        <v>7881484</v>
      </c>
      <c r="D59" s="87">
        <v>2620971.75</v>
      </c>
      <c r="E59" s="48">
        <f t="shared" si="7"/>
        <v>-5260512.25</v>
      </c>
      <c r="F59" s="3">
        <f t="shared" si="8"/>
        <v>33.25480011124809</v>
      </c>
      <c r="G59" s="2">
        <v>1908349.71</v>
      </c>
      <c r="H59" s="57">
        <f t="shared" si="9"/>
        <v>712622.04</v>
      </c>
      <c r="I59" s="3">
        <f t="shared" si="10"/>
        <v>137.34231919159095</v>
      </c>
    </row>
    <row r="60" spans="1:9" ht="15.75">
      <c r="A60" s="28" t="s">
        <v>68</v>
      </c>
      <c r="B60" s="58">
        <v>9000</v>
      </c>
      <c r="C60" s="91">
        <f>550000</f>
        <v>550000</v>
      </c>
      <c r="D60" s="87">
        <f>300000</f>
        <v>300000</v>
      </c>
      <c r="E60" s="48">
        <f t="shared" si="7"/>
        <v>-250000</v>
      </c>
      <c r="F60" s="3">
        <f t="shared" si="8"/>
        <v>54.54545454545454</v>
      </c>
      <c r="G60" s="2">
        <v>400755.86</v>
      </c>
      <c r="H60" s="57">
        <f t="shared" si="9"/>
        <v>-100755.85999999999</v>
      </c>
      <c r="I60" s="3">
        <f t="shared" si="10"/>
        <v>74.85854355317475</v>
      </c>
    </row>
    <row r="61" spans="1:9" ht="15.75">
      <c r="A61" s="19" t="s">
        <v>65</v>
      </c>
      <c r="B61" s="30"/>
      <c r="C61" s="88">
        <f>SUM(C51:C60)</f>
        <v>415955548.36</v>
      </c>
      <c r="D61" s="88">
        <f>SUM(D51:D60)</f>
        <v>117917627.33999999</v>
      </c>
      <c r="E61" s="48">
        <f>D61-C61</f>
        <v>-298037921.02000004</v>
      </c>
      <c r="F61" s="31">
        <f t="shared" si="8"/>
        <v>28.348612683474766</v>
      </c>
      <c r="G61" s="48">
        <f>SUM(G51:G60)</f>
        <v>102385077.49999997</v>
      </c>
      <c r="H61" s="48">
        <f t="shared" si="9"/>
        <v>15532549.840000018</v>
      </c>
      <c r="I61" s="3">
        <f t="shared" si="10"/>
        <v>115.17071649430555</v>
      </c>
    </row>
    <row r="62" spans="1:9" ht="15.75">
      <c r="A62" s="18" t="s">
        <v>55</v>
      </c>
      <c r="B62" s="32"/>
      <c r="C62" s="89"/>
      <c r="D62" s="90"/>
      <c r="E62" s="59"/>
      <c r="F62" s="12"/>
      <c r="G62" s="48"/>
      <c r="H62" s="48"/>
      <c r="I62" s="3"/>
    </row>
    <row r="63" spans="1:9" ht="31.5">
      <c r="A63" s="19" t="s">
        <v>50</v>
      </c>
      <c r="B63" s="32"/>
      <c r="C63" s="89"/>
      <c r="D63" s="87">
        <v>-5792032.9</v>
      </c>
      <c r="E63" s="48">
        <f>D63-C63</f>
        <v>-5792032.9</v>
      </c>
      <c r="F63" s="3"/>
      <c r="G63" s="2">
        <v>-19210812.25</v>
      </c>
      <c r="H63" s="48">
        <f>D63-G63</f>
        <v>13418779.35</v>
      </c>
      <c r="I63" s="3">
        <f>D63/G63*100</f>
        <v>30.1498594886325</v>
      </c>
    </row>
    <row r="64" spans="1:9" ht="31.5">
      <c r="A64" s="19" t="s">
        <v>51</v>
      </c>
      <c r="B64" s="32"/>
      <c r="C64" s="31">
        <v>-16544437.64</v>
      </c>
      <c r="D64" s="87">
        <v>-5792032.9</v>
      </c>
      <c r="E64" s="48">
        <f>D64-C64</f>
        <v>10752404.74</v>
      </c>
      <c r="F64" s="3">
        <f>D64/C64*100</f>
        <v>35.00894394860797</v>
      </c>
      <c r="G64" s="2">
        <v>-19210812.25</v>
      </c>
      <c r="H64" s="48">
        <f>D64-G64</f>
        <v>13418779.35</v>
      </c>
      <c r="I64" s="3">
        <f>D64/G64*100</f>
        <v>30.1498594886325</v>
      </c>
    </row>
    <row r="65" spans="1:6" ht="15.75">
      <c r="A65" s="60"/>
      <c r="B65" s="61"/>
      <c r="C65" s="62"/>
      <c r="D65" s="62"/>
      <c r="E65" s="63"/>
      <c r="F65" s="64"/>
    </row>
    <row r="66" spans="1:9" s="66" customFormat="1" ht="19.5" customHeight="1">
      <c r="A66" s="102" t="s">
        <v>79</v>
      </c>
      <c r="B66" s="103"/>
      <c r="C66" s="103"/>
      <c r="D66" s="103"/>
      <c r="E66" s="103"/>
      <c r="F66" s="103"/>
      <c r="G66" s="103"/>
      <c r="H66" s="103"/>
      <c r="I66" s="103"/>
    </row>
    <row r="67" spans="3:6" ht="13.5" customHeight="1">
      <c r="C67" s="67"/>
      <c r="D67" s="67"/>
      <c r="E67" s="63"/>
      <c r="F67" s="64"/>
    </row>
    <row r="69" spans="5:6" ht="15.75">
      <c r="E69" s="63"/>
      <c r="F69" s="64"/>
    </row>
    <row r="70" spans="3:7" ht="15.75">
      <c r="C70" s="67"/>
      <c r="D70" s="67"/>
      <c r="E70" s="63"/>
      <c r="F70" s="64"/>
      <c r="G70" s="67"/>
    </row>
    <row r="71" spans="4:7" ht="15.75">
      <c r="D71" s="67"/>
      <c r="E71" s="67"/>
      <c r="F71" s="67"/>
      <c r="G71" s="67"/>
    </row>
  </sheetData>
  <sheetProtection/>
  <mergeCells count="9">
    <mergeCell ref="D3:D4"/>
    <mergeCell ref="E3:F3"/>
    <mergeCell ref="G3:G4"/>
    <mergeCell ref="H3:I3"/>
    <mergeCell ref="A1:I1"/>
    <mergeCell ref="A66:I66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58" r:id="rId1"/>
  <rowBreaks count="2" manualBreakCount="2">
    <brk id="31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A10" sqref="A10"/>
    </sheetView>
  </sheetViews>
  <sheetFormatPr defaultColWidth="9.00390625" defaultRowHeight="12.75"/>
  <cols>
    <col min="1" max="1" width="63.875" style="6" customWidth="1"/>
    <col min="2" max="2" width="16.125" style="20" customWidth="1"/>
    <col min="3" max="3" width="19.125" style="20" customWidth="1"/>
    <col min="4" max="4" width="25.25390625" style="20" customWidth="1"/>
    <col min="5" max="5" width="13.75390625" style="20" customWidth="1"/>
    <col min="6" max="6" width="12.875" style="20" customWidth="1"/>
    <col min="7" max="7" width="13.375" style="20" customWidth="1"/>
    <col min="8" max="8" width="17.625" style="20" customWidth="1"/>
    <col min="9" max="9" width="13.625" style="20" customWidth="1"/>
    <col min="10" max="16384" width="9.125" style="20" customWidth="1"/>
  </cols>
  <sheetData>
    <row r="1" spans="1:9" ht="15.75">
      <c r="A1" s="99" t="s">
        <v>84</v>
      </c>
      <c r="B1" s="100"/>
      <c r="C1" s="100"/>
      <c r="D1" s="100"/>
      <c r="E1" s="100"/>
      <c r="F1" s="100"/>
      <c r="G1" s="101"/>
      <c r="H1" s="101"/>
      <c r="I1" s="101"/>
    </row>
    <row r="2" spans="1:9" ht="15.75">
      <c r="A2" s="75"/>
      <c r="B2" s="68"/>
      <c r="C2" s="68"/>
      <c r="D2" s="68"/>
      <c r="E2" s="68"/>
      <c r="F2" s="68"/>
      <c r="G2" s="52"/>
      <c r="H2" s="52"/>
      <c r="I2" s="52"/>
    </row>
    <row r="3" ht="12.75" customHeight="1">
      <c r="I3" s="20" t="s">
        <v>64</v>
      </c>
    </row>
    <row r="4" spans="1:9" ht="55.5" customHeight="1">
      <c r="A4" s="97" t="s">
        <v>21</v>
      </c>
      <c r="B4" s="97" t="s">
        <v>70</v>
      </c>
      <c r="C4" s="97" t="s">
        <v>71</v>
      </c>
      <c r="D4" s="97" t="s">
        <v>83</v>
      </c>
      <c r="E4" s="97" t="s">
        <v>69</v>
      </c>
      <c r="F4" s="97"/>
      <c r="G4" s="98" t="s">
        <v>73</v>
      </c>
      <c r="H4" s="98" t="s">
        <v>72</v>
      </c>
      <c r="I4" s="98"/>
    </row>
    <row r="5" spans="1:9" ht="27" customHeight="1">
      <c r="A5" s="97"/>
      <c r="B5" s="97"/>
      <c r="C5" s="97"/>
      <c r="D5" s="97"/>
      <c r="E5" s="54" t="s">
        <v>19</v>
      </c>
      <c r="F5" s="55" t="s">
        <v>1</v>
      </c>
      <c r="G5" s="98"/>
      <c r="H5" s="54" t="s">
        <v>19</v>
      </c>
      <c r="I5" s="55" t="s">
        <v>1</v>
      </c>
    </row>
    <row r="6" spans="1:9" ht="15.75">
      <c r="A6" s="40" t="s">
        <v>56</v>
      </c>
      <c r="B6" s="69"/>
      <c r="C6" s="34"/>
      <c r="D6" s="33"/>
      <c r="E6" s="41"/>
      <c r="F6" s="41"/>
      <c r="G6" s="2"/>
      <c r="H6" s="2"/>
      <c r="I6" s="2"/>
    </row>
    <row r="7" spans="1:9" s="16" customFormat="1" ht="15.75">
      <c r="A7" s="9" t="s">
        <v>2</v>
      </c>
      <c r="B7" s="70">
        <v>10000000</v>
      </c>
      <c r="C7" s="10">
        <f>SUM(C8:C8)</f>
        <v>185000</v>
      </c>
      <c r="D7" s="4">
        <f>SUM(D8:D8)</f>
        <v>80016</v>
      </c>
      <c r="E7" s="4">
        <f aca="true" t="shared" si="0" ref="E7:E19">D7-C7</f>
        <v>-104984</v>
      </c>
      <c r="F7" s="37">
        <f>SUM(D7/C7*100)</f>
        <v>43.251891891891894</v>
      </c>
      <c r="G7" s="4">
        <f>SUM(G8:G8)</f>
        <v>46471</v>
      </c>
      <c r="H7" s="4">
        <f aca="true" t="shared" si="1" ref="H7:H16">SUM(D7-G7)</f>
        <v>33545</v>
      </c>
      <c r="I7" s="12">
        <f aca="true" t="shared" si="2" ref="I7:I19">D7/G7*100</f>
        <v>172.18480342579244</v>
      </c>
    </row>
    <row r="8" spans="1:9" ht="15.75">
      <c r="A8" s="5" t="s">
        <v>46</v>
      </c>
      <c r="B8" s="23">
        <v>19010000</v>
      </c>
      <c r="C8" s="3">
        <v>185000</v>
      </c>
      <c r="D8" s="3">
        <v>80016</v>
      </c>
      <c r="E8" s="1">
        <f t="shared" si="0"/>
        <v>-104984</v>
      </c>
      <c r="F8" s="37">
        <f>SUM(D8/C8*100)</f>
        <v>43.251891891891894</v>
      </c>
      <c r="G8" s="2">
        <v>46471</v>
      </c>
      <c r="H8" s="3">
        <f t="shared" si="1"/>
        <v>33545</v>
      </c>
      <c r="I8" s="3">
        <f t="shared" si="2"/>
        <v>172.18480342579244</v>
      </c>
    </row>
    <row r="9" spans="1:9" s="16" customFormat="1" ht="15.75">
      <c r="A9" s="11" t="s">
        <v>3</v>
      </c>
      <c r="B9" s="71">
        <v>20000000</v>
      </c>
      <c r="C9" s="7">
        <f>SUM(C10:C13)</f>
        <v>4208318</v>
      </c>
      <c r="D9" s="7">
        <f>SUM(D10:D13)</f>
        <v>2060399</v>
      </c>
      <c r="E9" s="4">
        <f t="shared" si="0"/>
        <v>-2147919</v>
      </c>
      <c r="F9" s="37">
        <f>SUM(D9/C9*100)</f>
        <v>48.96015462709805</v>
      </c>
      <c r="G9" s="7">
        <f>SUM(G10:G13)</f>
        <v>1851293</v>
      </c>
      <c r="H9" s="4">
        <f t="shared" si="1"/>
        <v>209106</v>
      </c>
      <c r="I9" s="12">
        <f t="shared" si="2"/>
        <v>111.29513264512964</v>
      </c>
    </row>
    <row r="10" spans="1:9" s="16" customFormat="1" ht="31.5">
      <c r="A10" s="104" t="s">
        <v>86</v>
      </c>
      <c r="B10" s="23">
        <v>21110000</v>
      </c>
      <c r="C10" s="2">
        <v>0</v>
      </c>
      <c r="D10" s="2">
        <v>315</v>
      </c>
      <c r="E10" s="1">
        <f>D10-C10</f>
        <v>315</v>
      </c>
      <c r="F10" s="38" t="e">
        <f>SUM(D10/C10*100)</f>
        <v>#DIV/0!</v>
      </c>
      <c r="G10" s="2">
        <v>0</v>
      </c>
      <c r="H10" s="3">
        <f>SUM(D10-G10)</f>
        <v>315</v>
      </c>
      <c r="I10" s="3" t="e">
        <f>D10/G10*100</f>
        <v>#DIV/0!</v>
      </c>
    </row>
    <row r="11" spans="1:9" ht="47.25">
      <c r="A11" s="17" t="s">
        <v>47</v>
      </c>
      <c r="B11" s="23">
        <v>24062100</v>
      </c>
      <c r="C11" s="3">
        <v>12000</v>
      </c>
      <c r="D11" s="2">
        <v>1317</v>
      </c>
      <c r="E11" s="1">
        <f t="shared" si="0"/>
        <v>-10683</v>
      </c>
      <c r="F11" s="38">
        <f aca="true" t="shared" si="3" ref="F11:F18">SUM(D11/C11*100)</f>
        <v>10.975</v>
      </c>
      <c r="G11" s="2">
        <v>4004</v>
      </c>
      <c r="H11" s="3">
        <f t="shared" si="1"/>
        <v>-2687</v>
      </c>
      <c r="I11" s="3">
        <f t="shared" si="2"/>
        <v>32.892107892107894</v>
      </c>
    </row>
    <row r="12" spans="1:9" ht="31.5">
      <c r="A12" s="5" t="s">
        <v>22</v>
      </c>
      <c r="B12" s="23">
        <v>24170000</v>
      </c>
      <c r="C12" s="3">
        <v>0</v>
      </c>
      <c r="D12" s="3">
        <v>0</v>
      </c>
      <c r="E12" s="1">
        <f t="shared" si="0"/>
        <v>0</v>
      </c>
      <c r="F12" s="81" t="e">
        <f t="shared" si="3"/>
        <v>#DIV/0!</v>
      </c>
      <c r="G12" s="2">
        <v>123620</v>
      </c>
      <c r="H12" s="3">
        <f t="shared" si="1"/>
        <v>-123620</v>
      </c>
      <c r="I12" s="3">
        <f t="shared" si="2"/>
        <v>0</v>
      </c>
    </row>
    <row r="13" spans="1:9" ht="15.75">
      <c r="A13" s="5" t="s">
        <v>4</v>
      </c>
      <c r="B13" s="23">
        <v>25000000</v>
      </c>
      <c r="C13" s="3">
        <v>4196318</v>
      </c>
      <c r="D13" s="3">
        <v>2058767</v>
      </c>
      <c r="E13" s="1">
        <f t="shared" si="0"/>
        <v>-2137551</v>
      </c>
      <c r="F13" s="38">
        <f t="shared" si="3"/>
        <v>49.0612722868</v>
      </c>
      <c r="G13" s="2">
        <v>1723669</v>
      </c>
      <c r="H13" s="3">
        <f t="shared" si="1"/>
        <v>335098</v>
      </c>
      <c r="I13" s="3">
        <f t="shared" si="2"/>
        <v>119.44097155544364</v>
      </c>
    </row>
    <row r="14" spans="1:9" s="16" customFormat="1" ht="15.75">
      <c r="A14" s="11" t="s">
        <v>5</v>
      </c>
      <c r="B14" s="71">
        <v>30000000</v>
      </c>
      <c r="C14" s="12">
        <f>SUM(C15:C15)</f>
        <v>52000</v>
      </c>
      <c r="D14" s="12">
        <f>SUM(D15:D15)</f>
        <v>15853</v>
      </c>
      <c r="E14" s="4">
        <f t="shared" si="0"/>
        <v>-36147</v>
      </c>
      <c r="F14" s="37">
        <f t="shared" si="3"/>
        <v>30.48653846153846</v>
      </c>
      <c r="G14" s="12">
        <f>SUM(G15:G15)</f>
        <v>48737</v>
      </c>
      <c r="H14" s="4">
        <f t="shared" si="1"/>
        <v>-32884</v>
      </c>
      <c r="I14" s="12">
        <f t="shared" si="2"/>
        <v>32.527648398547306</v>
      </c>
    </row>
    <row r="15" spans="1:9" ht="15.75">
      <c r="A15" s="5" t="s">
        <v>48</v>
      </c>
      <c r="B15" s="23">
        <v>33010000</v>
      </c>
      <c r="C15" s="3">
        <v>52000</v>
      </c>
      <c r="D15" s="3">
        <v>15853</v>
      </c>
      <c r="E15" s="1">
        <f t="shared" si="0"/>
        <v>-36147</v>
      </c>
      <c r="F15" s="38">
        <f t="shared" si="3"/>
        <v>30.48653846153846</v>
      </c>
      <c r="G15" s="2">
        <v>48737</v>
      </c>
      <c r="H15" s="3">
        <f t="shared" si="1"/>
        <v>-32884</v>
      </c>
      <c r="I15" s="3">
        <f t="shared" si="2"/>
        <v>32.527648398547306</v>
      </c>
    </row>
    <row r="16" spans="1:9" s="16" customFormat="1" ht="15.75">
      <c r="A16" s="11" t="s">
        <v>6</v>
      </c>
      <c r="B16" s="71">
        <v>90010100</v>
      </c>
      <c r="C16" s="12">
        <f>SUM(C7+C9+C14)</f>
        <v>4445318</v>
      </c>
      <c r="D16" s="12">
        <f>SUM(D7+D9+D14)</f>
        <v>2156268</v>
      </c>
      <c r="E16" s="4">
        <f t="shared" si="0"/>
        <v>-2289050</v>
      </c>
      <c r="F16" s="37">
        <f t="shared" si="3"/>
        <v>48.506496048201726</v>
      </c>
      <c r="G16" s="12">
        <f>SUM(G7+G9+G14)</f>
        <v>1946501</v>
      </c>
      <c r="H16" s="4">
        <f t="shared" si="1"/>
        <v>209767</v>
      </c>
      <c r="I16" s="12">
        <f t="shared" si="2"/>
        <v>110.77661917461126</v>
      </c>
    </row>
    <row r="17" spans="1:9" s="16" customFormat="1" ht="15.75" hidden="1">
      <c r="A17" s="11" t="s">
        <v>7</v>
      </c>
      <c r="B17" s="71">
        <v>40000000</v>
      </c>
      <c r="C17" s="7">
        <f>SUM(C18:C18)</f>
        <v>0</v>
      </c>
      <c r="D17" s="7">
        <f>SUM(D18:D18)</f>
        <v>0</v>
      </c>
      <c r="E17" s="4">
        <f t="shared" si="0"/>
        <v>0</v>
      </c>
      <c r="F17" s="37" t="e">
        <f t="shared" si="3"/>
        <v>#DIV/0!</v>
      </c>
      <c r="G17" s="7">
        <f>SUM(G18:G18)</f>
        <v>0</v>
      </c>
      <c r="H17" s="7"/>
      <c r="I17" s="3" t="e">
        <f t="shared" si="2"/>
        <v>#DIV/0!</v>
      </c>
    </row>
    <row r="18" spans="1:9" ht="47.25" hidden="1">
      <c r="A18" s="8" t="s">
        <v>43</v>
      </c>
      <c r="B18" s="23">
        <v>41031400</v>
      </c>
      <c r="C18" s="2"/>
      <c r="D18" s="3"/>
      <c r="E18" s="1">
        <f t="shared" si="0"/>
        <v>0</v>
      </c>
      <c r="F18" s="38" t="e">
        <f t="shared" si="3"/>
        <v>#DIV/0!</v>
      </c>
      <c r="G18" s="2"/>
      <c r="H18" s="2"/>
      <c r="I18" s="3" t="e">
        <f t="shared" si="2"/>
        <v>#DIV/0!</v>
      </c>
    </row>
    <row r="19" spans="1:9" s="16" customFormat="1" ht="15.75">
      <c r="A19" s="42" t="s">
        <v>49</v>
      </c>
      <c r="B19" s="43">
        <v>90010300</v>
      </c>
      <c r="C19" s="44">
        <f>SUM(C16+C17)</f>
        <v>4445318</v>
      </c>
      <c r="D19" s="45">
        <f>SUM(D16+D17)</f>
        <v>2156268</v>
      </c>
      <c r="E19" s="44">
        <f t="shared" si="0"/>
        <v>-2289050</v>
      </c>
      <c r="F19" s="46">
        <f>SUM(D19/C19*100)</f>
        <v>48.506496048201726</v>
      </c>
      <c r="G19" s="45">
        <f>SUM(G16+G17)</f>
        <v>1946501</v>
      </c>
      <c r="H19" s="4">
        <f>SUM(D19-G19)</f>
        <v>209767</v>
      </c>
      <c r="I19" s="12">
        <f t="shared" si="2"/>
        <v>110.77661917461126</v>
      </c>
    </row>
    <row r="20" spans="1:9" ht="15.75">
      <c r="A20" s="27" t="s">
        <v>57</v>
      </c>
      <c r="B20" s="47"/>
      <c r="C20" s="47"/>
      <c r="D20" s="47"/>
      <c r="E20" s="3"/>
      <c r="F20" s="23"/>
      <c r="G20" s="2"/>
      <c r="H20" s="2"/>
      <c r="I20" s="2"/>
    </row>
    <row r="21" spans="1:9" ht="15.75">
      <c r="A21" s="5" t="s">
        <v>8</v>
      </c>
      <c r="B21" s="30" t="s">
        <v>28</v>
      </c>
      <c r="C21" s="87">
        <v>54000</v>
      </c>
      <c r="D21" s="93">
        <v>292098.61</v>
      </c>
      <c r="E21" s="49">
        <f aca="true" t="shared" si="4" ref="E21:E31">D21-C21</f>
        <v>238098.61</v>
      </c>
      <c r="F21" s="15">
        <f aca="true" t="shared" si="5" ref="F21:F29">D21/C21*100</f>
        <v>540.9233518518519</v>
      </c>
      <c r="G21" s="2">
        <v>353915.94</v>
      </c>
      <c r="H21" s="2">
        <f>D21-G21</f>
        <v>-61817.330000000016</v>
      </c>
      <c r="I21" s="3">
        <f>D21/G21*100</f>
        <v>82.53332980707226</v>
      </c>
    </row>
    <row r="22" spans="1:9" ht="15.75">
      <c r="A22" s="5" t="s">
        <v>9</v>
      </c>
      <c r="B22" s="30">
        <v>1000</v>
      </c>
      <c r="C22" s="87">
        <v>5451277</v>
      </c>
      <c r="D22" s="93">
        <v>1073916.55</v>
      </c>
      <c r="E22" s="49">
        <f t="shared" si="4"/>
        <v>-4377360.45</v>
      </c>
      <c r="F22" s="15">
        <f t="shared" si="5"/>
        <v>19.7002748163412</v>
      </c>
      <c r="G22" s="2">
        <v>1194959.29</v>
      </c>
      <c r="H22" s="2">
        <f aca="true" t="shared" si="6" ref="H22:H31">D22-G22</f>
        <v>-121042.73999999999</v>
      </c>
      <c r="I22" s="3">
        <f>D22/G22*100</f>
        <v>89.87055533916975</v>
      </c>
    </row>
    <row r="23" spans="1:9" ht="15.75">
      <c r="A23" s="5" t="s">
        <v>35</v>
      </c>
      <c r="B23" s="30">
        <v>2000</v>
      </c>
      <c r="C23" s="87">
        <v>250000</v>
      </c>
      <c r="D23" s="87"/>
      <c r="E23" s="49">
        <f t="shared" si="4"/>
        <v>-250000</v>
      </c>
      <c r="F23" s="15">
        <f t="shared" si="5"/>
        <v>0</v>
      </c>
      <c r="G23" s="2"/>
      <c r="H23" s="2">
        <f t="shared" si="6"/>
        <v>0</v>
      </c>
      <c r="I23" s="3"/>
    </row>
    <row r="24" spans="1:9" ht="15.75">
      <c r="A24" s="5" t="s">
        <v>10</v>
      </c>
      <c r="B24" s="30">
        <v>3000</v>
      </c>
      <c r="C24" s="87">
        <v>500000</v>
      </c>
      <c r="D24" s="87">
        <v>239417.62</v>
      </c>
      <c r="E24" s="49">
        <f t="shared" si="4"/>
        <v>-260582.38</v>
      </c>
      <c r="F24" s="15">
        <f t="shared" si="5"/>
        <v>47.883524</v>
      </c>
      <c r="G24" s="2">
        <v>189308.15</v>
      </c>
      <c r="H24" s="2">
        <f t="shared" si="6"/>
        <v>50109.47</v>
      </c>
      <c r="I24" s="3">
        <f>D24/G24*100</f>
        <v>126.46979012789465</v>
      </c>
    </row>
    <row r="25" spans="1:9" ht="15.75">
      <c r="A25" s="5" t="s">
        <v>12</v>
      </c>
      <c r="B25" s="30">
        <v>4000</v>
      </c>
      <c r="C25" s="87">
        <v>268310</v>
      </c>
      <c r="D25" s="87">
        <v>280819.36</v>
      </c>
      <c r="E25" s="49">
        <f t="shared" si="4"/>
        <v>12509.359999999986</v>
      </c>
      <c r="F25" s="15">
        <f t="shared" si="5"/>
        <v>104.66227870746525</v>
      </c>
      <c r="G25" s="2">
        <v>53583</v>
      </c>
      <c r="H25" s="2">
        <f t="shared" si="6"/>
        <v>227236.36</v>
      </c>
      <c r="I25" s="3">
        <f>D25/G25*100</f>
        <v>524.0829367523281</v>
      </c>
    </row>
    <row r="26" spans="1:9" ht="15.75">
      <c r="A26" s="5" t="s">
        <v>13</v>
      </c>
      <c r="B26" s="30">
        <v>5000</v>
      </c>
      <c r="C26" s="87">
        <v>203200</v>
      </c>
      <c r="D26" s="87">
        <v>914</v>
      </c>
      <c r="E26" s="49">
        <f t="shared" si="4"/>
        <v>-202286</v>
      </c>
      <c r="F26" s="15">
        <f t="shared" si="5"/>
        <v>0.44980314960629925</v>
      </c>
      <c r="G26" s="2">
        <v>35000</v>
      </c>
      <c r="H26" s="2">
        <f t="shared" si="6"/>
        <v>-34086</v>
      </c>
      <c r="I26" s="3">
        <f>D26/G26*100</f>
        <v>2.6114285714285717</v>
      </c>
    </row>
    <row r="27" spans="1:9" ht="15.75">
      <c r="A27" s="14" t="s">
        <v>11</v>
      </c>
      <c r="B27" s="30">
        <v>6000</v>
      </c>
      <c r="C27" s="87">
        <v>5413318</v>
      </c>
      <c r="D27" s="87"/>
      <c r="E27" s="49">
        <f t="shared" si="4"/>
        <v>-5413318</v>
      </c>
      <c r="F27" s="15">
        <f t="shared" si="5"/>
        <v>0</v>
      </c>
      <c r="G27" s="2"/>
      <c r="H27" s="2">
        <f t="shared" si="6"/>
        <v>0</v>
      </c>
      <c r="I27" s="3"/>
    </row>
    <row r="28" spans="1:9" ht="15.75">
      <c r="A28" s="19" t="s">
        <v>66</v>
      </c>
      <c r="B28" s="58">
        <v>7000</v>
      </c>
      <c r="C28" s="87">
        <v>48435201.29</v>
      </c>
      <c r="D28" s="87">
        <v>134925.67</v>
      </c>
      <c r="E28" s="48">
        <f t="shared" si="4"/>
        <v>-48300275.62</v>
      </c>
      <c r="F28" s="15">
        <f t="shared" si="5"/>
        <v>0.2785694420719935</v>
      </c>
      <c r="G28" s="2">
        <v>6775317.67</v>
      </c>
      <c r="H28" s="2">
        <f t="shared" si="6"/>
        <v>-6640392</v>
      </c>
      <c r="I28" s="3">
        <f>D28/G28*100</f>
        <v>1.9914294291680055</v>
      </c>
    </row>
    <row r="29" spans="1:9" ht="15.75">
      <c r="A29" s="19" t="s">
        <v>67</v>
      </c>
      <c r="B29" s="58">
        <v>8000</v>
      </c>
      <c r="C29" s="87">
        <v>201070.73</v>
      </c>
      <c r="D29" s="87"/>
      <c r="E29" s="48">
        <f t="shared" si="4"/>
        <v>-201070.73</v>
      </c>
      <c r="F29" s="15">
        <f t="shared" si="5"/>
        <v>0</v>
      </c>
      <c r="G29" s="2">
        <v>167051.02</v>
      </c>
      <c r="H29" s="2">
        <f t="shared" si="6"/>
        <v>-167051.02</v>
      </c>
      <c r="I29" s="3">
        <f>D29/G29*100</f>
        <v>0</v>
      </c>
    </row>
    <row r="30" spans="1:9" ht="15.75">
      <c r="A30" s="28" t="s">
        <v>68</v>
      </c>
      <c r="B30" s="58">
        <v>9000</v>
      </c>
      <c r="C30" s="87"/>
      <c r="D30" s="93"/>
      <c r="E30" s="49">
        <f t="shared" si="4"/>
        <v>0</v>
      </c>
      <c r="F30" s="15"/>
      <c r="G30" s="2">
        <v>450000</v>
      </c>
      <c r="H30" s="2">
        <f t="shared" si="6"/>
        <v>-450000</v>
      </c>
      <c r="I30" s="3"/>
    </row>
    <row r="31" spans="1:9" ht="15.75">
      <c r="A31" s="35" t="s">
        <v>65</v>
      </c>
      <c r="B31" s="36"/>
      <c r="C31" s="94">
        <f>SUM(C21:C30)</f>
        <v>60776377.019999996</v>
      </c>
      <c r="D31" s="94">
        <f>SUM(D21:D30)</f>
        <v>2022091.81</v>
      </c>
      <c r="E31" s="50">
        <f t="shared" si="4"/>
        <v>-58754285.20999999</v>
      </c>
      <c r="F31" s="39">
        <f>D31/C31*100</f>
        <v>3.3271015962905786</v>
      </c>
      <c r="G31" s="2">
        <f>SUM(G21:G30)</f>
        <v>9219135.07</v>
      </c>
      <c r="H31" s="2">
        <f t="shared" si="6"/>
        <v>-7197043.26</v>
      </c>
      <c r="I31" s="3">
        <f>D31/G31*100</f>
        <v>21.93363905232381</v>
      </c>
    </row>
    <row r="32" spans="1:9" ht="15.75">
      <c r="A32" s="18" t="s">
        <v>58</v>
      </c>
      <c r="B32" s="32"/>
      <c r="C32" s="89"/>
      <c r="D32" s="90"/>
      <c r="E32" s="59"/>
      <c r="F32" s="72"/>
      <c r="G32" s="2"/>
      <c r="H32" s="2"/>
      <c r="I32" s="3"/>
    </row>
    <row r="33" spans="1:9" ht="31.5">
      <c r="A33" s="19" t="s">
        <v>50</v>
      </c>
      <c r="B33" s="32"/>
      <c r="C33" s="89"/>
      <c r="D33" s="87">
        <v>-134176.86</v>
      </c>
      <c r="E33" s="48">
        <f>D33-C33</f>
        <v>-134176.86</v>
      </c>
      <c r="F33" s="15"/>
      <c r="G33" s="2">
        <v>7272634.2</v>
      </c>
      <c r="H33" s="2">
        <f>D33-G33</f>
        <v>-7406811.0600000005</v>
      </c>
      <c r="I33" s="3">
        <f>D33/G33*100</f>
        <v>-1.8449554358171896</v>
      </c>
    </row>
    <row r="34" spans="1:9" ht="31.5">
      <c r="A34" s="19" t="s">
        <v>51</v>
      </c>
      <c r="B34" s="32"/>
      <c r="C34" s="88">
        <v>36827037.02</v>
      </c>
      <c r="D34" s="87">
        <v>-134176.86</v>
      </c>
      <c r="E34" s="48">
        <f>D34-C34</f>
        <v>-36961213.88</v>
      </c>
      <c r="F34" s="15">
        <f>D34/C34*100</f>
        <v>-0.3643433489561794</v>
      </c>
      <c r="G34" s="2">
        <v>7272634.2</v>
      </c>
      <c r="H34" s="2">
        <f>D34-G34</f>
        <v>-7406811.0600000005</v>
      </c>
      <c r="I34" s="3">
        <f>D34/G34*100</f>
        <v>-1.8449554358171896</v>
      </c>
    </row>
    <row r="35" spans="1:6" ht="15.75">
      <c r="A35" s="60"/>
      <c r="B35" s="61"/>
      <c r="C35" s="63"/>
      <c r="D35" s="73"/>
      <c r="E35" s="63"/>
      <c r="F35" s="63"/>
    </row>
    <row r="36" spans="1:5" s="66" customFormat="1" ht="18" customHeight="1">
      <c r="A36" s="76" t="s">
        <v>30</v>
      </c>
      <c r="C36" s="65"/>
      <c r="E36" s="65" t="s">
        <v>80</v>
      </c>
    </row>
    <row r="45" ht="15.75">
      <c r="G45" s="74"/>
    </row>
    <row r="46" ht="15.75">
      <c r="G46" s="74"/>
    </row>
    <row r="47" ht="15.75">
      <c r="G47" s="78">
        <v>6835319.01</v>
      </c>
    </row>
    <row r="48" ht="15.75">
      <c r="G48" s="74">
        <v>22713042.6</v>
      </c>
    </row>
    <row r="49" ht="15.75">
      <c r="G49" s="74">
        <v>5337582.47</v>
      </c>
    </row>
    <row r="50" ht="15.75">
      <c r="G50" s="74">
        <v>2350824.63</v>
      </c>
    </row>
    <row r="51" ht="15.75">
      <c r="G51" s="20">
        <v>1245623.44</v>
      </c>
    </row>
    <row r="52" ht="15.75">
      <c r="G52" s="20">
        <v>482551.31</v>
      </c>
    </row>
    <row r="53" ht="15.75">
      <c r="G53" s="20">
        <v>850295.68</v>
      </c>
    </row>
    <row r="54" ht="15.75">
      <c r="G54" s="20">
        <v>11183.84</v>
      </c>
    </row>
    <row r="55" ht="15.75">
      <c r="G55" s="20">
        <v>635197.82</v>
      </c>
    </row>
  </sheetData>
  <sheetProtection/>
  <mergeCells count="8"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Админ</cp:lastModifiedBy>
  <cp:lastPrinted>2021-01-28T07:36:09Z</cp:lastPrinted>
  <dcterms:created xsi:type="dcterms:W3CDTF">2011-01-28T06:06:49Z</dcterms:created>
  <dcterms:modified xsi:type="dcterms:W3CDTF">2021-05-13T12:10:24Z</dcterms:modified>
  <cp:category/>
  <cp:version/>
  <cp:contentType/>
  <cp:contentStatus/>
</cp:coreProperties>
</file>