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1"/>
  </bookViews>
  <sheets>
    <sheet name="ЗАГАЛЬНИЙ ФОНД" sheetId="1" r:id="rId1"/>
    <sheet name="СПЕЦІАЛЬНИЙ ФОНД" sheetId="2" r:id="rId2"/>
  </sheets>
  <definedNames>
    <definedName name="Z_6F1E5DE9_7344_4410_9627_DF9739202349_.wvu.PrintArea" localSheetId="1" hidden="1">'СПЕЦІАЛЬНИЙ ФОНД'!$A$1:$F$38</definedName>
    <definedName name="Z_6F1E5DE9_7344_4410_9627_DF9739202349_.wvu.PrintTitles" localSheetId="1" hidden="1">'СПЕЦІАЛЬНИЙ ФОНД'!$4:$5</definedName>
    <definedName name="Z_6F1E5DE9_7344_4410_9627_DF9739202349_.wvu.Rows" localSheetId="1" hidden="1">'СПЕЦІАЛЬНИЙ ФОНД'!#REF!,'СПЕЦІАЛЬНИЙ ФОНД'!#REF!</definedName>
    <definedName name="Z_81A9095A_B086_4891_996D_867FD9D534B9_.wvu.PrintArea" localSheetId="0" hidden="1">'ЗАГАЛЬНИЙ ФОНД'!$A$1:$F$66</definedName>
    <definedName name="Z_81A9095A_B086_4891_996D_867FD9D534B9_.wvu.Rows" localSheetId="1" hidden="1">'СПЕЦІАЛЬНИЙ ФОНД'!#REF!,'СПЕЦІАЛЬНИЙ ФОНД'!#REF!,'СПЕЦІАЛЬНИЙ ФОНД'!#REF!,'СПЕЦІАЛЬНИЙ ФОНД'!#REF!,'СПЕЦІАЛЬНИЙ ФОНД'!#REF!,'СПЕЦІАЛЬНИЙ ФОНД'!#REF!,'СПЕЦІАЛЬНИЙ ФОНД'!$28:$29,'СПЕЦІАЛЬНИЙ ФОНД'!#REF!,'СПЕЦІАЛЬНИЙ ФОНД'!#REF!</definedName>
    <definedName name="Z_F3F80221_71CA_4878_A077_07406A0869E9_.wvu.PrintArea" localSheetId="1" hidden="1">'СПЕЦІАЛЬНИЙ ФОНД'!$A$1:$F$38</definedName>
    <definedName name="Z_F3F80221_71CA_4878_A077_07406A0869E9_.wvu.PrintTitles" localSheetId="1" hidden="1">'СПЕЦІАЛЬНИЙ ФОНД'!$4:$5</definedName>
    <definedName name="Z_F3F80221_71CA_4878_A077_07406A0869E9_.wvu.Rows" localSheetId="1" hidden="1">'СПЕЦІАЛЬНИЙ ФОНД'!#REF!,'СПЕЦІАЛЬНИЙ ФОНД'!#REF!,'СПЕЦІАЛЬНИЙ ФОНД'!#REF!,'СПЕЦІАЛЬНИЙ ФОНД'!#REF!</definedName>
    <definedName name="_xlnm.Print_Area" localSheetId="0">'ЗАГАЛЬНИЙ ФОНД'!$A$1:$I$65</definedName>
    <definedName name="_xlnm.Print_Area" localSheetId="1">'СПЕЦІАЛЬНИЙ ФОНД'!$A$1:$I$36</definedName>
  </definedNames>
  <calcPr fullCalcOnLoad="1"/>
</workbook>
</file>

<file path=xl/sharedStrings.xml><?xml version="1.0" encoding="utf-8"?>
<sst xmlns="http://schemas.openxmlformats.org/spreadsheetml/2006/main" count="118" uniqueCount="85">
  <si>
    <t xml:space="preserve">Інші надходження </t>
  </si>
  <si>
    <t xml:space="preserve">       %</t>
  </si>
  <si>
    <t xml:space="preserve">Податкові надходження- всього, у т.ч. </t>
  </si>
  <si>
    <t>Неподаткові надходження- всього,у т.ч.</t>
  </si>
  <si>
    <t xml:space="preserve">Власні надходження бюджетних установ </t>
  </si>
  <si>
    <t xml:space="preserve">Доходи від операцій з капіталом </t>
  </si>
  <si>
    <t>РАЗОМ доходів ( без трансфертів)</t>
  </si>
  <si>
    <t xml:space="preserve">Офіційні трансферти -всього 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</si>
  <si>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</si>
  <si>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</si>
  <si>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</si>
  <si>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</si>
  <si>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</si>
  <si>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</si>
  <si>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Адміністративні штрафи та інші санкції </t>
  </si>
  <si>
    <t>Плата за оренду майнових комплексів та іншого майна,що у комунальній власності</t>
  </si>
  <si>
    <t xml:space="preserve">Державне мито </t>
  </si>
  <si>
    <t>Туристичний збір</t>
  </si>
  <si>
    <t>Плата за розміщення тимчасово вільних коштів місцевих бюджетів</t>
  </si>
  <si>
    <t>"+,-"</t>
  </si>
  <si>
    <t>Транспортний податок</t>
  </si>
  <si>
    <t>Найменування</t>
  </si>
  <si>
    <t>Надходження коштів пайової участі у розвитку інфраструктури населеного пункту</t>
  </si>
  <si>
    <t>Адміністративний збір за проведення державної реєстрації юридичних осіб,  фізичних  осіб – підприємців та громадських формувань</t>
  </si>
  <si>
    <t xml:space="preserve">Адміністративний     збір  за державну    реєстрацію речових прав на нерухоме   майно та їх обтяжень 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</si>
  <si>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державною реєстрацією</t>
  </si>
  <si>
    <t>Акцизний податок з виробленого в Україні пального</t>
  </si>
  <si>
    <t>Акцизний податок з ввезеного на митну територію України пального</t>
  </si>
  <si>
    <t>0100.</t>
  </si>
  <si>
    <t xml:space="preserve">Охорона здоров`я </t>
  </si>
  <si>
    <t xml:space="preserve">Начальник фінансового управління 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</si>
  <si>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</si>
  <si>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</si>
  <si>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</si>
  <si>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дотації з місцевого бюджету</t>
  </si>
  <si>
    <t xml:space="preserve">Охорона здоров'я </t>
  </si>
  <si>
    <t>Податок та збір на доходи фізичних осіб</t>
  </si>
  <si>
    <t>Рентна плата за спеціальне використання лісових ресурсів( крім рентної плати за спеціальне використання лісових ресурсів в частині деревини,заготовленої в порядку рубок головного користування)</t>
  </si>
  <si>
    <t>Рентна плата  за користування надрами для видобування  корисних копалин місцевого значення</t>
  </si>
  <si>
    <t>Акцизний збір з реалізації суб'єктами господарювання роздрібної торгівлі підакцизних товарів</t>
  </si>
  <si>
    <t xml:space="preserve">Єдиний податок </t>
  </si>
  <si>
    <t>Податок на нерухоме майно, відмінне від земельної ділянки</t>
  </si>
  <si>
    <t>Плата за надання інших адміністративних послуг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</si>
  <si>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</si>
  <si>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</si>
  <si>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</si>
  <si>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</si>
  <si>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</si>
  <si>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від продажу землі  </t>
  </si>
  <si>
    <t>Усього доходів (з трансфертами)</t>
  </si>
  <si>
    <t>Разом коштів, отриманих з усіх джерел фінансування бюджету за типом кредитора</t>
  </si>
  <si>
    <t>Разом коштів, отриманих з усіх джерел фінансування бюджету за типом боргового зобов`язання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</si>
  <si>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</si>
  <si>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</si>
  <si>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</si>
  <si>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ФІНАСУВАННЯ БЮДЖЕТУ</t>
  </si>
  <si>
    <t>ДОХОДИ</t>
  </si>
  <si>
    <t>ВИДАТКИ</t>
  </si>
  <si>
    <t>ФІНАНСУВАННЯ БЮДЖЕТУ</t>
  </si>
  <si>
    <t>УСЬОГО доходів ( без трансфертів)</t>
  </si>
  <si>
    <t>Рентна плата за користування  надрами для видобування корисних копалин загальнодержавного значення</t>
  </si>
  <si>
    <t>Земельний податок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</si>
  <si>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</si>
  <si>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</si>
  <si>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грн.</t>
  </si>
  <si>
    <t>Усього видатків</t>
  </si>
  <si>
    <t>Економічна діяльність</t>
  </si>
  <si>
    <t>Інша діяльність</t>
  </si>
  <si>
    <t>Міжбюджетні тансферти</t>
  </si>
  <si>
    <t>Відхилення до річних призначень з урахуванням змін</t>
  </si>
  <si>
    <t>Код бюджетної класифікації</t>
  </si>
  <si>
    <t>Затверджено розписом на 2021 рік х урахуванням змін</t>
  </si>
  <si>
    <t>Відхилення до відповідного періоду минулого року</t>
  </si>
  <si>
    <t>Виконано за відповідний період минулого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</si>
  <si>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</si>
  <si>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 розписом на 2021 рік з урахуванням змін</t>
  </si>
  <si>
    <t>Податок на прибуток підприємств та фінансових установ комунальної власності</t>
  </si>
  <si>
    <t>Плата за встановлення земельного сервітуту</t>
  </si>
  <si>
    <t>Рентна плата за спеціальне використання води водних об'єктів місцевого значення</t>
  </si>
  <si>
    <t>Начальник фінансового управління                                                                                                                                                                                             Тетяна ПИЛИПЕНКО</t>
  </si>
  <si>
    <t>Тетяна ПИЛИПЕНКО</t>
  </si>
  <si>
    <t xml:space="preserve">                        Інформація про виконання  бюджету Лиманської міської територіальної громади  по загальному  фонду станом на 01.04.2021 </t>
  </si>
  <si>
    <t xml:space="preserve">Виконано станом на 01.04.2021 </t>
  </si>
  <si>
    <t xml:space="preserve">        Інформація про виконання  бюджету Лиманської міської територіальної громади  по спеціальному  фонду станом на 01.04.2021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</si>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</sst>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[Red]\-#,##0\ "/>
    <numFmt numFmtId="189" formatCode="#,##0.0_ ;[Red]\-#,##0.0\ "/>
    <numFmt numFmtId="190" formatCode="0.0"/>
    <numFmt numFmtId="191" formatCode="0.00000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_ ;\-#,##0\ "/>
    <numFmt numFmtId="202" formatCode="#,##0.00_ ;\-#,##0.00\ "/>
    <numFmt numFmtId="203" formatCode="#,##0.0_ ;\-#,##0.0\ "/>
    <numFmt numFmtId="204" formatCode="[$-422]d\ mmmm\ yyyy&quot; р.&quot;"/>
    <numFmt numFmtId="205" formatCode="#,##0.00;\-#,##0.00"/>
    <numFmt numFmtId="206" formatCode="#,##0.0;\-#,##0.0"/>
    <numFmt numFmtId="207" formatCode="#,##0;\-#,##0"/>
    <numFmt numFmtId="208" formatCode="0_ ;\-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19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190" fontId="2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1" xfId="0" applyFont="1" applyFill="1" applyBorder="1" applyAlignment="1">
      <alignment/>
    </xf>
    <xf numFmtId="203" fontId="1" fillId="0" borderId="11" xfId="43" applyNumberFormat="1" applyFont="1" applyBorder="1" applyAlignment="1">
      <alignment/>
    </xf>
    <xf numFmtId="0" fontId="1" fillId="32" borderId="12" xfId="0" applyFont="1" applyFill="1" applyBorder="1" applyAlignment="1">
      <alignment wrapText="1"/>
    </xf>
    <xf numFmtId="190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6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4" fontId="1" fillId="0" borderId="11" xfId="43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205" fontId="43" fillId="33" borderId="16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90" fontId="1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6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190" fontId="2" fillId="0" borderId="19" xfId="0" applyNumberFormat="1" applyFont="1" applyBorder="1" applyAlignment="1">
      <alignment/>
    </xf>
    <xf numFmtId="190" fontId="1" fillId="0" borderId="19" xfId="0" applyNumberFormat="1" applyFont="1" applyBorder="1" applyAlignment="1">
      <alignment/>
    </xf>
    <xf numFmtId="190" fontId="1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/>
    </xf>
    <xf numFmtId="190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90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90" fontId="1" fillId="3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4" fontId="1" fillId="0" borderId="0" xfId="43" applyFont="1" applyAlignment="1">
      <alignment/>
    </xf>
    <xf numFmtId="202" fontId="1" fillId="0" borderId="11" xfId="0" applyNumberFormat="1" applyFont="1" applyBorder="1" applyAlignment="1">
      <alignment/>
    </xf>
    <xf numFmtId="0" fontId="1" fillId="32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190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11" xfId="43" applyNumberFormat="1" applyFont="1" applyBorder="1" applyAlignment="1">
      <alignment/>
    </xf>
    <xf numFmtId="0" fontId="4" fillId="33" borderId="0" xfId="0" applyFont="1" applyFill="1" applyAlignment="1">
      <alignment horizontal="left" vertical="top" wrapText="1"/>
    </xf>
    <xf numFmtId="2" fontId="1" fillId="0" borderId="11" xfId="0" applyNumberFormat="1" applyFont="1" applyFill="1" applyBorder="1" applyAlignment="1">
      <alignment/>
    </xf>
    <xf numFmtId="0" fontId="43" fillId="0" borderId="0" xfId="0" applyFont="1" applyAlignment="1">
      <alignment wrapText="1"/>
    </xf>
    <xf numFmtId="190" fontId="44" fillId="0" borderId="11" xfId="0" applyNumberFormat="1" applyFont="1" applyBorder="1" applyAlignment="1">
      <alignment/>
    </xf>
    <xf numFmtId="190" fontId="44" fillId="0" borderId="19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90" fontId="44" fillId="0" borderId="10" xfId="0" applyNumberFormat="1" applyFont="1" applyBorder="1" applyAlignment="1">
      <alignment/>
    </xf>
    <xf numFmtId="208" fontId="43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/>
    </xf>
    <xf numFmtId="190" fontId="2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75" zoomScaleNormal="75" zoomScaleSheetLayoutView="7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6" sqref="F26"/>
    </sheetView>
  </sheetViews>
  <sheetFormatPr defaultColWidth="9.00390625" defaultRowHeight="12.75"/>
  <cols>
    <col min="1" max="1" width="66.25390625" style="6" customWidth="1"/>
    <col min="2" max="2" width="16.125" style="22" customWidth="1"/>
    <col min="3" max="3" width="20.00390625" style="22" customWidth="1"/>
    <col min="4" max="4" width="14.625" style="22" customWidth="1"/>
    <col min="5" max="5" width="15.25390625" style="22" customWidth="1"/>
    <col min="6" max="6" width="14.00390625" style="22" customWidth="1"/>
    <col min="7" max="7" width="17.625" style="22" customWidth="1"/>
    <col min="8" max="8" width="19.875" style="22" customWidth="1"/>
    <col min="9" max="9" width="14.875" style="22" customWidth="1"/>
    <col min="10" max="16384" width="9.125" style="22" customWidth="1"/>
  </cols>
  <sheetData>
    <row r="1" spans="1:9" ht="15.75">
      <c r="A1" s="97" t="s">
        <v>81</v>
      </c>
      <c r="B1" s="98"/>
      <c r="C1" s="98"/>
      <c r="D1" s="98"/>
      <c r="E1" s="98"/>
      <c r="F1" s="98"/>
      <c r="G1" s="99"/>
      <c r="H1" s="99"/>
      <c r="I1" s="99"/>
    </row>
    <row r="2" spans="1:9" ht="15.75">
      <c r="A2" s="56"/>
      <c r="B2" s="71"/>
      <c r="C2" s="71"/>
      <c r="D2" s="71"/>
      <c r="E2" s="71"/>
      <c r="F2" s="71"/>
      <c r="I2" s="22" t="s">
        <v>64</v>
      </c>
    </row>
    <row r="3" spans="1:9" ht="45.75" customHeight="1">
      <c r="A3" s="95" t="s">
        <v>21</v>
      </c>
      <c r="B3" s="95" t="s">
        <v>70</v>
      </c>
      <c r="C3" s="95" t="s">
        <v>75</v>
      </c>
      <c r="D3" s="95" t="s">
        <v>82</v>
      </c>
      <c r="E3" s="95" t="s">
        <v>69</v>
      </c>
      <c r="F3" s="95"/>
      <c r="G3" s="96" t="s">
        <v>73</v>
      </c>
      <c r="H3" s="96" t="s">
        <v>72</v>
      </c>
      <c r="I3" s="96"/>
    </row>
    <row r="4" spans="1:9" ht="18" customHeight="1">
      <c r="A4" s="95"/>
      <c r="B4" s="95"/>
      <c r="C4" s="95"/>
      <c r="D4" s="95"/>
      <c r="E4" s="57" t="s">
        <v>19</v>
      </c>
      <c r="F4" s="58" t="s">
        <v>1</v>
      </c>
      <c r="G4" s="96"/>
      <c r="H4" s="57" t="s">
        <v>19</v>
      </c>
      <c r="I4" s="58" t="s">
        <v>1</v>
      </c>
    </row>
    <row r="5" spans="1:9" ht="15.75">
      <c r="A5" s="20" t="s">
        <v>56</v>
      </c>
      <c r="B5" s="2"/>
      <c r="C5" s="2"/>
      <c r="D5" s="36"/>
      <c r="E5" s="2"/>
      <c r="F5" s="26"/>
      <c r="G5" s="2"/>
      <c r="H5" s="2"/>
      <c r="I5" s="2"/>
    </row>
    <row r="6" spans="1:9" s="18" customFormat="1" ht="15.75">
      <c r="A6" s="27" t="s">
        <v>2</v>
      </c>
      <c r="B6" s="7">
        <v>10000000</v>
      </c>
      <c r="C6" s="12">
        <f>SUM(C7:C21)</f>
        <v>297758000</v>
      </c>
      <c r="D6" s="12">
        <f>SUM(D7:D21)</f>
        <v>61441945</v>
      </c>
      <c r="E6" s="12">
        <f>SUM(E7:E21)</f>
        <v>-236316055</v>
      </c>
      <c r="F6" s="12">
        <f>SUM(D6/C6*100)</f>
        <v>20.6348595167888</v>
      </c>
      <c r="G6" s="12">
        <f>SUM(G7:G21)</f>
        <v>61446908</v>
      </c>
      <c r="H6" s="12">
        <f>SUM(H7:H21)</f>
        <v>-4963</v>
      </c>
      <c r="I6" s="12">
        <f aca="true" t="shared" si="0" ref="I6:I48">D6/G6*100</f>
        <v>99.99192310864528</v>
      </c>
    </row>
    <row r="7" spans="1:9" ht="15.75">
      <c r="A7" s="21" t="s">
        <v>36</v>
      </c>
      <c r="B7" s="2">
        <v>11010000</v>
      </c>
      <c r="C7" s="3">
        <v>234523000</v>
      </c>
      <c r="D7" s="3">
        <v>47646519</v>
      </c>
      <c r="E7" s="51">
        <f aca="true" t="shared" si="1" ref="E7:E35">D7-C7</f>
        <v>-186876481</v>
      </c>
      <c r="F7" s="3">
        <f aca="true" t="shared" si="2" ref="F7:F35">D7/C7*100</f>
        <v>20.316352340708587</v>
      </c>
      <c r="G7" s="2">
        <v>49191026</v>
      </c>
      <c r="H7" s="3">
        <f>SUM(D7-G7)</f>
        <v>-1544507</v>
      </c>
      <c r="I7" s="3">
        <f t="shared" si="0"/>
        <v>96.86018543300968</v>
      </c>
    </row>
    <row r="8" spans="1:9" ht="31.5">
      <c r="A8" s="21" t="s">
        <v>76</v>
      </c>
      <c r="B8" s="2">
        <v>11020200</v>
      </c>
      <c r="C8" s="3">
        <v>0</v>
      </c>
      <c r="D8" s="3">
        <v>18</v>
      </c>
      <c r="E8" s="51">
        <f>D8-C8</f>
        <v>18</v>
      </c>
      <c r="F8" s="54" t="e">
        <f>D8/C8*100</f>
        <v>#DIV/0!</v>
      </c>
      <c r="G8" s="2">
        <v>18</v>
      </c>
      <c r="H8" s="3">
        <f>SUM(D8-G8)</f>
        <v>0</v>
      </c>
      <c r="I8" s="3">
        <f>D8/G8*100</f>
        <v>100</v>
      </c>
    </row>
    <row r="9" spans="1:9" ht="63">
      <c r="A9" s="21" t="s">
        <v>37</v>
      </c>
      <c r="B9" s="2">
        <v>13010200</v>
      </c>
      <c r="C9" s="3">
        <v>460800</v>
      </c>
      <c r="D9" s="2">
        <v>74703</v>
      </c>
      <c r="E9" s="51">
        <f t="shared" si="1"/>
        <v>-386097</v>
      </c>
      <c r="F9" s="3">
        <f t="shared" si="2"/>
        <v>16.211588541666664</v>
      </c>
      <c r="G9" s="2">
        <v>111773</v>
      </c>
      <c r="H9" s="3">
        <f aca="true" t="shared" si="3" ref="H9:H21">SUM(D9-G9)</f>
        <v>-37070</v>
      </c>
      <c r="I9" s="3">
        <f t="shared" si="0"/>
        <v>66.83456648743436</v>
      </c>
    </row>
    <row r="10" spans="1:9" ht="33.75" customHeight="1">
      <c r="A10" s="83" t="s">
        <v>78</v>
      </c>
      <c r="B10" s="2">
        <v>13020200</v>
      </c>
      <c r="C10" s="3">
        <v>0</v>
      </c>
      <c r="D10" s="2">
        <v>0</v>
      </c>
      <c r="E10" s="51">
        <f>D10-C10</f>
        <v>0</v>
      </c>
      <c r="F10" s="3" t="e">
        <f>D10/C10*100</f>
        <v>#DIV/0!</v>
      </c>
      <c r="G10" s="2">
        <v>35</v>
      </c>
      <c r="H10" s="3">
        <f>SUM(D10-G10)</f>
        <v>-35</v>
      </c>
      <c r="I10" s="3">
        <f>D10/G10*100</f>
        <v>0</v>
      </c>
    </row>
    <row r="11" spans="1:9" ht="31.5">
      <c r="A11" s="21" t="s">
        <v>60</v>
      </c>
      <c r="B11" s="2">
        <v>13030100</v>
      </c>
      <c r="C11" s="3">
        <v>23200</v>
      </c>
      <c r="D11" s="2">
        <v>1841</v>
      </c>
      <c r="E11" s="51">
        <f t="shared" si="1"/>
        <v>-21359</v>
      </c>
      <c r="F11" s="3">
        <f t="shared" si="2"/>
        <v>7.935344827586206</v>
      </c>
      <c r="G11" s="2">
        <v>5623</v>
      </c>
      <c r="H11" s="3">
        <f t="shared" si="3"/>
        <v>-3782</v>
      </c>
      <c r="I11" s="3">
        <f t="shared" si="0"/>
        <v>32.74052996621021</v>
      </c>
    </row>
    <row r="12" spans="1:9" ht="31.5">
      <c r="A12" s="21" t="s">
        <v>38</v>
      </c>
      <c r="B12" s="2">
        <v>13030800</v>
      </c>
      <c r="C12" s="3">
        <v>18300</v>
      </c>
      <c r="D12" s="2">
        <v>5792</v>
      </c>
      <c r="E12" s="51">
        <f t="shared" si="1"/>
        <v>-12508</v>
      </c>
      <c r="F12" s="3">
        <f t="shared" si="2"/>
        <v>31.65027322404372</v>
      </c>
      <c r="G12" s="2">
        <v>6281</v>
      </c>
      <c r="H12" s="3">
        <f t="shared" si="3"/>
        <v>-489</v>
      </c>
      <c r="I12" s="3">
        <f t="shared" si="0"/>
        <v>92.21461550708486</v>
      </c>
    </row>
    <row r="13" spans="1:9" ht="31.5">
      <c r="A13" s="21" t="s">
        <v>38</v>
      </c>
      <c r="B13" s="2">
        <v>13040100</v>
      </c>
      <c r="C13" s="3">
        <v>1415500</v>
      </c>
      <c r="D13" s="2">
        <v>460268</v>
      </c>
      <c r="E13" s="51">
        <f t="shared" si="1"/>
        <v>-955232</v>
      </c>
      <c r="F13" s="3">
        <f t="shared" si="2"/>
        <v>32.51628399858707</v>
      </c>
      <c r="G13" s="2">
        <v>356276</v>
      </c>
      <c r="H13" s="3">
        <f t="shared" si="3"/>
        <v>103992</v>
      </c>
      <c r="I13" s="3">
        <f t="shared" si="0"/>
        <v>129.18860658590532</v>
      </c>
    </row>
    <row r="14" spans="1:9" ht="15.75">
      <c r="A14" s="21" t="s">
        <v>26</v>
      </c>
      <c r="B14" s="2">
        <v>14021900</v>
      </c>
      <c r="C14" s="3">
        <v>1540000</v>
      </c>
      <c r="D14" s="3">
        <v>357377</v>
      </c>
      <c r="E14" s="51">
        <f t="shared" si="1"/>
        <v>-1182623</v>
      </c>
      <c r="F14" s="3">
        <f t="shared" si="2"/>
        <v>23.206298701298703</v>
      </c>
      <c r="G14" s="2">
        <v>240876</v>
      </c>
      <c r="H14" s="3">
        <f t="shared" si="3"/>
        <v>116501</v>
      </c>
      <c r="I14" s="3">
        <f t="shared" si="0"/>
        <v>148.3655490791943</v>
      </c>
    </row>
    <row r="15" spans="1:9" ht="31.5">
      <c r="A15" s="21" t="s">
        <v>27</v>
      </c>
      <c r="B15" s="2">
        <v>14031900</v>
      </c>
      <c r="C15" s="3">
        <v>5460000</v>
      </c>
      <c r="D15" s="3">
        <v>1204059</v>
      </c>
      <c r="E15" s="51">
        <f t="shared" si="1"/>
        <v>-4255941</v>
      </c>
      <c r="F15" s="3">
        <f t="shared" si="2"/>
        <v>22.052362637362638</v>
      </c>
      <c r="G15" s="2">
        <v>778754</v>
      </c>
      <c r="H15" s="3">
        <f t="shared" si="3"/>
        <v>425305</v>
      </c>
      <c r="I15" s="3">
        <f t="shared" si="0"/>
        <v>154.61352365445313</v>
      </c>
    </row>
    <row r="16" spans="1:9" ht="31.5">
      <c r="A16" s="21" t="s">
        <v>39</v>
      </c>
      <c r="B16" s="2">
        <v>14040000</v>
      </c>
      <c r="C16" s="3">
        <v>2483200</v>
      </c>
      <c r="D16" s="3">
        <v>627343</v>
      </c>
      <c r="E16" s="51">
        <f t="shared" si="1"/>
        <v>-1855857</v>
      </c>
      <c r="F16" s="3">
        <f t="shared" si="2"/>
        <v>25.263490657216497</v>
      </c>
      <c r="G16" s="2">
        <v>509157</v>
      </c>
      <c r="H16" s="3">
        <f t="shared" si="3"/>
        <v>118186</v>
      </c>
      <c r="I16" s="3">
        <f t="shared" si="0"/>
        <v>123.21209371569084</v>
      </c>
    </row>
    <row r="17" spans="1:9" s="59" customFormat="1" ht="15.75">
      <c r="A17" s="28" t="s">
        <v>41</v>
      </c>
      <c r="B17" s="2">
        <v>18010000</v>
      </c>
      <c r="C17" s="15">
        <v>3000000</v>
      </c>
      <c r="D17" s="15">
        <v>530138</v>
      </c>
      <c r="E17" s="51">
        <f t="shared" si="1"/>
        <v>-2469862</v>
      </c>
      <c r="F17" s="3">
        <f t="shared" si="2"/>
        <v>17.671266666666664</v>
      </c>
      <c r="G17" s="80">
        <v>354793</v>
      </c>
      <c r="H17" s="3">
        <f t="shared" si="3"/>
        <v>175345</v>
      </c>
      <c r="I17" s="3">
        <f t="shared" si="0"/>
        <v>149.42177551417305</v>
      </c>
    </row>
    <row r="18" spans="1:9" ht="15.75">
      <c r="A18" s="21" t="s">
        <v>61</v>
      </c>
      <c r="B18" s="2">
        <v>18010000</v>
      </c>
      <c r="C18" s="3">
        <v>24836600</v>
      </c>
      <c r="D18" s="3">
        <v>4984601</v>
      </c>
      <c r="E18" s="51">
        <f t="shared" si="1"/>
        <v>-19851999</v>
      </c>
      <c r="F18" s="3">
        <f t="shared" si="2"/>
        <v>20.069578766819934</v>
      </c>
      <c r="G18" s="2">
        <v>4383663</v>
      </c>
      <c r="H18" s="3">
        <f t="shared" si="3"/>
        <v>600938</v>
      </c>
      <c r="I18" s="3">
        <f t="shared" si="0"/>
        <v>113.70858115690005</v>
      </c>
    </row>
    <row r="19" spans="1:9" ht="15.75">
      <c r="A19" s="21" t="s">
        <v>20</v>
      </c>
      <c r="B19" s="2">
        <v>18011000</v>
      </c>
      <c r="C19" s="3">
        <v>0</v>
      </c>
      <c r="D19" s="3">
        <v>4100</v>
      </c>
      <c r="E19" s="51">
        <f t="shared" si="1"/>
        <v>4100</v>
      </c>
      <c r="F19" s="3" t="e">
        <f t="shared" si="2"/>
        <v>#DIV/0!</v>
      </c>
      <c r="G19" s="2">
        <v>0</v>
      </c>
      <c r="H19" s="3">
        <f t="shared" si="3"/>
        <v>4100</v>
      </c>
      <c r="I19" s="3" t="e">
        <f t="shared" si="0"/>
        <v>#DIV/0!</v>
      </c>
    </row>
    <row r="20" spans="1:9" ht="15.75">
      <c r="A20" s="21" t="s">
        <v>17</v>
      </c>
      <c r="B20" s="2">
        <v>18030000</v>
      </c>
      <c r="C20" s="3">
        <v>380000</v>
      </c>
      <c r="D20" s="3">
        <v>21128</v>
      </c>
      <c r="E20" s="51">
        <f t="shared" si="1"/>
        <v>-358872</v>
      </c>
      <c r="F20" s="3">
        <f t="shared" si="2"/>
        <v>5.56</v>
      </c>
      <c r="G20" s="2">
        <v>12908</v>
      </c>
      <c r="H20" s="3">
        <f t="shared" si="3"/>
        <v>8220</v>
      </c>
      <c r="I20" s="3">
        <f t="shared" si="0"/>
        <v>163.68143786798885</v>
      </c>
    </row>
    <row r="21" spans="1:9" ht="15.75">
      <c r="A21" s="21" t="s">
        <v>40</v>
      </c>
      <c r="B21" s="2">
        <v>18050000</v>
      </c>
      <c r="C21" s="3">
        <v>23617400</v>
      </c>
      <c r="D21" s="2">
        <v>5524058</v>
      </c>
      <c r="E21" s="51">
        <f t="shared" si="1"/>
        <v>-18093342</v>
      </c>
      <c r="F21" s="3">
        <f t="shared" si="2"/>
        <v>23.389780416133867</v>
      </c>
      <c r="G21" s="2">
        <v>5495725</v>
      </c>
      <c r="H21" s="3">
        <f t="shared" si="3"/>
        <v>28333</v>
      </c>
      <c r="I21" s="3">
        <f t="shared" si="0"/>
        <v>100.51554617452656</v>
      </c>
    </row>
    <row r="22" spans="1:9" s="18" customFormat="1" ht="15.75">
      <c r="A22" s="27" t="s">
        <v>3</v>
      </c>
      <c r="B22" s="7">
        <v>20000000</v>
      </c>
      <c r="C22" s="12">
        <f>SUM(C24:C35)</f>
        <v>3156300</v>
      </c>
      <c r="D22" s="12">
        <f>SUM(D24:D35)</f>
        <v>772770</v>
      </c>
      <c r="E22" s="12">
        <f>SUM(E24:E35)</f>
        <v>-2383530</v>
      </c>
      <c r="F22" s="12">
        <f>SUM(D22/C22*100)</f>
        <v>24.48341412413269</v>
      </c>
      <c r="G22" s="12">
        <f>SUM(G23:G35)</f>
        <v>1001400</v>
      </c>
      <c r="H22" s="12">
        <f>SUM(H23:H35)</f>
        <v>-228630</v>
      </c>
      <c r="I22" s="12">
        <f t="shared" si="0"/>
        <v>77.16896345116837</v>
      </c>
    </row>
    <row r="23" spans="1:9" s="18" customFormat="1" ht="30" customHeight="1">
      <c r="A23" s="83" t="s">
        <v>84</v>
      </c>
      <c r="B23" s="2">
        <v>21010300</v>
      </c>
      <c r="C23" s="3">
        <v>0</v>
      </c>
      <c r="D23" s="3">
        <v>0</v>
      </c>
      <c r="E23" s="51">
        <f>D23-C23</f>
        <v>0</v>
      </c>
      <c r="F23" s="84" t="e">
        <f>D23/C23*100</f>
        <v>#DIV/0!</v>
      </c>
      <c r="G23" s="3">
        <v>170</v>
      </c>
      <c r="H23" s="3">
        <f>SUM(D23-G23)</f>
        <v>-170</v>
      </c>
      <c r="I23" s="3">
        <f>D23/G23*100</f>
        <v>0</v>
      </c>
    </row>
    <row r="24" spans="1:9" ht="16.5" customHeight="1">
      <c r="A24" s="21" t="s">
        <v>18</v>
      </c>
      <c r="B24" s="2">
        <v>21050000</v>
      </c>
      <c r="C24" s="3">
        <v>0</v>
      </c>
      <c r="D24" s="3">
        <v>96822</v>
      </c>
      <c r="E24" s="51">
        <f t="shared" si="1"/>
        <v>96822</v>
      </c>
      <c r="F24" s="84" t="e">
        <f t="shared" si="2"/>
        <v>#DIV/0!</v>
      </c>
      <c r="G24" s="2">
        <v>215164</v>
      </c>
      <c r="H24" s="3">
        <f aca="true" t="shared" si="4" ref="H24:H48">SUM(D24-G24)</f>
        <v>-118342</v>
      </c>
      <c r="I24" s="3">
        <f t="shared" si="0"/>
        <v>44.999163428826385</v>
      </c>
    </row>
    <row r="25" spans="1:9" ht="15.75">
      <c r="A25" s="21" t="s">
        <v>14</v>
      </c>
      <c r="B25" s="2">
        <v>21081100</v>
      </c>
      <c r="C25" s="3">
        <v>55000</v>
      </c>
      <c r="D25" s="3">
        <v>2041</v>
      </c>
      <c r="E25" s="51">
        <f t="shared" si="1"/>
        <v>-52959</v>
      </c>
      <c r="F25" s="3">
        <f t="shared" si="2"/>
        <v>3.710909090909091</v>
      </c>
      <c r="G25" s="2">
        <v>23879</v>
      </c>
      <c r="H25" s="3">
        <f t="shared" si="4"/>
        <v>-21838</v>
      </c>
      <c r="I25" s="3">
        <f t="shared" si="0"/>
        <v>8.547259097952175</v>
      </c>
    </row>
    <row r="26" spans="1:9" ht="47.25">
      <c r="A26" s="21" t="s">
        <v>32</v>
      </c>
      <c r="B26" s="2">
        <v>21081500</v>
      </c>
      <c r="C26" s="3">
        <v>0</v>
      </c>
      <c r="D26" s="2">
        <v>0</v>
      </c>
      <c r="E26" s="51">
        <f t="shared" si="1"/>
        <v>0</v>
      </c>
      <c r="F26" s="84" t="e">
        <f t="shared" si="2"/>
        <v>#DIV/0!</v>
      </c>
      <c r="G26" s="2">
        <v>22894</v>
      </c>
      <c r="H26" s="3">
        <f t="shared" si="4"/>
        <v>-22894</v>
      </c>
      <c r="I26" s="3">
        <f t="shared" si="0"/>
        <v>0</v>
      </c>
    </row>
    <row r="27" spans="1:9" ht="15.75">
      <c r="A27" s="21" t="s">
        <v>77</v>
      </c>
      <c r="B27" s="2">
        <v>21081700</v>
      </c>
      <c r="C27" s="3">
        <v>0</v>
      </c>
      <c r="D27" s="2">
        <v>62179</v>
      </c>
      <c r="E27" s="51">
        <f>D27-C27</f>
        <v>62179</v>
      </c>
      <c r="F27" s="84" t="e">
        <f>D27/C27*100</f>
        <v>#DIV/0!</v>
      </c>
      <c r="G27" s="2">
        <v>0</v>
      </c>
      <c r="H27" s="3">
        <f>SUM(D27-G27)</f>
        <v>62179</v>
      </c>
      <c r="I27" s="84" t="e">
        <f>D27/G27*100</f>
        <v>#DIV/0!</v>
      </c>
    </row>
    <row r="28" spans="1:9" ht="65.25" customHeight="1">
      <c r="A28" s="21" t="s">
        <v>74</v>
      </c>
      <c r="B28" s="2">
        <v>22010200</v>
      </c>
      <c r="C28" s="3">
        <v>20900</v>
      </c>
      <c r="D28" s="2">
        <v>0</v>
      </c>
      <c r="E28" s="51">
        <f t="shared" si="1"/>
        <v>-20900</v>
      </c>
      <c r="F28" s="3">
        <f t="shared" si="2"/>
        <v>0</v>
      </c>
      <c r="G28" s="2">
        <v>0</v>
      </c>
      <c r="H28" s="3">
        <f t="shared" si="4"/>
        <v>0</v>
      </c>
      <c r="I28" s="84" t="e">
        <f t="shared" si="0"/>
        <v>#DIV/0!</v>
      </c>
    </row>
    <row r="29" spans="1:9" ht="47.25">
      <c r="A29" s="21" t="s">
        <v>23</v>
      </c>
      <c r="B29" s="2">
        <v>22010300</v>
      </c>
      <c r="C29" s="3">
        <v>60000</v>
      </c>
      <c r="D29" s="2">
        <v>26483</v>
      </c>
      <c r="E29" s="51">
        <f t="shared" si="1"/>
        <v>-33517</v>
      </c>
      <c r="F29" s="3">
        <f t="shared" si="2"/>
        <v>44.138333333333335</v>
      </c>
      <c r="G29" s="2">
        <v>11370</v>
      </c>
      <c r="H29" s="3">
        <f t="shared" si="4"/>
        <v>15113</v>
      </c>
      <c r="I29" s="3">
        <f t="shared" si="0"/>
        <v>232.919964819701</v>
      </c>
    </row>
    <row r="30" spans="1:9" ht="15.75">
      <c r="A30" s="21" t="s">
        <v>42</v>
      </c>
      <c r="B30" s="2">
        <v>22012500</v>
      </c>
      <c r="C30" s="3">
        <v>1550000</v>
      </c>
      <c r="D30" s="2">
        <v>313978</v>
      </c>
      <c r="E30" s="51">
        <f t="shared" si="1"/>
        <v>-1236022</v>
      </c>
      <c r="F30" s="3">
        <f t="shared" si="2"/>
        <v>20.256645161290322</v>
      </c>
      <c r="G30" s="2">
        <v>511747</v>
      </c>
      <c r="H30" s="3">
        <f t="shared" si="4"/>
        <v>-197769</v>
      </c>
      <c r="I30" s="3">
        <f t="shared" si="0"/>
        <v>61.35414570090298</v>
      </c>
    </row>
    <row r="31" spans="1:9" ht="31.5">
      <c r="A31" s="21" t="s">
        <v>24</v>
      </c>
      <c r="B31" s="2">
        <v>22012600</v>
      </c>
      <c r="C31" s="3">
        <v>500000</v>
      </c>
      <c r="D31" s="2">
        <v>204460</v>
      </c>
      <c r="E31" s="51">
        <f t="shared" si="1"/>
        <v>-295540</v>
      </c>
      <c r="F31" s="3">
        <f t="shared" si="2"/>
        <v>40.892</v>
      </c>
      <c r="G31" s="2">
        <v>125060</v>
      </c>
      <c r="H31" s="3">
        <f t="shared" si="4"/>
        <v>79400</v>
      </c>
      <c r="I31" s="3">
        <f t="shared" si="0"/>
        <v>163.48952502798656</v>
      </c>
    </row>
    <row r="32" spans="1:9" ht="78.75">
      <c r="A32" s="21" t="s">
        <v>25</v>
      </c>
      <c r="B32" s="2">
        <v>22012900</v>
      </c>
      <c r="C32" s="3">
        <v>3000</v>
      </c>
      <c r="D32" s="2">
        <v>0</v>
      </c>
      <c r="E32" s="51">
        <f t="shared" si="1"/>
        <v>-3000</v>
      </c>
      <c r="F32" s="3">
        <f t="shared" si="2"/>
        <v>0</v>
      </c>
      <c r="G32" s="2">
        <v>0</v>
      </c>
      <c r="H32" s="3">
        <f t="shared" si="4"/>
        <v>0</v>
      </c>
      <c r="I32" s="84" t="e">
        <f t="shared" si="0"/>
        <v>#DIV/0!</v>
      </c>
    </row>
    <row r="33" spans="1:9" ht="31.5">
      <c r="A33" s="21" t="s">
        <v>15</v>
      </c>
      <c r="B33" s="2">
        <v>22080400</v>
      </c>
      <c r="C33" s="3">
        <v>358400</v>
      </c>
      <c r="D33" s="2">
        <v>18641</v>
      </c>
      <c r="E33" s="51">
        <f t="shared" si="1"/>
        <v>-339759</v>
      </c>
      <c r="F33" s="3">
        <f t="shared" si="2"/>
        <v>5.201171875</v>
      </c>
      <c r="G33" s="2">
        <v>2339</v>
      </c>
      <c r="H33" s="3">
        <f t="shared" si="4"/>
        <v>16302</v>
      </c>
      <c r="I33" s="3">
        <f t="shared" si="0"/>
        <v>796.9645147498932</v>
      </c>
    </row>
    <row r="34" spans="1:9" ht="15.75">
      <c r="A34" s="21" t="s">
        <v>16</v>
      </c>
      <c r="B34" s="2">
        <v>22090000</v>
      </c>
      <c r="C34" s="3">
        <v>600000</v>
      </c>
      <c r="D34" s="2">
        <v>29734</v>
      </c>
      <c r="E34" s="51">
        <f t="shared" si="1"/>
        <v>-570266</v>
      </c>
      <c r="F34" s="3">
        <f t="shared" si="2"/>
        <v>4.955666666666667</v>
      </c>
      <c r="G34" s="2">
        <v>40817</v>
      </c>
      <c r="H34" s="3">
        <f t="shared" si="4"/>
        <v>-11083</v>
      </c>
      <c r="I34" s="3">
        <f t="shared" si="0"/>
        <v>72.84709802288262</v>
      </c>
    </row>
    <row r="35" spans="1:9" ht="15.75">
      <c r="A35" s="21" t="s">
        <v>0</v>
      </c>
      <c r="B35" s="2">
        <v>24060000</v>
      </c>
      <c r="C35" s="3">
        <v>9000</v>
      </c>
      <c r="D35" s="2">
        <v>18432</v>
      </c>
      <c r="E35" s="51">
        <f t="shared" si="1"/>
        <v>9432</v>
      </c>
      <c r="F35" s="3">
        <f t="shared" si="2"/>
        <v>204.8</v>
      </c>
      <c r="G35" s="3">
        <v>47960</v>
      </c>
      <c r="H35" s="3">
        <f t="shared" si="4"/>
        <v>-29528</v>
      </c>
      <c r="I35" s="3">
        <f t="shared" si="0"/>
        <v>38.43202668890742</v>
      </c>
    </row>
    <row r="36" spans="1:9" s="18" customFormat="1" ht="15.75">
      <c r="A36" s="27" t="s">
        <v>59</v>
      </c>
      <c r="B36" s="7">
        <v>90010100</v>
      </c>
      <c r="C36" s="12">
        <f>SUM(C6+C22)</f>
        <v>300914300</v>
      </c>
      <c r="D36" s="12">
        <f>SUM(D6+D22)</f>
        <v>62214715</v>
      </c>
      <c r="E36" s="12">
        <f>SUM(E6+E22)</f>
        <v>-238699585</v>
      </c>
      <c r="F36" s="12">
        <f>SUM(D36/C36*100)</f>
        <v>20.675227132775014</v>
      </c>
      <c r="G36" s="12">
        <f>SUM(G6+G22)</f>
        <v>62448308</v>
      </c>
      <c r="H36" s="12">
        <f>SUM(H6+H22)</f>
        <v>-233593</v>
      </c>
      <c r="I36" s="12">
        <f t="shared" si="0"/>
        <v>99.62594182695871</v>
      </c>
    </row>
    <row r="37" spans="1:9" s="18" customFormat="1" ht="15.75">
      <c r="A37" s="86" t="s">
        <v>7</v>
      </c>
      <c r="B37" s="48">
        <v>40000000</v>
      </c>
      <c r="C37" s="47">
        <f>SUM(C38:C47)</f>
        <v>127539326</v>
      </c>
      <c r="D37" s="47">
        <f>SUM(D38:D47)</f>
        <v>27055127</v>
      </c>
      <c r="E37" s="87">
        <f>D37-C37</f>
        <v>-100484199</v>
      </c>
      <c r="F37" s="47">
        <f>SUM(D37/C37*100)</f>
        <v>21.213164479166213</v>
      </c>
      <c r="G37" s="47">
        <f>SUM(G38:G47)</f>
        <v>28972458</v>
      </c>
      <c r="H37" s="47">
        <f t="shared" si="4"/>
        <v>-1917331</v>
      </c>
      <c r="I37" s="47">
        <f t="shared" si="0"/>
        <v>93.38222873599472</v>
      </c>
    </row>
    <row r="38" spans="1:9" s="70" customFormat="1" ht="15.75">
      <c r="A38" s="23" t="s">
        <v>44</v>
      </c>
      <c r="B38" s="24">
        <v>41033900</v>
      </c>
      <c r="C38" s="3">
        <v>117272800</v>
      </c>
      <c r="D38" s="2">
        <v>24767600</v>
      </c>
      <c r="E38" s="51">
        <f aca="true" t="shared" si="5" ref="E38:E47">D38-C38</f>
        <v>-92505200</v>
      </c>
      <c r="F38" s="3">
        <f aca="true" t="shared" si="6" ref="F38:F47">D38/C38*100</f>
        <v>21.11964581727391</v>
      </c>
      <c r="G38" s="2">
        <v>15405600</v>
      </c>
      <c r="H38" s="3">
        <f t="shared" si="4"/>
        <v>9362000</v>
      </c>
      <c r="I38" s="3">
        <f t="shared" si="0"/>
        <v>160.77010957054577</v>
      </c>
    </row>
    <row r="39" spans="1:9" ht="15.75">
      <c r="A39" s="88" t="s">
        <v>52</v>
      </c>
      <c r="B39" s="89">
        <v>41034200</v>
      </c>
      <c r="C39" s="1"/>
      <c r="D39" s="36"/>
      <c r="E39" s="52">
        <f t="shared" si="5"/>
        <v>0</v>
      </c>
      <c r="F39" s="90" t="e">
        <f t="shared" si="6"/>
        <v>#DIV/0!</v>
      </c>
      <c r="G39" s="36">
        <v>8583700</v>
      </c>
      <c r="H39" s="1">
        <f t="shared" si="4"/>
        <v>-8583700</v>
      </c>
      <c r="I39" s="1">
        <f t="shared" si="0"/>
        <v>0</v>
      </c>
    </row>
    <row r="40" spans="1:9" ht="63">
      <c r="A40" s="23" t="s">
        <v>53</v>
      </c>
      <c r="B40" s="24">
        <v>41040200</v>
      </c>
      <c r="C40" s="2"/>
      <c r="D40" s="2"/>
      <c r="E40" s="51">
        <f t="shared" si="5"/>
        <v>0</v>
      </c>
      <c r="F40" s="84" t="e">
        <f t="shared" si="6"/>
        <v>#DIV/0!</v>
      </c>
      <c r="G40" s="2">
        <v>3097833</v>
      </c>
      <c r="H40" s="3">
        <f t="shared" si="4"/>
        <v>-3097833</v>
      </c>
      <c r="I40" s="3">
        <f t="shared" si="0"/>
        <v>0</v>
      </c>
    </row>
    <row r="41" spans="1:9" ht="15.75">
      <c r="A41" s="23" t="s">
        <v>34</v>
      </c>
      <c r="B41" s="24">
        <v>41040400</v>
      </c>
      <c r="C41" s="3">
        <v>7190000</v>
      </c>
      <c r="D41" s="3">
        <v>1388986</v>
      </c>
      <c r="E41" s="51">
        <f t="shared" si="5"/>
        <v>-5801014</v>
      </c>
      <c r="F41" s="3">
        <f t="shared" si="6"/>
        <v>19.318303198887342</v>
      </c>
      <c r="G41" s="2">
        <v>1419475</v>
      </c>
      <c r="H41" s="3">
        <f t="shared" si="4"/>
        <v>-30489</v>
      </c>
      <c r="I41" s="3">
        <f t="shared" si="0"/>
        <v>97.85209320347312</v>
      </c>
    </row>
    <row r="42" spans="1:9" ht="31.5">
      <c r="A42" s="23" t="s">
        <v>54</v>
      </c>
      <c r="B42" s="24">
        <v>41051000</v>
      </c>
      <c r="C42" s="3">
        <v>784700</v>
      </c>
      <c r="D42" s="2">
        <v>168582</v>
      </c>
      <c r="E42" s="51">
        <f t="shared" si="5"/>
        <v>-616118</v>
      </c>
      <c r="F42" s="3">
        <f t="shared" si="6"/>
        <v>21.483624315024848</v>
      </c>
      <c r="G42" s="2">
        <v>113890</v>
      </c>
      <c r="H42" s="3">
        <f t="shared" si="4"/>
        <v>54692</v>
      </c>
      <c r="I42" s="3">
        <f t="shared" si="0"/>
        <v>148.0217753973132</v>
      </c>
    </row>
    <row r="43" spans="1:9" ht="47.25">
      <c r="A43" s="23" t="s">
        <v>45</v>
      </c>
      <c r="B43" s="24">
        <v>41051200</v>
      </c>
      <c r="C43" s="3">
        <v>417300</v>
      </c>
      <c r="D43" s="2">
        <v>62039</v>
      </c>
      <c r="E43" s="51">
        <f t="shared" si="5"/>
        <v>-355261</v>
      </c>
      <c r="F43" s="3">
        <f t="shared" si="6"/>
        <v>14.86676252096813</v>
      </c>
      <c r="G43" s="2">
        <v>44730</v>
      </c>
      <c r="H43" s="3">
        <f t="shared" si="4"/>
        <v>17309</v>
      </c>
      <c r="I43" s="3">
        <f t="shared" si="0"/>
        <v>138.69662418958194</v>
      </c>
    </row>
    <row r="44" spans="1:9" ht="34.5" customHeight="1">
      <c r="A44" s="23" t="s">
        <v>33</v>
      </c>
      <c r="B44" s="24">
        <v>41051500</v>
      </c>
      <c r="C44" s="3"/>
      <c r="D44" s="2"/>
      <c r="E44" s="51">
        <f t="shared" si="5"/>
        <v>0</v>
      </c>
      <c r="F44" s="84" t="e">
        <f t="shared" si="6"/>
        <v>#DIV/0!</v>
      </c>
      <c r="G44" s="2">
        <v>286600</v>
      </c>
      <c r="H44" s="3">
        <f t="shared" si="4"/>
        <v>-286600</v>
      </c>
      <c r="I44" s="3">
        <f t="shared" si="0"/>
        <v>0</v>
      </c>
    </row>
    <row r="45" spans="1:9" ht="15.75">
      <c r="A45" s="23" t="s">
        <v>31</v>
      </c>
      <c r="B45" s="24">
        <v>41053900</v>
      </c>
      <c r="C45" s="3">
        <v>635926</v>
      </c>
      <c r="D45" s="2">
        <v>29720</v>
      </c>
      <c r="E45" s="51">
        <f t="shared" si="5"/>
        <v>-606206</v>
      </c>
      <c r="F45" s="3">
        <f t="shared" si="6"/>
        <v>4.673499746825889</v>
      </c>
      <c r="G45" s="2">
        <v>20630</v>
      </c>
      <c r="H45" s="3">
        <f t="shared" si="4"/>
        <v>9090</v>
      </c>
      <c r="I45" s="3">
        <f t="shared" si="0"/>
        <v>144.06204556471158</v>
      </c>
    </row>
    <row r="46" spans="1:9" ht="47.25">
      <c r="A46" s="23" t="s">
        <v>62</v>
      </c>
      <c r="B46" s="24">
        <v>41055000</v>
      </c>
      <c r="C46" s="3">
        <v>1238600</v>
      </c>
      <c r="D46" s="2">
        <v>638200</v>
      </c>
      <c r="E46" s="51">
        <f t="shared" si="5"/>
        <v>-600400</v>
      </c>
      <c r="F46" s="3">
        <f t="shared" si="6"/>
        <v>51.52591635717746</v>
      </c>
      <c r="G46" s="2">
        <v>0</v>
      </c>
      <c r="H46" s="3">
        <f t="shared" si="4"/>
        <v>638200</v>
      </c>
      <c r="I46" s="84" t="e">
        <f t="shared" si="0"/>
        <v>#DIV/0!</v>
      </c>
    </row>
    <row r="47" spans="1:9" ht="94.5" hidden="1">
      <c r="A47" s="23" t="s">
        <v>63</v>
      </c>
      <c r="B47" s="24">
        <v>41055200</v>
      </c>
      <c r="C47" s="3"/>
      <c r="D47" s="2"/>
      <c r="E47" s="51">
        <f t="shared" si="5"/>
        <v>0</v>
      </c>
      <c r="F47" s="3" t="e">
        <f t="shared" si="6"/>
        <v>#DIV/0!</v>
      </c>
      <c r="G47" s="3">
        <v>0</v>
      </c>
      <c r="H47" s="3">
        <f t="shared" si="4"/>
        <v>0</v>
      </c>
      <c r="I47" s="3" t="e">
        <f t="shared" si="0"/>
        <v>#DIV/0!</v>
      </c>
    </row>
    <row r="48" spans="1:9" s="18" customFormat="1" ht="15.75">
      <c r="A48" s="27" t="s">
        <v>49</v>
      </c>
      <c r="B48" s="7">
        <v>90010300</v>
      </c>
      <c r="C48" s="12">
        <f>SUM(C36+C37)</f>
        <v>428453626</v>
      </c>
      <c r="D48" s="12">
        <f>SUM(D36+D37)</f>
        <v>89269842</v>
      </c>
      <c r="E48" s="12">
        <f>D48-C48</f>
        <v>-339183784</v>
      </c>
      <c r="F48" s="12">
        <f>SUM(D48/C48*100)</f>
        <v>20.835356870103837</v>
      </c>
      <c r="G48" s="12">
        <f>SUM(G36+G37)</f>
        <v>91420766</v>
      </c>
      <c r="H48" s="12">
        <f t="shared" si="4"/>
        <v>-2150924</v>
      </c>
      <c r="I48" s="12">
        <f t="shared" si="0"/>
        <v>97.64722601427339</v>
      </c>
    </row>
    <row r="49" spans="1:9" ht="15.75">
      <c r="A49" s="29" t="s">
        <v>57</v>
      </c>
      <c r="B49" s="2"/>
      <c r="C49" s="2"/>
      <c r="D49" s="2"/>
      <c r="E49" s="3"/>
      <c r="F49" s="2"/>
      <c r="G49" s="2"/>
      <c r="H49" s="2"/>
      <c r="I49" s="2"/>
    </row>
    <row r="50" spans="1:9" ht="15.75">
      <c r="A50" s="21" t="s">
        <v>8</v>
      </c>
      <c r="B50" s="32" t="s">
        <v>28</v>
      </c>
      <c r="C50" s="33">
        <v>64640528</v>
      </c>
      <c r="D50" s="33">
        <v>11310894.5</v>
      </c>
      <c r="E50" s="51">
        <f aca="true" t="shared" si="7" ref="E50:E59">D50-C50</f>
        <v>-53329633.5</v>
      </c>
      <c r="F50" s="3">
        <f aca="true" t="shared" si="8" ref="F50:F60">D50/C50*100</f>
        <v>17.498146828256107</v>
      </c>
      <c r="G50" s="31">
        <v>11951161.17</v>
      </c>
      <c r="H50" s="60">
        <f>D50-G50</f>
        <v>-640266.6699999999</v>
      </c>
      <c r="I50" s="3">
        <f>D50/G50*100</f>
        <v>94.64264048578637</v>
      </c>
    </row>
    <row r="51" spans="1:9" ht="15.75">
      <c r="A51" s="21" t="s">
        <v>9</v>
      </c>
      <c r="B51" s="32">
        <v>1000</v>
      </c>
      <c r="C51" s="33">
        <v>255573833</v>
      </c>
      <c r="D51" s="33">
        <v>46541349.51</v>
      </c>
      <c r="E51" s="51">
        <f t="shared" si="7"/>
        <v>-209032483.49</v>
      </c>
      <c r="F51" s="3">
        <f t="shared" si="8"/>
        <v>18.21052999193388</v>
      </c>
      <c r="G51" s="31">
        <v>38509650.52</v>
      </c>
      <c r="H51" s="60">
        <f aca="true" t="shared" si="9" ref="H51:H60">D51-G51</f>
        <v>8031698.989999995</v>
      </c>
      <c r="I51" s="3">
        <f aca="true" t="shared" si="10" ref="I51:I60">D51/G51*100</f>
        <v>120.85632791143802</v>
      </c>
    </row>
    <row r="52" spans="1:9" ht="15.75">
      <c r="A52" s="21" t="s">
        <v>29</v>
      </c>
      <c r="B52" s="32">
        <v>2000</v>
      </c>
      <c r="C52" s="91">
        <v>10491472</v>
      </c>
      <c r="D52" s="33">
        <v>2138319.62</v>
      </c>
      <c r="E52" s="51">
        <f t="shared" si="7"/>
        <v>-8353152.38</v>
      </c>
      <c r="F52" s="3">
        <f t="shared" si="8"/>
        <v>20.381502424064042</v>
      </c>
      <c r="G52" s="31">
        <v>10835317.22</v>
      </c>
      <c r="H52" s="60">
        <f t="shared" si="9"/>
        <v>-8696997.600000001</v>
      </c>
      <c r="I52" s="3">
        <f t="shared" si="10"/>
        <v>19.734720973863652</v>
      </c>
    </row>
    <row r="53" spans="1:9" ht="15.75">
      <c r="A53" s="21" t="s">
        <v>10</v>
      </c>
      <c r="B53" s="32">
        <v>3000</v>
      </c>
      <c r="C53" s="33">
        <v>31423554.36</v>
      </c>
      <c r="D53" s="33">
        <v>5081869.55</v>
      </c>
      <c r="E53" s="51">
        <f t="shared" si="7"/>
        <v>-26341684.81</v>
      </c>
      <c r="F53" s="3">
        <f t="shared" si="8"/>
        <v>16.172166559454734</v>
      </c>
      <c r="G53" s="31">
        <v>4511588.45</v>
      </c>
      <c r="H53" s="60">
        <f t="shared" si="9"/>
        <v>570281.0999999996</v>
      </c>
      <c r="I53" s="3">
        <f t="shared" si="10"/>
        <v>112.64036173334915</v>
      </c>
    </row>
    <row r="54" spans="1:9" ht="15.75">
      <c r="A54" s="21" t="s">
        <v>12</v>
      </c>
      <c r="B54" s="32">
        <v>4000</v>
      </c>
      <c r="C54" s="33">
        <v>15611349</v>
      </c>
      <c r="D54" s="33">
        <v>2686340.65</v>
      </c>
      <c r="E54" s="51">
        <f t="shared" si="7"/>
        <v>-12925008.35</v>
      </c>
      <c r="F54" s="3">
        <f t="shared" si="8"/>
        <v>17.207613832731557</v>
      </c>
      <c r="G54" s="31">
        <v>2351055.15</v>
      </c>
      <c r="H54" s="60">
        <f t="shared" si="9"/>
        <v>335285.5</v>
      </c>
      <c r="I54" s="3">
        <f t="shared" si="10"/>
        <v>114.26106486698112</v>
      </c>
    </row>
    <row r="55" spans="1:9" ht="15.75">
      <c r="A55" s="21" t="s">
        <v>13</v>
      </c>
      <c r="B55" s="32">
        <v>5000</v>
      </c>
      <c r="C55" s="33">
        <v>5415884</v>
      </c>
      <c r="D55" s="33">
        <v>921859.96</v>
      </c>
      <c r="E55" s="51">
        <f t="shared" si="7"/>
        <v>-4494024.04</v>
      </c>
      <c r="F55" s="3">
        <f t="shared" si="8"/>
        <v>17.021412570874855</v>
      </c>
      <c r="G55" s="31">
        <v>834701.25</v>
      </c>
      <c r="H55" s="60">
        <f t="shared" si="9"/>
        <v>87158.70999999996</v>
      </c>
      <c r="I55" s="3">
        <f t="shared" si="10"/>
        <v>110.44190481324905</v>
      </c>
    </row>
    <row r="56" spans="1:9" ht="15.75">
      <c r="A56" s="30" t="s">
        <v>11</v>
      </c>
      <c r="B56" s="32">
        <v>6000</v>
      </c>
      <c r="C56" s="33">
        <v>17343487</v>
      </c>
      <c r="D56" s="33">
        <v>2048054.96</v>
      </c>
      <c r="E56" s="51">
        <f t="shared" si="7"/>
        <v>-15295432.04</v>
      </c>
      <c r="F56" s="3">
        <f t="shared" si="8"/>
        <v>11.80878424275349</v>
      </c>
      <c r="G56" s="2">
        <v>2235335.14</v>
      </c>
      <c r="H56" s="60">
        <f t="shared" si="9"/>
        <v>-187280.18000000017</v>
      </c>
      <c r="I56" s="3">
        <f t="shared" si="10"/>
        <v>91.62182991495405</v>
      </c>
    </row>
    <row r="57" spans="1:9" ht="15.75">
      <c r="A57" s="21" t="s">
        <v>66</v>
      </c>
      <c r="B57" s="61">
        <v>7000</v>
      </c>
      <c r="C57" s="33">
        <v>6183925</v>
      </c>
      <c r="D57" s="33">
        <v>42821.67</v>
      </c>
      <c r="E57" s="51">
        <f t="shared" si="7"/>
        <v>-6141103.33</v>
      </c>
      <c r="F57" s="3">
        <f t="shared" si="8"/>
        <v>0.6924674862647914</v>
      </c>
      <c r="G57" s="2">
        <v>162723.08</v>
      </c>
      <c r="H57" s="60">
        <f t="shared" si="9"/>
        <v>-119901.40999999999</v>
      </c>
      <c r="I57" s="3">
        <f t="shared" si="10"/>
        <v>26.315670770243532</v>
      </c>
    </row>
    <row r="58" spans="1:9" ht="15.75">
      <c r="A58" s="21" t="s">
        <v>67</v>
      </c>
      <c r="B58" s="61">
        <v>8000</v>
      </c>
      <c r="C58" s="33">
        <v>7881484</v>
      </c>
      <c r="D58" s="33">
        <v>1639262.89</v>
      </c>
      <c r="E58" s="51">
        <f t="shared" si="7"/>
        <v>-6242221.11</v>
      </c>
      <c r="F58" s="3">
        <f t="shared" si="8"/>
        <v>20.798911600911705</v>
      </c>
      <c r="G58" s="2">
        <v>1441498.62</v>
      </c>
      <c r="H58" s="60">
        <f t="shared" si="9"/>
        <v>197764.2699999998</v>
      </c>
      <c r="I58" s="3">
        <f t="shared" si="10"/>
        <v>113.71935201713892</v>
      </c>
    </row>
    <row r="59" spans="1:9" ht="15.75">
      <c r="A59" s="30" t="s">
        <v>68</v>
      </c>
      <c r="B59" s="61">
        <v>9000</v>
      </c>
      <c r="C59" s="33">
        <v>100000</v>
      </c>
      <c r="D59" s="33">
        <v>100000</v>
      </c>
      <c r="E59" s="51">
        <f t="shared" si="7"/>
        <v>0</v>
      </c>
      <c r="F59" s="3">
        <f t="shared" si="8"/>
        <v>100</v>
      </c>
      <c r="G59" s="2">
        <v>400755.86</v>
      </c>
      <c r="H59" s="60">
        <f t="shared" si="9"/>
        <v>-300755.86</v>
      </c>
      <c r="I59" s="3">
        <f t="shared" si="10"/>
        <v>24.952847851058248</v>
      </c>
    </row>
    <row r="60" spans="1:9" ht="15.75">
      <c r="A60" s="21" t="s">
        <v>65</v>
      </c>
      <c r="B60" s="32"/>
      <c r="C60" s="82">
        <f>SUM(C50:C59)</f>
        <v>414665516.36</v>
      </c>
      <c r="D60" s="33">
        <f>SUM(D50:D59)</f>
        <v>72510773.30999999</v>
      </c>
      <c r="E60" s="51">
        <f>D60-C60</f>
        <v>-342154743.05</v>
      </c>
      <c r="F60" s="34">
        <f t="shared" si="8"/>
        <v>17.486569403337686</v>
      </c>
      <c r="G60" s="51">
        <f>SUM(G50:G59)</f>
        <v>73233786.46000001</v>
      </c>
      <c r="H60" s="51">
        <f t="shared" si="9"/>
        <v>-723013.1500000209</v>
      </c>
      <c r="I60" s="3">
        <f t="shared" si="10"/>
        <v>99.01273280414782</v>
      </c>
    </row>
    <row r="61" spans="1:9" ht="15.75">
      <c r="A61" s="20" t="s">
        <v>55</v>
      </c>
      <c r="B61" s="35"/>
      <c r="C61" s="12"/>
      <c r="D61" s="7"/>
      <c r="E61" s="62"/>
      <c r="F61" s="12"/>
      <c r="G61" s="51"/>
      <c r="H61" s="51"/>
      <c r="I61" s="3"/>
    </row>
    <row r="62" spans="1:9" ht="31.5">
      <c r="A62" s="21" t="s">
        <v>50</v>
      </c>
      <c r="B62" s="35"/>
      <c r="C62" s="93"/>
      <c r="D62" s="33">
        <v>-16759068.93</v>
      </c>
      <c r="E62" s="51">
        <f>D62-C62</f>
        <v>-16759068.93</v>
      </c>
      <c r="F62" s="3"/>
      <c r="G62" s="2">
        <v>-18186979</v>
      </c>
      <c r="H62" s="51">
        <f>D62-G62</f>
        <v>1427910.0700000003</v>
      </c>
      <c r="I62" s="3">
        <f>D62/G62*100</f>
        <v>92.14872316067446</v>
      </c>
    </row>
    <row r="63" spans="1:9" ht="31.5">
      <c r="A63" s="21" t="s">
        <v>51</v>
      </c>
      <c r="B63" s="35"/>
      <c r="C63" s="34">
        <v>-13933664.64</v>
      </c>
      <c r="D63" s="33">
        <v>-16759068.93</v>
      </c>
      <c r="E63" s="51">
        <f>D63-C63</f>
        <v>-2825404.289999999</v>
      </c>
      <c r="F63" s="3">
        <f>D63/C63*100</f>
        <v>120.27753906096595</v>
      </c>
      <c r="G63" s="2">
        <v>-18186979</v>
      </c>
      <c r="H63" s="51">
        <f>D63-G63</f>
        <v>1427910.0700000003</v>
      </c>
      <c r="I63" s="3">
        <f>D63/G63*100</f>
        <v>92.14872316067446</v>
      </c>
    </row>
    <row r="64" spans="1:6" ht="15.75">
      <c r="A64" s="63"/>
      <c r="B64" s="64"/>
      <c r="C64" s="65"/>
      <c r="D64" s="65"/>
      <c r="E64" s="66"/>
      <c r="F64" s="67"/>
    </row>
    <row r="65" spans="1:9" s="69" customFormat="1" ht="19.5" customHeight="1">
      <c r="A65" s="100" t="s">
        <v>79</v>
      </c>
      <c r="B65" s="101"/>
      <c r="C65" s="101"/>
      <c r="D65" s="101"/>
      <c r="E65" s="101"/>
      <c r="F65" s="101"/>
      <c r="G65" s="101"/>
      <c r="H65" s="101"/>
      <c r="I65" s="101"/>
    </row>
    <row r="66" spans="3:6" ht="13.5" customHeight="1">
      <c r="C66" s="70"/>
      <c r="D66" s="70"/>
      <c r="E66" s="66"/>
      <c r="F66" s="67"/>
    </row>
    <row r="68" spans="5:6" ht="15.75">
      <c r="E68" s="66"/>
      <c r="F68" s="67"/>
    </row>
    <row r="69" spans="3:7" ht="15.75">
      <c r="C69" s="70"/>
      <c r="D69" s="70"/>
      <c r="E69" s="66"/>
      <c r="F69" s="67"/>
      <c r="G69" s="70"/>
    </row>
    <row r="70" spans="4:7" ht="15.75">
      <c r="D70" s="70"/>
      <c r="E70" s="70"/>
      <c r="F70" s="70"/>
      <c r="G70" s="70"/>
    </row>
  </sheetData>
  <sheetProtection/>
  <mergeCells count="9">
    <mergeCell ref="D3:D4"/>
    <mergeCell ref="E3:F3"/>
    <mergeCell ref="G3:G4"/>
    <mergeCell ref="H3:I3"/>
    <mergeCell ref="A1:I1"/>
    <mergeCell ref="A65:I65"/>
    <mergeCell ref="A3:A4"/>
    <mergeCell ref="B3:B4"/>
    <mergeCell ref="C3:C4"/>
  </mergeCells>
  <printOptions/>
  <pageMargins left="0.7874015748031497" right="0.7874015748031497" top="1.1811023622047245" bottom="0.5905511811023623" header="0.5118110236220472" footer="0.5118110236220472"/>
  <pageSetup fitToHeight="2" horizontalDpi="600" verticalDpi="600" orientation="landscape" paperSize="9" scale="60" r:id="rId1"/>
  <rowBreaks count="2" manualBreakCount="2">
    <brk id="31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H18" sqref="H18"/>
    </sheetView>
  </sheetViews>
  <sheetFormatPr defaultColWidth="9.00390625" defaultRowHeight="12.75"/>
  <cols>
    <col min="1" max="1" width="63.875" style="6" customWidth="1"/>
    <col min="2" max="2" width="16.125" style="22" customWidth="1"/>
    <col min="3" max="3" width="19.125" style="22" customWidth="1"/>
    <col min="4" max="4" width="25.25390625" style="22" customWidth="1"/>
    <col min="5" max="5" width="13.75390625" style="22" customWidth="1"/>
    <col min="6" max="6" width="12.875" style="22" customWidth="1"/>
    <col min="7" max="7" width="13.375" style="22" customWidth="1"/>
    <col min="8" max="8" width="17.625" style="22" customWidth="1"/>
    <col min="9" max="9" width="13.625" style="22" customWidth="1"/>
    <col min="10" max="16384" width="9.125" style="22" customWidth="1"/>
  </cols>
  <sheetData>
    <row r="1" spans="1:9" ht="15.75">
      <c r="A1" s="97" t="s">
        <v>83</v>
      </c>
      <c r="B1" s="98"/>
      <c r="C1" s="98"/>
      <c r="D1" s="98"/>
      <c r="E1" s="98"/>
      <c r="F1" s="98"/>
      <c r="G1" s="99"/>
      <c r="H1" s="99"/>
      <c r="I1" s="99"/>
    </row>
    <row r="2" spans="1:9" ht="15.75">
      <c r="A2" s="78"/>
      <c r="B2" s="71"/>
      <c r="C2" s="71"/>
      <c r="D2" s="71"/>
      <c r="E2" s="71"/>
      <c r="F2" s="71"/>
      <c r="G2" s="55"/>
      <c r="H2" s="55"/>
      <c r="I2" s="55"/>
    </row>
    <row r="3" ht="12.75" customHeight="1">
      <c r="I3" s="22" t="s">
        <v>64</v>
      </c>
    </row>
    <row r="4" spans="1:9" ht="55.5" customHeight="1">
      <c r="A4" s="95" t="s">
        <v>21</v>
      </c>
      <c r="B4" s="95" t="s">
        <v>70</v>
      </c>
      <c r="C4" s="95" t="s">
        <v>71</v>
      </c>
      <c r="D4" s="95" t="s">
        <v>82</v>
      </c>
      <c r="E4" s="95" t="s">
        <v>69</v>
      </c>
      <c r="F4" s="95"/>
      <c r="G4" s="96" t="s">
        <v>73</v>
      </c>
      <c r="H4" s="96" t="s">
        <v>72</v>
      </c>
      <c r="I4" s="96"/>
    </row>
    <row r="5" spans="1:9" ht="27" customHeight="1">
      <c r="A5" s="95"/>
      <c r="B5" s="95"/>
      <c r="C5" s="95"/>
      <c r="D5" s="95"/>
      <c r="E5" s="57" t="s">
        <v>19</v>
      </c>
      <c r="F5" s="58" t="s">
        <v>1</v>
      </c>
      <c r="G5" s="96"/>
      <c r="H5" s="57" t="s">
        <v>19</v>
      </c>
      <c r="I5" s="58" t="s">
        <v>1</v>
      </c>
    </row>
    <row r="6" spans="1:9" ht="15.75">
      <c r="A6" s="43" t="s">
        <v>56</v>
      </c>
      <c r="B6" s="72"/>
      <c r="C6" s="37"/>
      <c r="D6" s="36"/>
      <c r="E6" s="44"/>
      <c r="F6" s="44"/>
      <c r="G6" s="2"/>
      <c r="H6" s="2"/>
      <c r="I6" s="2"/>
    </row>
    <row r="7" spans="1:9" s="18" customFormat="1" ht="15.75">
      <c r="A7" s="9" t="s">
        <v>2</v>
      </c>
      <c r="B7" s="73">
        <v>10000000</v>
      </c>
      <c r="C7" s="10">
        <f>SUM(C8:C8)</f>
        <v>185000</v>
      </c>
      <c r="D7" s="4">
        <f>SUM(D8:D8)</f>
        <v>64512</v>
      </c>
      <c r="E7" s="4">
        <f aca="true" t="shared" si="0" ref="E7:E18">D7-C7</f>
        <v>-120488</v>
      </c>
      <c r="F7" s="40">
        <f>SUM(D7/C7*100)</f>
        <v>34.87135135135135</v>
      </c>
      <c r="G7" s="4">
        <f>SUM(G8:G8)</f>
        <v>37031</v>
      </c>
      <c r="H7" s="4">
        <f aca="true" t="shared" si="1" ref="H7:H15">SUM(D7-G7)</f>
        <v>27481</v>
      </c>
      <c r="I7" s="12">
        <f aca="true" t="shared" si="2" ref="I7:I18">D7/G7*100</f>
        <v>174.21079635980666</v>
      </c>
    </row>
    <row r="8" spans="1:9" ht="15.75">
      <c r="A8" s="5" t="s">
        <v>46</v>
      </c>
      <c r="B8" s="25">
        <v>19010000</v>
      </c>
      <c r="C8" s="3">
        <v>185000</v>
      </c>
      <c r="D8" s="3">
        <v>64512</v>
      </c>
      <c r="E8" s="1">
        <f t="shared" si="0"/>
        <v>-120488</v>
      </c>
      <c r="F8" s="40">
        <f>SUM(D8/C8*100)</f>
        <v>34.87135135135135</v>
      </c>
      <c r="G8" s="2">
        <v>37031</v>
      </c>
      <c r="H8" s="3">
        <f t="shared" si="1"/>
        <v>27481</v>
      </c>
      <c r="I8" s="3">
        <f t="shared" si="2"/>
        <v>174.21079635980666</v>
      </c>
    </row>
    <row r="9" spans="1:9" s="18" customFormat="1" ht="15.75">
      <c r="A9" s="11" t="s">
        <v>3</v>
      </c>
      <c r="B9" s="74">
        <v>20000000</v>
      </c>
      <c r="C9" s="7">
        <f>SUM(C10:C12)</f>
        <v>4208318</v>
      </c>
      <c r="D9" s="7">
        <f>SUM(D10:D12)</f>
        <v>1726244</v>
      </c>
      <c r="E9" s="4">
        <f t="shared" si="0"/>
        <v>-2482074</v>
      </c>
      <c r="F9" s="40">
        <f>SUM(D9/C9*100)</f>
        <v>41.01980886425408</v>
      </c>
      <c r="G9" s="7">
        <f>SUM(G10:G12)</f>
        <v>1422831</v>
      </c>
      <c r="H9" s="4">
        <f t="shared" si="1"/>
        <v>303413</v>
      </c>
      <c r="I9" s="12">
        <f t="shared" si="2"/>
        <v>121.32459863469379</v>
      </c>
    </row>
    <row r="10" spans="1:9" ht="47.25">
      <c r="A10" s="19" t="s">
        <v>47</v>
      </c>
      <c r="B10" s="25">
        <v>24062100</v>
      </c>
      <c r="C10" s="3">
        <v>12000</v>
      </c>
      <c r="D10" s="2">
        <v>778</v>
      </c>
      <c r="E10" s="1">
        <f t="shared" si="0"/>
        <v>-11222</v>
      </c>
      <c r="F10" s="41">
        <f aca="true" t="shared" si="3" ref="F10:F17">SUM(D10/C10*100)</f>
        <v>6.483333333333334</v>
      </c>
      <c r="G10" s="2">
        <v>3739</v>
      </c>
      <c r="H10" s="3">
        <f t="shared" si="1"/>
        <v>-2961</v>
      </c>
      <c r="I10" s="3">
        <f t="shared" si="2"/>
        <v>20.807702594276545</v>
      </c>
    </row>
    <row r="11" spans="1:9" ht="31.5">
      <c r="A11" s="5" t="s">
        <v>22</v>
      </c>
      <c r="B11" s="25">
        <v>24170000</v>
      </c>
      <c r="C11" s="3">
        <v>0</v>
      </c>
      <c r="D11" s="3">
        <v>0</v>
      </c>
      <c r="E11" s="1">
        <f t="shared" si="0"/>
        <v>0</v>
      </c>
      <c r="F11" s="85" t="e">
        <f t="shared" si="3"/>
        <v>#DIV/0!</v>
      </c>
      <c r="G11" s="2">
        <v>84922</v>
      </c>
      <c r="H11" s="3">
        <f t="shared" si="1"/>
        <v>-84922</v>
      </c>
      <c r="I11" s="3">
        <f t="shared" si="2"/>
        <v>0</v>
      </c>
    </row>
    <row r="12" spans="1:9" ht="15.75">
      <c r="A12" s="5" t="s">
        <v>4</v>
      </c>
      <c r="B12" s="25">
        <v>25000000</v>
      </c>
      <c r="C12" s="3">
        <v>4196318</v>
      </c>
      <c r="D12" s="3">
        <v>1725466</v>
      </c>
      <c r="E12" s="1">
        <f t="shared" si="0"/>
        <v>-2470852</v>
      </c>
      <c r="F12" s="41">
        <f t="shared" si="3"/>
        <v>41.118571090179536</v>
      </c>
      <c r="G12" s="2">
        <v>1334170</v>
      </c>
      <c r="H12" s="3">
        <f t="shared" si="1"/>
        <v>391296</v>
      </c>
      <c r="I12" s="3">
        <f t="shared" si="2"/>
        <v>129.3287961803968</v>
      </c>
    </row>
    <row r="13" spans="1:9" s="18" customFormat="1" ht="15.75">
      <c r="A13" s="11" t="s">
        <v>5</v>
      </c>
      <c r="B13" s="74">
        <v>30000000</v>
      </c>
      <c r="C13" s="12">
        <f>SUM(C14:C14)</f>
        <v>52000</v>
      </c>
      <c r="D13" s="12">
        <f>SUM(D14:D14)</f>
        <v>15853</v>
      </c>
      <c r="E13" s="4">
        <f t="shared" si="0"/>
        <v>-36147</v>
      </c>
      <c r="F13" s="40">
        <f t="shared" si="3"/>
        <v>30.48653846153846</v>
      </c>
      <c r="G13" s="12">
        <f>SUM(G14:G14)</f>
        <v>48737</v>
      </c>
      <c r="H13" s="4">
        <f t="shared" si="1"/>
        <v>-32884</v>
      </c>
      <c r="I13" s="12">
        <f t="shared" si="2"/>
        <v>32.527648398547306</v>
      </c>
    </row>
    <row r="14" spans="1:9" ht="15.75">
      <c r="A14" s="5" t="s">
        <v>48</v>
      </c>
      <c r="B14" s="25">
        <v>33010000</v>
      </c>
      <c r="C14" s="3">
        <v>52000</v>
      </c>
      <c r="D14" s="3">
        <v>15853</v>
      </c>
      <c r="E14" s="1">
        <f t="shared" si="0"/>
        <v>-36147</v>
      </c>
      <c r="F14" s="41">
        <f t="shared" si="3"/>
        <v>30.48653846153846</v>
      </c>
      <c r="G14" s="2">
        <v>48737</v>
      </c>
      <c r="H14" s="3">
        <f t="shared" si="1"/>
        <v>-32884</v>
      </c>
      <c r="I14" s="3">
        <f t="shared" si="2"/>
        <v>32.527648398547306</v>
      </c>
    </row>
    <row r="15" spans="1:9" s="18" customFormat="1" ht="15.75">
      <c r="A15" s="11" t="s">
        <v>6</v>
      </c>
      <c r="B15" s="74">
        <v>90010100</v>
      </c>
      <c r="C15" s="12">
        <f>SUM(C7+C9+C13)</f>
        <v>4445318</v>
      </c>
      <c r="D15" s="12">
        <f>SUM(D7+D9+D13)</f>
        <v>1806609</v>
      </c>
      <c r="E15" s="4">
        <f t="shared" si="0"/>
        <v>-2638709</v>
      </c>
      <c r="F15" s="40">
        <f t="shared" si="3"/>
        <v>40.64071456755175</v>
      </c>
      <c r="G15" s="12">
        <f>SUM(G7+G9+G13)</f>
        <v>1508599</v>
      </c>
      <c r="H15" s="4">
        <f t="shared" si="1"/>
        <v>298010</v>
      </c>
      <c r="I15" s="12">
        <f t="shared" si="2"/>
        <v>119.75408972165566</v>
      </c>
    </row>
    <row r="16" spans="1:9" s="18" customFormat="1" ht="15.75" hidden="1">
      <c r="A16" s="11" t="s">
        <v>7</v>
      </c>
      <c r="B16" s="74">
        <v>40000000</v>
      </c>
      <c r="C16" s="7">
        <f>SUM(C17:C17)</f>
        <v>0</v>
      </c>
      <c r="D16" s="7">
        <f>SUM(D17:D17)</f>
        <v>0</v>
      </c>
      <c r="E16" s="4">
        <f t="shared" si="0"/>
        <v>0</v>
      </c>
      <c r="F16" s="40" t="e">
        <f t="shared" si="3"/>
        <v>#DIV/0!</v>
      </c>
      <c r="G16" s="7">
        <f>SUM(G17:G17)</f>
        <v>0</v>
      </c>
      <c r="H16" s="7"/>
      <c r="I16" s="3" t="e">
        <f t="shared" si="2"/>
        <v>#DIV/0!</v>
      </c>
    </row>
    <row r="17" spans="1:9" ht="47.25" hidden="1">
      <c r="A17" s="8" t="s">
        <v>43</v>
      </c>
      <c r="B17" s="25">
        <v>41031400</v>
      </c>
      <c r="C17" s="2"/>
      <c r="D17" s="3"/>
      <c r="E17" s="1">
        <f t="shared" si="0"/>
        <v>0</v>
      </c>
      <c r="F17" s="41" t="e">
        <f t="shared" si="3"/>
        <v>#DIV/0!</v>
      </c>
      <c r="G17" s="2"/>
      <c r="H17" s="2"/>
      <c r="I17" s="3" t="e">
        <f t="shared" si="2"/>
        <v>#DIV/0!</v>
      </c>
    </row>
    <row r="18" spans="1:9" s="18" customFormat="1" ht="15.75">
      <c r="A18" s="45" t="s">
        <v>49</v>
      </c>
      <c r="B18" s="46">
        <v>90010300</v>
      </c>
      <c r="C18" s="47">
        <f>SUM(C15+C16)</f>
        <v>4445318</v>
      </c>
      <c r="D18" s="48">
        <f>SUM(D15+D16)</f>
        <v>1806609</v>
      </c>
      <c r="E18" s="47">
        <f t="shared" si="0"/>
        <v>-2638709</v>
      </c>
      <c r="F18" s="49">
        <f>SUM(D18/C18*100)</f>
        <v>40.64071456755175</v>
      </c>
      <c r="G18" s="48">
        <f>SUM(G15+G16)</f>
        <v>1508599</v>
      </c>
      <c r="H18" s="4">
        <f>SUM(D18-G18)</f>
        <v>298010</v>
      </c>
      <c r="I18" s="12">
        <f t="shared" si="2"/>
        <v>119.75408972165566</v>
      </c>
    </row>
    <row r="19" spans="1:9" ht="15.75">
      <c r="A19" s="29" t="s">
        <v>57</v>
      </c>
      <c r="B19" s="50"/>
      <c r="C19" s="50"/>
      <c r="D19" s="50"/>
      <c r="E19" s="3"/>
      <c r="F19" s="25"/>
      <c r="G19" s="2"/>
      <c r="H19" s="2"/>
      <c r="I19" s="2"/>
    </row>
    <row r="20" spans="1:9" ht="15.75">
      <c r="A20" s="5" t="s">
        <v>8</v>
      </c>
      <c r="B20" s="32" t="s">
        <v>28</v>
      </c>
      <c r="C20" s="33">
        <v>54000</v>
      </c>
      <c r="D20" s="92">
        <v>286820.61</v>
      </c>
      <c r="E20" s="52">
        <f aca="true" t="shared" si="4" ref="E20:E30">D20-C20</f>
        <v>232820.61</v>
      </c>
      <c r="F20" s="17">
        <f aca="true" t="shared" si="5" ref="F20:F28">D20/C20*100</f>
        <v>531.1492777777778</v>
      </c>
      <c r="G20" s="2">
        <v>84649</v>
      </c>
      <c r="H20" s="2">
        <f>D20-G20</f>
        <v>202171.61</v>
      </c>
      <c r="I20" s="3">
        <f>D20/G20*100</f>
        <v>338.8352018334534</v>
      </c>
    </row>
    <row r="21" spans="1:9" ht="15.75">
      <c r="A21" s="5" t="s">
        <v>9</v>
      </c>
      <c r="B21" s="32">
        <v>1000</v>
      </c>
      <c r="C21" s="33">
        <v>4444285</v>
      </c>
      <c r="D21" s="92">
        <v>907780.13</v>
      </c>
      <c r="E21" s="52">
        <f t="shared" si="4"/>
        <v>-3536504.87</v>
      </c>
      <c r="F21" s="17">
        <f t="shared" si="5"/>
        <v>20.42578570006199</v>
      </c>
      <c r="G21" s="2">
        <v>957309.5</v>
      </c>
      <c r="H21" s="2">
        <f aca="true" t="shared" si="6" ref="H21:H30">D21-G21</f>
        <v>-49529.369999999995</v>
      </c>
      <c r="I21" s="3">
        <f>D21/G21*100</f>
        <v>94.82619048489543</v>
      </c>
    </row>
    <row r="22" spans="1:9" ht="15.75">
      <c r="A22" s="5" t="s">
        <v>35</v>
      </c>
      <c r="B22" s="32">
        <v>2000</v>
      </c>
      <c r="C22" s="33">
        <v>250000</v>
      </c>
      <c r="D22" s="33"/>
      <c r="E22" s="52">
        <f t="shared" si="4"/>
        <v>-250000</v>
      </c>
      <c r="F22" s="17">
        <f t="shared" si="5"/>
        <v>0</v>
      </c>
      <c r="G22" s="2"/>
      <c r="H22" s="2">
        <f t="shared" si="6"/>
        <v>0</v>
      </c>
      <c r="I22" s="3"/>
    </row>
    <row r="23" spans="1:9" ht="15.75">
      <c r="A23" s="5" t="s">
        <v>10</v>
      </c>
      <c r="B23" s="32">
        <v>3000</v>
      </c>
      <c r="C23" s="33">
        <v>500000</v>
      </c>
      <c r="D23" s="33">
        <v>163767.32</v>
      </c>
      <c r="E23" s="52">
        <f t="shared" si="4"/>
        <v>-336232.68</v>
      </c>
      <c r="F23" s="17">
        <f t="shared" si="5"/>
        <v>32.753464</v>
      </c>
      <c r="G23" s="2">
        <v>146269.86</v>
      </c>
      <c r="H23" s="2">
        <f t="shared" si="6"/>
        <v>17497.46000000002</v>
      </c>
      <c r="I23" s="3">
        <f>D23/G23*100</f>
        <v>111.96245077420599</v>
      </c>
    </row>
    <row r="24" spans="1:9" ht="15.75">
      <c r="A24" s="5" t="s">
        <v>12</v>
      </c>
      <c r="B24" s="32">
        <v>4000</v>
      </c>
      <c r="C24" s="33">
        <v>268310</v>
      </c>
      <c r="D24" s="33">
        <v>181109.46</v>
      </c>
      <c r="E24" s="52">
        <f t="shared" si="4"/>
        <v>-87200.54000000001</v>
      </c>
      <c r="F24" s="17">
        <f t="shared" si="5"/>
        <v>67.50007826767545</v>
      </c>
      <c r="G24" s="2">
        <v>29118.81</v>
      </c>
      <c r="H24" s="2">
        <f t="shared" si="6"/>
        <v>151990.65</v>
      </c>
      <c r="I24" s="3">
        <f>D24/G24*100</f>
        <v>621.9672438537151</v>
      </c>
    </row>
    <row r="25" spans="1:9" ht="15.75">
      <c r="A25" s="5" t="s">
        <v>13</v>
      </c>
      <c r="B25" s="32">
        <v>5000</v>
      </c>
      <c r="C25" s="33">
        <v>203200</v>
      </c>
      <c r="D25" s="33"/>
      <c r="E25" s="52">
        <f t="shared" si="4"/>
        <v>-203200</v>
      </c>
      <c r="F25" s="17">
        <f t="shared" si="5"/>
        <v>0</v>
      </c>
      <c r="G25" s="2"/>
      <c r="H25" s="2">
        <f t="shared" si="6"/>
        <v>0</v>
      </c>
      <c r="I25" s="3"/>
    </row>
    <row r="26" spans="1:9" ht="15.75">
      <c r="A26" s="16" t="s">
        <v>11</v>
      </c>
      <c r="B26" s="32">
        <v>6000</v>
      </c>
      <c r="C26" s="33">
        <v>5308586</v>
      </c>
      <c r="D26" s="33"/>
      <c r="E26" s="52">
        <f t="shared" si="4"/>
        <v>-5308586</v>
      </c>
      <c r="F26" s="17">
        <f t="shared" si="5"/>
        <v>0</v>
      </c>
      <c r="G26" s="2"/>
      <c r="H26" s="2">
        <f t="shared" si="6"/>
        <v>0</v>
      </c>
      <c r="I26" s="3"/>
    </row>
    <row r="27" spans="1:9" ht="15.75">
      <c r="A27" s="21" t="s">
        <v>66</v>
      </c>
      <c r="B27" s="61">
        <v>7000</v>
      </c>
      <c r="C27" s="33">
        <v>25030374.29</v>
      </c>
      <c r="D27" s="33"/>
      <c r="E27" s="51">
        <f t="shared" si="4"/>
        <v>-25030374.29</v>
      </c>
      <c r="F27" s="17">
        <f t="shared" si="5"/>
        <v>0</v>
      </c>
      <c r="G27" s="2">
        <v>2151149.38</v>
      </c>
      <c r="H27" s="2">
        <f t="shared" si="6"/>
        <v>-2151149.38</v>
      </c>
      <c r="I27" s="3">
        <f>D27/G27*100</f>
        <v>0</v>
      </c>
    </row>
    <row r="28" spans="1:9" ht="15.75">
      <c r="A28" s="21" t="s">
        <v>67</v>
      </c>
      <c r="B28" s="61">
        <v>8000</v>
      </c>
      <c r="C28" s="33">
        <v>197000</v>
      </c>
      <c r="D28" s="33"/>
      <c r="E28" s="51">
        <f t="shared" si="4"/>
        <v>-197000</v>
      </c>
      <c r="F28" s="17">
        <f t="shared" si="5"/>
        <v>0</v>
      </c>
      <c r="G28" s="2">
        <v>131351.02</v>
      </c>
      <c r="H28" s="2">
        <f t="shared" si="6"/>
        <v>-131351.02</v>
      </c>
      <c r="I28" s="3">
        <f>D28/G28*100</f>
        <v>0</v>
      </c>
    </row>
    <row r="29" spans="1:9" ht="15.75">
      <c r="A29" s="30" t="s">
        <v>68</v>
      </c>
      <c r="B29" s="61">
        <v>9000</v>
      </c>
      <c r="C29" s="14"/>
      <c r="D29" s="13"/>
      <c r="E29" s="52">
        <f t="shared" si="4"/>
        <v>0</v>
      </c>
      <c r="F29" s="17"/>
      <c r="G29" s="2">
        <v>200000</v>
      </c>
      <c r="H29" s="2">
        <f t="shared" si="6"/>
        <v>-200000</v>
      </c>
      <c r="I29" s="3"/>
    </row>
    <row r="30" spans="1:9" ht="15.75">
      <c r="A30" s="38" t="s">
        <v>65</v>
      </c>
      <c r="B30" s="39"/>
      <c r="C30" s="53">
        <f>SUM(C20:C29)</f>
        <v>36255755.29</v>
      </c>
      <c r="D30" s="53">
        <f>SUM(D20:D29)</f>
        <v>1539477.52</v>
      </c>
      <c r="E30" s="53">
        <f t="shared" si="4"/>
        <v>-34716277.769999996</v>
      </c>
      <c r="F30" s="42">
        <f>D30/C30*100</f>
        <v>4.246160389395104</v>
      </c>
      <c r="G30" s="2">
        <f>SUM(G20:G29)</f>
        <v>3699847.57</v>
      </c>
      <c r="H30" s="2">
        <f t="shared" si="6"/>
        <v>-2160370.05</v>
      </c>
      <c r="I30" s="3">
        <f>D30/G30*100</f>
        <v>41.609214727729984</v>
      </c>
    </row>
    <row r="31" spans="1:9" ht="15.75">
      <c r="A31" s="20" t="s">
        <v>58</v>
      </c>
      <c r="B31" s="35"/>
      <c r="C31" s="12"/>
      <c r="D31" s="7"/>
      <c r="E31" s="62"/>
      <c r="F31" s="75"/>
      <c r="G31" s="2"/>
      <c r="H31" s="2"/>
      <c r="I31" s="3"/>
    </row>
    <row r="32" spans="1:9" ht="31.5">
      <c r="A32" s="21" t="s">
        <v>50</v>
      </c>
      <c r="B32" s="35"/>
      <c r="C32" s="93"/>
      <c r="D32" s="33">
        <v>-267131.16</v>
      </c>
      <c r="E32" s="51">
        <f>D32-C32</f>
        <v>-267131.16</v>
      </c>
      <c r="F32" s="17"/>
      <c r="G32" s="2">
        <v>2191248.31</v>
      </c>
      <c r="H32" s="2">
        <f>D32-G32</f>
        <v>-2458379.47</v>
      </c>
      <c r="I32" s="3">
        <f>D32/G32*100</f>
        <v>-12.190821039355415</v>
      </c>
    </row>
    <row r="33" spans="1:9" ht="31.5">
      <c r="A33" s="21" t="s">
        <v>51</v>
      </c>
      <c r="B33" s="35"/>
      <c r="C33" s="94">
        <v>31810437.29</v>
      </c>
      <c r="D33" s="33">
        <v>-267131.16</v>
      </c>
      <c r="E33" s="51">
        <f>D33-C33</f>
        <v>-32077568.45</v>
      </c>
      <c r="F33" s="17">
        <f>D33/C33*100</f>
        <v>-0.8397594712851557</v>
      </c>
      <c r="G33" s="2">
        <v>2191248.31</v>
      </c>
      <c r="H33" s="2">
        <f>D33-G33</f>
        <v>-2458379.47</v>
      </c>
      <c r="I33" s="3">
        <f>D33/G33*100</f>
        <v>-12.190821039355415</v>
      </c>
    </row>
    <row r="34" spans="1:6" ht="15.75">
      <c r="A34" s="63"/>
      <c r="B34" s="64"/>
      <c r="C34" s="66"/>
      <c r="D34" s="76"/>
      <c r="E34" s="66"/>
      <c r="F34" s="66"/>
    </row>
    <row r="35" spans="1:5" s="69" customFormat="1" ht="18" customHeight="1">
      <c r="A35" s="79" t="s">
        <v>30</v>
      </c>
      <c r="C35" s="68"/>
      <c r="E35" s="68" t="s">
        <v>80</v>
      </c>
    </row>
    <row r="44" ht="15.75">
      <c r="G44" s="77"/>
    </row>
    <row r="45" ht="15.75">
      <c r="G45" s="77"/>
    </row>
    <row r="46" ht="15.75">
      <c r="G46" s="81">
        <v>6835319.01</v>
      </c>
    </row>
    <row r="47" ht="15.75">
      <c r="G47" s="77">
        <v>22713042.6</v>
      </c>
    </row>
    <row r="48" ht="15.75">
      <c r="G48" s="77">
        <v>5337582.47</v>
      </c>
    </row>
    <row r="49" ht="15.75">
      <c r="G49" s="77">
        <v>2350824.63</v>
      </c>
    </row>
    <row r="50" ht="15.75">
      <c r="G50" s="22">
        <v>1245623.44</v>
      </c>
    </row>
    <row r="51" ht="15.75">
      <c r="G51" s="22">
        <v>482551.31</v>
      </c>
    </row>
    <row r="52" ht="15.75">
      <c r="G52" s="22">
        <v>850295.68</v>
      </c>
    </row>
    <row r="53" ht="15.75">
      <c r="G53" s="22">
        <v>11183.84</v>
      </c>
    </row>
    <row r="54" ht="15.75">
      <c r="G54" s="22">
        <v>635197.82</v>
      </c>
    </row>
  </sheetData>
  <sheetProtection/>
  <mergeCells count="8">
    <mergeCell ref="A1:I1"/>
    <mergeCell ref="A4:A5"/>
    <mergeCell ref="B4:B5"/>
    <mergeCell ref="C4:C5"/>
    <mergeCell ref="D4:D5"/>
    <mergeCell ref="E4:F4"/>
    <mergeCell ref="G4:G5"/>
    <mergeCell ref="H4:I4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Доходы</dc:creator>
  <cp:keywords/>
  <dc:description/>
  <cp:lastModifiedBy>Админ</cp:lastModifiedBy>
  <cp:lastPrinted>2021-01-28T07:36:09Z</cp:lastPrinted>
  <dcterms:created xsi:type="dcterms:W3CDTF">2011-01-28T06:06:49Z</dcterms:created>
  <dcterms:modified xsi:type="dcterms:W3CDTF">2021-04-07T05:51:09Z</dcterms:modified>
  <cp:category/>
  <cp:version/>
  <cp:contentType/>
  <cp:contentStatus/>
</cp:coreProperties>
</file>