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<sst xmlns="http://schemas.openxmlformats.org/spreadsheetml/2006/main" count="2329" uniqueCount="1174">
  <si>
    <t xml:space="preserve"> Інформація про стан  виконання заходів щодо забезпечення виконання завдань Програми економічного і соціального розвитку Лиманської об'єднаної територіальної громади за 9 місяців  2019 року</t>
  </si>
  <si>
    <t>№ і назва завдання Стратегії розвитку Донецької області на період до 2020 року або стратегії розвитку Лиманської ОТГ</t>
  </si>
  <si>
    <t>№
з/п</t>
  </si>
  <si>
    <t>Зміст заходу</t>
  </si>
  <si>
    <t xml:space="preserve">Термін
виконан-
ня </t>
  </si>
  <si>
    <t>Виконавець</t>
  </si>
  <si>
    <t>Витрати на реалізацію, тис.грн.</t>
  </si>
  <si>
    <t>Результат виконання</t>
  </si>
  <si>
    <t>Всього</t>
  </si>
  <si>
    <t>у тому числі за рахунок коштів:</t>
  </si>
  <si>
    <t>Державного бюджету</t>
  </si>
  <si>
    <t>місцевих бюджетів</t>
  </si>
  <si>
    <t>Підприємств</t>
  </si>
  <si>
    <t>інших джерел</t>
  </si>
  <si>
    <t>найменування показника</t>
  </si>
  <si>
    <t>значення показника</t>
  </si>
  <si>
    <t xml:space="preserve">план </t>
  </si>
  <si>
    <t>факт</t>
  </si>
  <si>
    <t xml:space="preserve">обласного бюджету </t>
  </si>
  <si>
    <t>Бюджету ОТГ</t>
  </si>
  <si>
    <t>план</t>
  </si>
  <si>
    <t xml:space="preserve">3.1. Агропромисловий комплекс </t>
  </si>
  <si>
    <t>Поліпшувати спроможність нових громад з метою покращення управління і надання якісних публічних послуг через відновлення</t>
  </si>
  <si>
    <t>Розкорчування застарілих багаторічних насаджень та перевод  площ під ними в орні землі</t>
  </si>
  <si>
    <t>Протягом року</t>
  </si>
  <si>
    <t>сільськогосподарські підприємства та фермерські господарства</t>
  </si>
  <si>
    <t>площа, га</t>
  </si>
  <si>
    <t>Здійснення протиерозійних  агротехнічних заходів</t>
  </si>
  <si>
    <t>Проведення оранки зябу поперек схилів та по горизонталях</t>
  </si>
  <si>
    <t>Проведено оранку зябу на площі</t>
  </si>
  <si>
    <t>2,1 тис. га</t>
  </si>
  <si>
    <t xml:space="preserve">Проведення безвідвального обробітку грунту зі збереженням стерні </t>
  </si>
  <si>
    <t>Проведено обробіток грунту на площі</t>
  </si>
  <si>
    <t>9,1 тис. га</t>
  </si>
  <si>
    <t>Підвищення продуктивного потенціалу грунтів</t>
  </si>
  <si>
    <t>Внесення мінеральних добрив під урожай сільгоспкультур 2019 року</t>
  </si>
  <si>
    <t>Внесено мінеральних добрив</t>
  </si>
  <si>
    <t>3,0 тис. тонн</t>
  </si>
  <si>
    <t>Внесення органічних добрив під урожай сільгоспкультур 2019 року</t>
  </si>
  <si>
    <t>Внесено органічних добрив</t>
  </si>
  <si>
    <t>Покращення фіто санітарного стану сільськогосподарських угідь, зокрема, шляхом знищення та попередження розповсюдження карантинного бур'яну амброзії полинолистої</t>
  </si>
  <si>
    <t>Знищення амброзії полинолистої шляхом висіву багаторічних трав, застосування гербіцидів, багаторазового скошування до початку цвітіння карантинного бур“яну, шляхом дискування полів</t>
  </si>
  <si>
    <t>Знищено амброзії на площі</t>
  </si>
  <si>
    <t>21,3 тис. га</t>
  </si>
  <si>
    <t>Знищення амброзії полинолистої шляхом багаторазового дискування на неорендованих земельних ділянках комунальної власності</t>
  </si>
  <si>
    <t>Застосування інтегрованого захисту с/г культур</t>
  </si>
  <si>
    <t>Внесено пестицидів, тонн</t>
  </si>
  <si>
    <t>Збільшення обсягів виробництва овочевої та плодово-ягідної продукції</t>
  </si>
  <si>
    <t>Закладання нових багаторічних насаджень плодово-ягідних та горіхоплідних культур</t>
  </si>
  <si>
    <t>Висаджено плодово-ягідних та горіхоплідних культур на площі</t>
  </si>
  <si>
    <t>1,5 га</t>
  </si>
  <si>
    <t xml:space="preserve">Оновлення (придбання) дощувальної техніки та іригаційного обладнання </t>
  </si>
  <si>
    <t>кількість, од.</t>
  </si>
  <si>
    <t>Здійснення заходів із сортозміни та сортооновлення сільськогосподарських культур</t>
  </si>
  <si>
    <t>Впровадження у виробництво сортів озимих культур, адаптованих до природно-кліматичних умов регіону</t>
  </si>
  <si>
    <t>Впроваджено сортів озимих культур</t>
  </si>
  <si>
    <t>3 сорти на площі 170 га</t>
  </si>
  <si>
    <t>Впровадження у виробництво сортів ярих зернових культур (без кукурудзи), адаптованих до природно-кліматичних умов регіону</t>
  </si>
  <si>
    <t xml:space="preserve">Впроваджено сортів ярих зернових культур </t>
  </si>
  <si>
    <t>8 сортів на площі 363 га</t>
  </si>
  <si>
    <t xml:space="preserve">Формування та  відтворення матеріально-технічної бази сільськогосподарських підприємств </t>
  </si>
  <si>
    <t>Придбання складної сільськогосподарської техніки вітчизняного та іноземного виробництва</t>
  </si>
  <si>
    <t>Придбано техніки</t>
  </si>
  <si>
    <t>31 од.</t>
  </si>
  <si>
    <t>Здійснення заходів з енергозбереження та впровадження у виробництво енергозаощаджуючих заходів в галузях АПК</t>
  </si>
  <si>
    <t>Впровадження енергозберігаючих технологій вирощування с/г культур, в т.ч. з застосуванням мінімального обробітку грунту</t>
  </si>
  <si>
    <t>Впроваджено посіви ярого ячменю та гороху за «нульовою» технологією («NO-till») на площі, га</t>
  </si>
  <si>
    <t>Всього:</t>
  </si>
  <si>
    <t>3.2. Енергозабезпечення та енергоефективність</t>
  </si>
  <si>
    <t>Забезпечувати ефективне функціонування житлово-комунального господарства та безперебійне енерго-, газо- та водопостачання об’єктів соціальної сфери, освіти, охорони здоров’я</t>
  </si>
  <si>
    <t>Заміна натрієвих світильників 70Вт на світильники LED 30Вт по Лиманській ОТГ</t>
  </si>
  <si>
    <t>протягом року</t>
  </si>
  <si>
    <t>КП "Лиманська СЄЗ"</t>
  </si>
  <si>
    <t>1) світильники LED 30 Вт    2) економія електроенергії</t>
  </si>
  <si>
    <t>597 од.
84 тис.кВт/год.</t>
  </si>
  <si>
    <t>Заміна електроламп 500Вт.(14 шт.) наружного освітлення на економічні лампи ГНАТ та фонарь 1 АКУ-12-150-001 ВНС №1,2,3</t>
  </si>
  <si>
    <t>Лиманське ВУВКГ</t>
  </si>
  <si>
    <t>1) економічні лампи ГНАТ та фонарь 1 АКУ-12-150-001
2) економія електроенергії</t>
  </si>
  <si>
    <t>Заміна віконних блоків та дверних на євро пластикові ВНС №1</t>
  </si>
  <si>
    <t xml:space="preserve">Встановлено євро пластикові віконні та дверні блоки, од.
</t>
  </si>
  <si>
    <t>Заміна насосного агрегату Д320 з електричним двигуном 55 кВт на станцію Lovara потужністю 3х18,5 кВт ВНС №2</t>
  </si>
  <si>
    <t>1) станція Lovara потужністю 3х18,5 кВт
2)економія електроенергії</t>
  </si>
  <si>
    <t>Придбання енергозберігаючих ламп м. Лиман, вул. Незалежності, 64</t>
  </si>
  <si>
    <t>КЛПЗ "Лиманська центральна районна лікарня"</t>
  </si>
  <si>
    <t>1)енергозберігаючі лампи
2) економія електроенергії</t>
  </si>
  <si>
    <t>300 од.                                                                           0,013 тис. кВт/год.</t>
  </si>
  <si>
    <t>Придбання енергозберігаючих ламп м. Лиман, вул. Незалежності, 17а</t>
  </si>
  <si>
    <t>Відділ культури і туризму Лиманської міської ради</t>
  </si>
  <si>
    <t>20 од.
0,003 тис.кВт/год.</t>
  </si>
  <si>
    <t>Всього по розділу:</t>
  </si>
  <si>
    <t>3.3. Дорожньо-транспортний комплекс</t>
  </si>
  <si>
    <t>Покращити умови перевезення автомобільним транспортом</t>
  </si>
  <si>
    <t>1.</t>
  </si>
  <si>
    <t>Розробка паспортів автобусних маршрутів</t>
  </si>
  <si>
    <t>Виконавчий комітет міської ради</t>
  </si>
  <si>
    <t>Задоволення потреб громадян у доступних, якісних і безпечних перевезеннях</t>
  </si>
  <si>
    <t>Відшкодування різниці між встановленими та економічно обгрунтованими тарифами на послуги з перевезення пасажирів і багажу автомобільним транспортом на міському маршруті КП "Лиманська СЕЗ"</t>
  </si>
  <si>
    <t>3.4. Житлове господарство та комунальна інфраструктура</t>
  </si>
  <si>
    <t>Дорожнє господарство</t>
  </si>
  <si>
    <t>Забезпечення ефективного функціонування житлово-комунального господарства та безперебійного енерго-, газо- та водопостачання об’єктів соціальної сфери, освіти, охорони здоров“я</t>
  </si>
  <si>
    <t>Утримання (очистка) доріг та тротуарів по місту, селам та селищам Лиманської ОТГ</t>
  </si>
  <si>
    <t>Виконавчий комітет</t>
  </si>
  <si>
    <t>Кількість</t>
  </si>
  <si>
    <t>Солі 20 тонн   піску 60 тонн  ПММ 6550 л</t>
  </si>
  <si>
    <t>Поточний ремонт доріг по місту, селам та селищам Лиманської ОТГ</t>
  </si>
  <si>
    <t>КП "Лиманський "Зеленбуд""</t>
  </si>
  <si>
    <r>
      <rPr>
        <sz val="10"/>
        <color indexed="8"/>
        <rFont val="Times New Roman"/>
        <family val="1"/>
      </rPr>
      <t>Кількість, м</t>
    </r>
    <r>
      <rPr>
        <sz val="10"/>
        <color indexed="8"/>
        <rFont val="Calibri"/>
        <family val="2"/>
      </rPr>
      <t>²</t>
    </r>
  </si>
  <si>
    <t>Грейдерування доріг по місту, селам та селищам з підсипкою</t>
  </si>
  <si>
    <t>Оплата за інвентаризацію та виготовлення технічних паспортів доріг комунальної власності Лиманської об’єднаної територіальної громади</t>
  </si>
  <si>
    <t>Кількість технічних паспортів, одиниць</t>
  </si>
  <si>
    <t>Капітальний ремонт дороги комунальної власності Лиманської об'єднаної територіальної громади по провул.Героїв десантників м.Лиман</t>
  </si>
  <si>
    <t>КП "Лиманський Зеленбуд"</t>
  </si>
  <si>
    <t>Кількість, м²</t>
  </si>
  <si>
    <t>Коригування проектно - кошторисної документації по капітальному ремонт тротуарів</t>
  </si>
  <si>
    <t>Кількість ПКД</t>
  </si>
  <si>
    <t>Розробка проектно-кошторисної документації та коригування існуючих ПКД капітальних ремонтів доріг (коригування ПКД по дорогам: вул. Поштова, пров. Героїв десантників, пров. Торговий м. Лиман; вул. Лугова с. Шандриголове; вул. Перемоги с. Зарічне; розробка ПКД по вул. Горького м. Лиман)</t>
  </si>
  <si>
    <t>Виконання робіт з розмітки проїзжої частини автомобільних доріг Лиманської ОТГ</t>
  </si>
  <si>
    <t>Протяжність дороги, км</t>
  </si>
  <si>
    <t>9.</t>
  </si>
  <si>
    <t>Придбання фарби для проїзної частини автомобільних доріг, придбання та встановлення доріжних знаків</t>
  </si>
  <si>
    <t>Кількість матеріалів</t>
  </si>
  <si>
    <t>Фарби - 32 кг,   57 дорожніх знаків</t>
  </si>
  <si>
    <t>Водопостачання</t>
  </si>
  <si>
    <r>
      <rPr>
        <sz val="10"/>
        <color indexed="8"/>
        <rFont val="Times New Roman"/>
        <family val="1"/>
      </rPr>
      <t>Реконструкція каналізаційних очисних споруд м. Лиман пров. Робочий 24 потужністю 10000 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/добу</t>
    </r>
  </si>
  <si>
    <t>КП "Компанія "Вода Донбасу" Лиманське ВУВКГ, згідно результатів проведення тендера</t>
  </si>
  <si>
    <t>Протяжність, км</t>
  </si>
  <si>
    <t>Придбання автотранспортних засобів - екскаватор - 2 од, легковий седан для відбору щонедільних проб</t>
  </si>
  <si>
    <t>Кількість, одиниць</t>
  </si>
  <si>
    <t>Буріння нових свердловин 2 одиниці на водозаборі Краснолиманський 6 м. Лиман</t>
  </si>
  <si>
    <t>Заміна водонапірної баштиV=50 м3 H=24м с.Ставки</t>
  </si>
  <si>
    <t>згідно результатів проведення тендера</t>
  </si>
  <si>
    <t>Послуги з розробки схеми оптимізації системи водопостачання Лиманської об’єднаної територіальної громади</t>
  </si>
  <si>
    <t>Виконавчий комітет Лиманської міської ради</t>
  </si>
  <si>
    <t>Встановлення приладів обліку водопостачання</t>
  </si>
  <si>
    <t xml:space="preserve">КП «Компанія «Вода Донбасу» Лиманське ВУВКГ </t>
  </si>
  <si>
    <t>Теплопостачання</t>
  </si>
  <si>
    <t>Реконструкція котельні №4,11,13,10,1,3,12, 16,17,18 м. Лиман</t>
  </si>
  <si>
    <t>ОКП "Донецьктеплокомуненерго" ВО "Краснолиманська тепломережа"</t>
  </si>
  <si>
    <t>Оснащеність приладами обліку теплової енергії житлових будинків</t>
  </si>
  <si>
    <t>Послуги з розробки енергоефективної схеми оптимізації системи теплопостачання міста Лиман</t>
  </si>
  <si>
    <t>Погашення заборгованості за послуги теплопостачання квартир комунальної власності м.Лиман</t>
  </si>
  <si>
    <t xml:space="preserve">Сплачено заборгованість за послуги з теплопостачання придбаних для дітей-сиріт квартир до оформлення на них права власності, кількість квартир </t>
  </si>
  <si>
    <t>Благоустрій</t>
  </si>
  <si>
    <t>Зовнішнє освітлення</t>
  </si>
  <si>
    <t>Зовнішнє освітлення в т.ч.:</t>
  </si>
  <si>
    <t>Кількість спожитої електроенергії, кВт</t>
  </si>
  <si>
    <t>Освітлення вулиць м. Лиман</t>
  </si>
  <si>
    <t>Зовнішнє освітлення сіл та селищ Лиманської ОТГ</t>
  </si>
  <si>
    <t>Утримання зовнішнього освітлення м. Лиман</t>
  </si>
  <si>
    <t>Протяжність мереж зовнішнього освітлення</t>
  </si>
  <si>
    <t>78 км, лампи -437 шт, провід — 1573 м</t>
  </si>
  <si>
    <t>Утримання зовнішнього освітлення сіл та селищ Лиманської ОТГ</t>
  </si>
  <si>
    <t>83 км, лампи -412 шт, провід — 579 м</t>
  </si>
  <si>
    <t xml:space="preserve">Розробка проектно-кошторисної документації на капітальний ремонт мереж зовнішнього освітлення </t>
  </si>
  <si>
    <t>Зелене господарство</t>
  </si>
  <si>
    <t>Утримання зелених насаджень (покіс трави, узбіч доріг, обрізка кущів)</t>
  </si>
  <si>
    <t>Використано паливо-мастильних матеріалів, л</t>
  </si>
  <si>
    <t>Придбання  та садіння дерев на території м.Лиман та Лиманської ОТГ</t>
  </si>
  <si>
    <t>Кількість дерев</t>
  </si>
  <si>
    <t>380 од.</t>
  </si>
  <si>
    <t>Придбання та садіння квіткових рослин, насіння трави по м.Лиман та Лиманської ОТГ</t>
  </si>
  <si>
    <t>Кількість квіткових рослин</t>
  </si>
  <si>
    <t>4631 од.</t>
  </si>
  <si>
    <t>Послуги зі знесення аварійних дерев на території Лиманської ОТГ</t>
  </si>
  <si>
    <t>Похоронна справа</t>
  </si>
  <si>
    <t>Придбання та перевезення піску на об'єкти благоустрою території Лиманської ОТГ</t>
  </si>
  <si>
    <r>
      <rPr>
        <sz val="10"/>
        <color indexed="8"/>
        <rFont val="Times New Roman"/>
        <family val="1"/>
      </rPr>
      <t>Кількість, м</t>
    </r>
    <r>
      <rPr>
        <sz val="10"/>
        <color indexed="8"/>
        <rFont val="Calibri"/>
        <family val="2"/>
      </rPr>
      <t>³</t>
    </r>
  </si>
  <si>
    <t>Поточний ремонт пам'ятників та стел</t>
  </si>
  <si>
    <t>Кількість пам’ятників та стел, одиниць</t>
  </si>
  <si>
    <t>Придбання продукції ритуального призначення</t>
  </si>
  <si>
    <t>Кількість поховань</t>
  </si>
  <si>
    <t>Придбання вінків</t>
  </si>
  <si>
    <t>Придбано вінків, од.</t>
  </si>
  <si>
    <t>Санітарне очищення</t>
  </si>
  <si>
    <t>Придбання та встановлення урн на території Лиманської ОТГ</t>
  </si>
  <si>
    <t>Придбано та встановлено урн, одиниць</t>
  </si>
  <si>
    <t>Проведення обстеження та проведення бактеріологічних аналізів дна озеру Ломоносівське м.Лиман</t>
  </si>
  <si>
    <t>Кількість обстежень, од.</t>
  </si>
  <si>
    <t>Збирання комунальних відходів, вивезення сміття, ліквідація стихійних звалищ на території Лиманської ОТГ</t>
  </si>
  <si>
    <t>Зібрано та вивезено відходів, м³</t>
  </si>
  <si>
    <t>Майданчики</t>
  </si>
  <si>
    <t>Поточний ремонт дитячих ігрових майданчиків</t>
  </si>
  <si>
    <t>Кількість майданчиків, одиниць</t>
  </si>
  <si>
    <t>Придбання, доставка та встановлення елементів дитячих майданчиків для встановлення на території Лиманської ОТГ</t>
  </si>
  <si>
    <t>Кількість комплектів</t>
  </si>
  <si>
    <t>Інше</t>
  </si>
  <si>
    <t>Утримання фонтану (споживання води), поточний ремонт фонтану</t>
  </si>
  <si>
    <t>17 м³</t>
  </si>
  <si>
    <t>Поточний ремонт лавочок на території Лиманської ОТГ</t>
  </si>
  <si>
    <t>Кількість лавочок, одиниць</t>
  </si>
  <si>
    <t>Придбання, утримання камер відео спостереження на об'єкти благоустрою, аренда електричних стовпів</t>
  </si>
  <si>
    <t>Придбано-16 од., утримання — 32 од.</t>
  </si>
  <si>
    <t>Поточний ремонт зупинок</t>
  </si>
  <si>
    <t>Кількість зупинок, одиниць</t>
  </si>
  <si>
    <t>Придбання  комплектуючого та видатного матеріалу до гілкорізу, газонокосарок та бензопил</t>
  </si>
  <si>
    <t>Поточний ремонт та  фарбування огорожі  на території Лиманської ОТГ</t>
  </si>
  <si>
    <r>
      <rPr>
        <sz val="12"/>
        <color indexed="8"/>
        <rFont val="Times New Roman"/>
        <family val="1"/>
      </rPr>
      <t>Кількість, м</t>
    </r>
    <r>
      <rPr>
        <sz val="12"/>
        <color indexed="8"/>
        <rFont val="Calibri"/>
        <family val="2"/>
      </rPr>
      <t>²</t>
    </r>
  </si>
  <si>
    <t>Послуги з відлову безпритульних тварин</t>
  </si>
  <si>
    <t>Кількість тварин</t>
  </si>
  <si>
    <t>Технічне обслуговування та утримання в належному стані систем вуличного освітлення, внутрішніх та зовнішніх мереж водо-, електропостачання та водовідведення</t>
  </si>
  <si>
    <t>Кількість, штатних одиниць</t>
  </si>
  <si>
    <t>Придбання запасних частин для автомобілів, які обслуговують об’єкти благоустрою на території Лиманської ОТГ</t>
  </si>
  <si>
    <t>Кількість запасних частин</t>
  </si>
  <si>
    <t>14 од.</t>
  </si>
  <si>
    <t>Виготовлення та встановлення дерев’яного павільйону для організації дозвілля населення</t>
  </si>
  <si>
    <t>Коригування ПКД по об’єкту “Реконструкція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Лиман”</t>
  </si>
  <si>
    <t>Погашення заборгованості за газопостачання за будинок сімейного типу за адресою вул. Київська № 20 а м. Лиман</t>
  </si>
  <si>
    <t>Кількість будинків, од.</t>
  </si>
  <si>
    <t>Послуги з доставки та розміщення постерів на території Лиманської ОТГ</t>
  </si>
  <si>
    <t>Кількість постерів, одиниць</t>
  </si>
  <si>
    <t>Придбання матеріалів для благоустрою території Криволуцького етнодвору (для облаштування електричної мережі та водопостачання)</t>
  </si>
  <si>
    <t>Придбано матеріалів, одиниць</t>
  </si>
  <si>
    <t>Придбання малої архітектурної форми (побутового приміщення) для встановлення на земельній ділянці, визначеної для обслуговування полігону з вивезення твердих побутових відходів</t>
  </si>
  <si>
    <t>КП “Лиманський Зеленбуд”</t>
  </si>
  <si>
    <t>Оплата технічної інвентаризації об’єктів благоустрою</t>
  </si>
  <si>
    <t>Кількість техдокументації, од.</t>
  </si>
  <si>
    <t>Відшкодування витрат на утримання об'єктів благоустрою</t>
  </si>
  <si>
    <t>Витрати на утримання об’єктів благоустрою</t>
  </si>
  <si>
    <t>24 штатних одиниці; вивезено 11698 куб.м відходів; витрачено 3835 літрів ПММ</t>
  </si>
  <si>
    <t>Житлове господарство</t>
  </si>
  <si>
    <t>Капітальний ремонт</t>
  </si>
  <si>
    <t>Капітальний ремонт шиферної покрівлі та оголовків ДВК житлового будинку № 2 провул.Восточний м.Лиман, в тому числі коригування ПКД</t>
  </si>
  <si>
    <t>Капітальний ремонт шиферної покрівлі та оголовків ДВК житлового будинку №4 провул.Восточний м.Лиман, в тому числі коригування ПКД</t>
  </si>
  <si>
    <t>Капітальний ремонт шиферної покрівлі та оголовків ДВК житлового будинку №6 провул.Восточний м.Лиман, в тому числі коригування ПКД</t>
  </si>
  <si>
    <t>Капітальний ремонт м'якої покрівлі та оголовків ДВК житлового будинку №16 вул.Студентська м.Лиман, в тому числі коригування ПКД</t>
  </si>
  <si>
    <t>Коригування ПКД</t>
  </si>
  <si>
    <t>Капітальний ремонт шиферної покрівлі та оголовків ДВК житлового будинку №15 вул.Гасієва м.Лиман, в тому числі коригування ПКД</t>
  </si>
  <si>
    <t>Капітальний ремонт системи опалення та холодного водопостачання житлового будинку № 9а, вул.Оборони, м.Лиман, в тому числі коригування ПКД</t>
  </si>
  <si>
    <t>Капітальний ремонт м'якої покрівлі та оголовків ДВК житлового будинку №12 вул.Студентська м.Лиман" (коригування)</t>
  </si>
  <si>
    <t>Виконано робіт</t>
  </si>
  <si>
    <t>30% предоплата, оплата технагляду</t>
  </si>
  <si>
    <t>Капітальний ремонт покрівлі житлового будинку №2 пров.Робочий, м.Лиман</t>
  </si>
  <si>
    <t>оплата технагляду</t>
  </si>
  <si>
    <t>Заміна системи водостоку житлового будинку №37 вул. Гасієва, м.Лиман</t>
  </si>
  <si>
    <t>Кількість, м</t>
  </si>
  <si>
    <t>Розробка проектно-кошторисної документації на капітальний ремонт покрівель</t>
  </si>
  <si>
    <t>Капітальний ремонт пасажирських ліфтів в житловому будинку №12 по вул.Студентська</t>
  </si>
  <si>
    <t>Поточний ремонт</t>
  </si>
  <si>
    <t>Поточний ремонт під'їздів у житлових будинках-конкурс міні-проектів</t>
  </si>
  <si>
    <t>Кількість проектів</t>
  </si>
  <si>
    <t xml:space="preserve">Придбання матеріалів для підготовки житлового фонду в осінньо-зимовий період </t>
  </si>
  <si>
    <t>Кількість будинків комунальної власності</t>
  </si>
  <si>
    <t>237 житлових будинків (придбано матеріалів: труба металева - 1000 м; вентиля - 600 од.; покрівельні матеріали - 250 од.; труба пластикова - 1500 м; труба каналізаційна - 500 м; сгони та комплектуючі - 1700 од.)</t>
  </si>
  <si>
    <t>Поточний ремонт квартир комунальної власності: пров. Бригадний, 11 кв. №36; вул. Гасієва, 18, кв. №3 м. Лиман</t>
  </si>
  <si>
    <t>Поточний ремонт під'їзду № 3 житлового будинку № 11 вул. Студентська м. Лиман</t>
  </si>
  <si>
    <t>Кількість під“їздів, одиниць</t>
  </si>
  <si>
    <t>Поточний ремонт опалювальної та водопровідної мереж ДБСТ за адресою м.Лиман вул.Київська, 20А</t>
  </si>
  <si>
    <t>Кількість, одиниць ДБСТ</t>
  </si>
  <si>
    <t>Поточний ремонт сходинок Лиманського міського центру зайнятості, за адресою: м.Лиман, вул.Івана Лейко, 2</t>
  </si>
  <si>
    <t>Поточний ремонт – заміна вікон у під’їзді житлового будинку №4 пр-т Гагаріна, м. Лиман</t>
  </si>
  <si>
    <t>Водопровідно-каналізаційне господарство</t>
  </si>
  <si>
    <t>Оплата спожитої електроенергії водяними свердловинами, що знаходяться в господарчому веденні</t>
  </si>
  <si>
    <t>Утримання мереж водопостачання та каналізації сіл та селищ Лиманського району</t>
  </si>
  <si>
    <t>Протяжність мереж, км</t>
  </si>
  <si>
    <t>Поточний ремонт насосних агрегатів</t>
  </si>
  <si>
    <t>Придбання приладів обліку водопостачання на свердловини, які знаходяться в комунальній власності с.Кримки, с.Нове, с.Олександрівка</t>
  </si>
  <si>
    <t>Придбано приладів обліку водопостачання, одиниць</t>
  </si>
  <si>
    <t>Очищення водяних свердловин</t>
  </si>
  <si>
    <t>Кількість свердловин, одиниць</t>
  </si>
  <si>
    <t>Оплата сертифікату про готовність об’єкту до експлуатації, а саме капітальний ремонт системи водопроводу у селищі Нове Лиманського району (друга черга)</t>
  </si>
  <si>
    <t>Кількість послуг, од.</t>
  </si>
  <si>
    <t>Придбання запірної арматури для утримання мереж водопостачання та водовідведення міста Лиман</t>
  </si>
  <si>
    <t>КП "Компанія "Вода Донбасу" Лиманське ВУВКГ</t>
  </si>
  <si>
    <t>Кількість придбаних матеріалів, одиниць</t>
  </si>
  <si>
    <t>Придбання люків для колодязів на водопровідних та каналізаційних мережах міста Лиман</t>
  </si>
  <si>
    <t>КП "Компанія "Вода Донбасу" Лиманське ВУВКГ"</t>
  </si>
  <si>
    <t>Всього по програмі</t>
  </si>
  <si>
    <t>3.5. Розвиток підприємницького середовища</t>
  </si>
  <si>
    <t>Створення сприятливого середовища для розвитку малого і середнього підприємництва</t>
  </si>
  <si>
    <t>Передача міжбюджетних трансфертів на суми співфінансування заходів щодо фінансової підтримки суб’єктів малого підприємництва</t>
  </si>
  <si>
    <t>Конкурси по відбору проектів не проводились</t>
  </si>
  <si>
    <t>3.6. Розвиток ринку внутрішньої торгівлі та надання побутових послуг населенню. Захист прав споживачів</t>
  </si>
  <si>
    <t>Створення підприємницької інфраструктури</t>
  </si>
  <si>
    <t>Розширити торгову  мережу за рахунок побудови нових та відновлення роботи законсервованих</t>
  </si>
  <si>
    <t>Суб’єкти господарювання</t>
  </si>
  <si>
    <t>1200,0</t>
  </si>
  <si>
    <t>Розширено торгової мережі, од.</t>
  </si>
  <si>
    <t>Відкрито: магазин  «Екодача», магазин запчастин та обладнання для автомобілів «Самодєлкін», 5 павільйонів -магазинів збудованого  торгівельного комплексу «Гулівер», сімейна пекарня, магазин-кафе «Прованс», дитячий розважальний комплекс «Кенгуру», піццерія «Доктор Хангер», кафе швидкого приготування їжі «Проглот». Створено 28 нових робочих місць</t>
  </si>
  <si>
    <t>Розширити мережу підприємств сфери послуг</t>
  </si>
  <si>
    <r>
      <rPr>
        <sz val="12"/>
        <color indexed="8"/>
        <rFont val="Times New Roman"/>
        <family val="1"/>
      </rPr>
      <t>Суб</t>
    </r>
    <r>
      <rPr>
        <sz val="11"/>
        <color indexed="8"/>
        <rFont val="Times New Roman"/>
        <family val="1"/>
      </rPr>
      <t>’</t>
    </r>
    <r>
      <rPr>
        <sz val="12"/>
        <color indexed="8"/>
        <rFont val="Times New Roman"/>
        <family val="1"/>
      </rPr>
      <t>єкти господарювання</t>
    </r>
  </si>
  <si>
    <t>Кількість відкритих підприємств, одиниць</t>
  </si>
  <si>
    <t>Відкрито автомийку самообслуговування, станцію установки газового обладнання, СТО»Форсаж»</t>
  </si>
  <si>
    <t>3.</t>
  </si>
  <si>
    <t>Провести 50 ярмаркових заходів</t>
  </si>
  <si>
    <t>Кількість проведених ярмарок, одинць</t>
  </si>
  <si>
    <t>4.</t>
  </si>
  <si>
    <t>Організація виїзної торгівлі продовольчими та промисловими товарами в сільській місцевості</t>
  </si>
  <si>
    <t>Кількість населених пунктів, одиниць</t>
  </si>
  <si>
    <t>5.</t>
  </si>
  <si>
    <t>Продовження проведення оптоінтернету в сільській місцевості</t>
  </si>
  <si>
    <t>1 (смт. Ярова)</t>
  </si>
  <si>
    <t xml:space="preserve">Соціальний захист ветеранів війни та інших пільгових категорій </t>
  </si>
  <si>
    <t xml:space="preserve">Провести благодійні обіди </t>
  </si>
  <si>
    <t xml:space="preserve">Травень-вересень </t>
  </si>
  <si>
    <t>Кількість осіб для яких проведені благодійні обіди</t>
  </si>
  <si>
    <t>2.</t>
  </si>
  <si>
    <t>Забезпечити надання соціальних послуг ветеранам війни та громадянам пільгових категорій на суму 6,0 тис.грн.</t>
  </si>
  <si>
    <t>Кількість осіб, що отримали соціальні послуги</t>
  </si>
  <si>
    <t>Кадрове забезпечення</t>
  </si>
  <si>
    <t>Сприяти підвищенню кваліфікації спеціалістів торгівлі, спеціалістів побутової сфери</t>
  </si>
  <si>
    <t>Кількість осіб, що пройшли підвищення кваліфікації</t>
  </si>
  <si>
    <t>Захист прав громадян, як споживачів</t>
  </si>
  <si>
    <t>Проводити роботу з розгляду скарг і звернень. Сприяти споживачам щодо реалізації їхніх прав щодо захисту прав споживачіву випадках придбання товарів неналежної якості. Систематично проводити в засобах масової інформації публікації по підвищенню інформованності населення з питань захисту їхніх прав, як споживачів</t>
  </si>
  <si>
    <t>Кількість здійснених публікацій</t>
  </si>
  <si>
    <t>Проведено аналіз звернень споживачів</t>
  </si>
  <si>
    <t>Проведено консультацій споживачів щодо їх законних прав</t>
  </si>
  <si>
    <t xml:space="preserve">Відсоток задоволених скарг від кількості розглянутих </t>
  </si>
  <si>
    <t>3.7. Ринок праці. Зайнятість населення</t>
  </si>
  <si>
    <t>1. Заходи розвитку</t>
  </si>
  <si>
    <t>Розширення спроможності центрів зайнятості регіону,  моніторинг стану  ринку праці, а також підготовка та перекваліфікація населення, зокрема ВПО</t>
  </si>
  <si>
    <t>1.1</t>
  </si>
  <si>
    <t>Проводити моніторинг попиту роботодавців щодо працівників конкретних спеціальностей та професій шляхом проведення анкетування ПОУ</t>
  </si>
  <si>
    <t xml:space="preserve">Протягом року </t>
  </si>
  <si>
    <t>Міськцентр зайнятості, виконком міськоїради, роботодавці</t>
  </si>
  <si>
    <t>Проведено анкетування  роботодавців</t>
  </si>
  <si>
    <t>107 осіб</t>
  </si>
  <si>
    <t>1.2</t>
  </si>
  <si>
    <t>Забезпечити професійну підготовку, перепідготовку та підвищення кваліфікації осіб  з числа безробітних з урахуванням поточної та перспективної потреб ринку праці</t>
  </si>
  <si>
    <t>Міськцентр зайнятості, роботодавці</t>
  </si>
  <si>
    <t>Закінчили профнавчання</t>
  </si>
  <si>
    <t>129 осіб</t>
  </si>
  <si>
    <t>2. Розширення сфери застосування праці, сприяння зайнятості населення</t>
  </si>
  <si>
    <t>2.1.</t>
  </si>
  <si>
    <t>Відстежувати процеси масового вивільнення
працівників з ПОУ.
Проводити з ними
інформаційну роботу
з питань законодавства про
Зайнятість, консультаційну
роботу та заходи з
Профілактики настання страхових випадків, про
послуги, які надає служба зайнятості</t>
  </si>
  <si>
    <t>Міськцентр
зайнятості,
виконком
міської ради
управління,
відділи та
служби міської
ради</t>
  </si>
  <si>
    <t>Зменшення
соціальної напруги
у суспільстві,
стабілізація
економічного стану
ринку праці міста</t>
  </si>
  <si>
    <t>інформація про масове вивільнення не надходила</t>
  </si>
  <si>
    <t>2.2.</t>
  </si>
  <si>
    <t>Стимулювання розвитку підприємницької ініціативи клієнтів служби зайнятості в місті Лиман з метою започаткування або відновлення (розширення) власного бізнесу</t>
  </si>
  <si>
    <t>Відділи та
служби міської
ради, податкова
інспекція,
міський центр
зайнятості</t>
  </si>
  <si>
    <t>Надано індивідуальних консультацій                  Проведено групових заходів Прийняли участь у заходах</t>
  </si>
  <si>
    <t>552 од.                                              50 од.                    504 особи</t>
  </si>
  <si>
    <t>2.3.</t>
  </si>
  <si>
    <t>Проводити інформаційно-роз’яснювальну роботу серед роботодавців з питань дотримання ними трудового законодавства щодо своєчасності виплати зарплати та у розмірі не нижче, ніж встановлений законодавством з урахуванням вимог Регіональної та Генеральної угод</t>
  </si>
  <si>
    <t>Проведено семінарів        Прийняли участь роботодавці</t>
  </si>
  <si>
    <t>52  од.                   389 осіб</t>
  </si>
  <si>
    <t>3. Сприяння зайнятості громадян, які мають додаткові гарантії у сприянні працевлаштуванню та учнівської молоді</t>
  </si>
  <si>
    <t>3.1.</t>
  </si>
  <si>
    <t>Сприяти створенню нових робочих місць, в т.ч. шляхом виплати компенсації роботодавцю в розмірі єдиного внеску на загальнообов’язкове державне соціальне страхування за відповідну особу</t>
  </si>
  <si>
    <t>Виконком міської ради, роботодавці, Міськцентр зайнятості</t>
  </si>
  <si>
    <t>Надано компенсації 12 роботодавцям,              працевлаштовано</t>
  </si>
  <si>
    <t xml:space="preserve">                                                      17 осіб</t>
  </si>
  <si>
    <t>3.2.</t>
  </si>
  <si>
    <t>Забезпечити виконання заходів сприяння зайнятості внутрішньо переміщених осіб, а саме:</t>
  </si>
  <si>
    <t>Посилення соціальних гарантій для  внутрішньо переміщених осіб</t>
  </si>
  <si>
    <t>надати компенсацію  зареєстрованим безробітним з числа ВПО фактичних транспортних витрат на переїзд до іншої адміністративно-територіальної одиниці місця працевлаштування</t>
  </si>
  <si>
    <t>Кількість ВПО, осіб</t>
  </si>
  <si>
    <t>надавати компенсацію  зареєстрованим безробітним з числа ВПО витрат для проходження попереднього медичного та наркологічного огляду відповідно до законодавства, якщо це необхідно для працевлаштування</t>
  </si>
  <si>
    <t>надати компенсацію витрат роботодавця на оплату праці за працевлаштування на умовах строкових трудових договорів зареєстрованих безробітних з числа ВПО</t>
  </si>
  <si>
    <t>надавати компенсацію витрат роботодавця, який працевлаштовує зареєстрованих безробітних з числа ВПО, на перепідготовку та підвищення кваліфікації</t>
  </si>
  <si>
    <t>3.3.</t>
  </si>
  <si>
    <t>Сприяння
конкурентоспроможності осіб на ринку
праці шляхом
надання комплексу
профорієнтаційних
послуг</t>
  </si>
  <si>
    <t>Міський центр
зайнятості</t>
  </si>
  <si>
    <t xml:space="preserve">Орієнтація молоді
на вибір професії,
які користуються
попитом на ринку
праці міста.
Забезпечення
охоплення
безробітних
громадян
профорієнтаційними послугами, у
тому числі учнів та
випускників
Загальноосвітніх
шкіл міста </t>
  </si>
  <si>
    <t>Постійно</t>
  </si>
  <si>
    <t>3.4.</t>
  </si>
  <si>
    <t>Відслідковувати та формувати базу даних про вакансії, на які можливе працевлаштування молоді, в тому числі дітей-інвалідів, дітей-сиріт</t>
  </si>
  <si>
    <t>Формувати базу даних про вакансії</t>
  </si>
  <si>
    <t>інформація про вакансії для дітей-інвалідів та дітей сиріт не надходила</t>
  </si>
  <si>
    <t>3.5.</t>
  </si>
  <si>
    <t xml:space="preserve">Сприяти зайнятості
особам з інвалідністю шляхом
працевлаштування
на вільні та
новостворені робочі
місця </t>
  </si>
  <si>
    <t xml:space="preserve">Виконком,
управління у
справах сім’ї та
молоді ,
роботодавці,
Міськцентр
зайнятості 
</t>
  </si>
  <si>
    <t>Пройшли професійне навчання     працевлаштовано</t>
  </si>
  <si>
    <t>6 осіб                                                 4 особи</t>
  </si>
  <si>
    <t>4. Надання соціальних послуг зареєстрованим  безробітним та  особам, які шукають роботу</t>
  </si>
  <si>
    <t>4.1.</t>
  </si>
  <si>
    <t>З метою підвищення соціального захисту громадян, забезпечити:</t>
  </si>
  <si>
    <t xml:space="preserve">Виконком,
роботодавці,
Міськцентр
зайнятості 
</t>
  </si>
  <si>
    <t>працевлаштування за сприянням міського центру зайнятості на вільні та новостворені робочі місця;</t>
  </si>
  <si>
    <t>Кількість працевлаштованих</t>
  </si>
  <si>
    <t>548 осіб</t>
  </si>
  <si>
    <r>
      <rPr>
        <sz val="10"/>
        <color indexed="8"/>
        <rFont val="Times New Roman"/>
        <family val="1"/>
      </rPr>
      <t>професійну підготовку, перепідготовку або підвищення кваліфікації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зареєстрованих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безробітних під замовлення роботодавців або для самозайнятості</t>
    </r>
  </si>
  <si>
    <t>Пройшли профнавчання</t>
  </si>
  <si>
    <t>203 особи</t>
  </si>
  <si>
    <t>підтримання конкурентоспроможності шляхом перепідготовки, спеціалізації, підвищення кваліфікації за професіями та спеціальностями для пріоритетних видів економічної діяльності шляхом видачі  ваучерів для встановлених категорій громадян</t>
  </si>
  <si>
    <t>Кількість осіб</t>
  </si>
  <si>
    <t>підтримання
конкурентоспроможності
шляхом неформального
професійного навчання осіб за
робітничими професіями</t>
  </si>
  <si>
    <t>Підвищення
конкурентноспром
ожності осіб на
ринку праці</t>
  </si>
  <si>
    <t>Залучення до участі в оплачуваних громадських та інших роботах тимчасового характеру безробітних</t>
  </si>
  <si>
    <t>Прийняли участь у громадських та інших роботах</t>
  </si>
  <si>
    <t>370 осіб, в тому числі громадські роботи — 331 особа, інші роботи тимчасового характеру — 39 осіб</t>
  </si>
  <si>
    <t>4.2.</t>
  </si>
  <si>
    <t>Організувати
проведення ярмарків
вакансій з метою
підвищення престижу
робітничих професій,
орієнтації молоді на
отримання професій,
що користуються
попитом на ринку
праці міста</t>
  </si>
  <si>
    <t>Протягом
року</t>
  </si>
  <si>
    <t>Виконком
міської
ради, міський
центр зайнятості</t>
  </si>
  <si>
    <t>-</t>
  </si>
  <si>
    <t>Проведено ярмарки вакансій Прийняли участь</t>
  </si>
  <si>
    <t xml:space="preserve">22 од.                    300 осіб                             </t>
  </si>
  <si>
    <t>4.3.</t>
  </si>
  <si>
    <t xml:space="preserve">Забезпечувати прозорість  діяльності служби зайнятості
шляхом інформування
громадськість через засоби масової інформації: про
послуги СЗ, які надаються
роботодавцям та населенню; про витрати на соціальні
послуги та надання
Матеріального забезпечення
Незайнятому населенню за рахунок коштів Фонду
ЗДССВБ
</t>
  </si>
  <si>
    <t>Виконком
міської
ради, міський
центр зайнятості, ЗМІ</t>
  </si>
  <si>
    <t>Інформування населення через засоби масової інформації</t>
  </si>
  <si>
    <t>178 публікацій</t>
  </si>
  <si>
    <t>4.4.</t>
  </si>
  <si>
    <t xml:space="preserve">Забезпечити використання в
роботі сервіс-центру
Онлайн працевлаштування з
Використанням онлайн-співбесід, розповсюдженням відео резюме та створенням банку відеовакансій
</t>
  </si>
  <si>
    <t>міський
центр зайнятості</t>
  </si>
  <si>
    <t>Створено відеорезюме Проведено онлайн-бесід Здійснено трансляцій відео-вакансій</t>
  </si>
  <si>
    <t>11 од.                    20 од.                    19 од.</t>
  </si>
  <si>
    <t>5. Регулювання соціально-трудових відносин, зовнішньої трудової  міграції</t>
  </si>
  <si>
    <t>5.1</t>
  </si>
  <si>
    <t>Проводити роботу
щодо роз’яснення
діючого
законодавства, що
регулює питання
соціально-трудових
відносин та
посередницьких
послуг з
працевлаштування
громадян України за
кордоном, шляхом
обговорення та
висвітлювання цих
питань: на засіданнях
круглих столів,
диспутах, дискусіях;
в засобах масової
інформації; на
офіційних Інтернетсайтах</t>
  </si>
  <si>
    <t>Виконком міської ради, УСЗН міської ради, Міськцентр зайнятості</t>
  </si>
  <si>
    <t>Запобігання торгівлі людьми, попередження нелегального працевлаштування за кордоном, поліпшення стану захисту прав і свобод громадян, які виїжджають на роботу за межі країни</t>
  </si>
  <si>
    <t>постійно</t>
  </si>
  <si>
    <t>5.2.</t>
  </si>
  <si>
    <t>Забезпечувати здійснення соціального діалогу та функціонування тристоронньої соціально-економічної ради</t>
  </si>
  <si>
    <t>Виконком міської ради</t>
  </si>
  <si>
    <t>Кількість засідань соціально-економічних рад</t>
  </si>
  <si>
    <t>5.3.</t>
  </si>
  <si>
    <t>Забезпечити укладання територіальної угоди та її виконання</t>
  </si>
  <si>
    <t>Кількість укладених угод</t>
  </si>
  <si>
    <t>5.4.</t>
  </si>
  <si>
    <t>Забезпечити проведення попереджувальних заходів щодо виникнення колективних трудових спорів, страйків та акцій протесту під час ускладнень стану соціально-трудових відносин</t>
  </si>
  <si>
    <t>Проведення попереджувальних заходів з метою недопущення ускладнень стану соціально-трудових відносин</t>
  </si>
  <si>
    <t>ВСЬОГО</t>
  </si>
  <si>
    <t>3.8 Формування спроможних територіальних громад</t>
  </si>
  <si>
    <t>Впроваджувати галузеві реформи децентралізації шляхом встановлення розподілу обов’язків, ресурсів та  інституційних  механізмів  надання  послуг  в  умовах   децентралізації - шляхом забезпечення технічної підтримки та програм підвищення кваліфікації служ</t>
  </si>
  <si>
    <t>Участь посадових осіб Лиманської ОТГ у програмах підвищення кваліфікації службовців, що будуть підтриманні державними і міжнародними партнерами</t>
  </si>
  <si>
    <t>Відділи і управління міської ради та її виконавчого комітету в межах компетенції</t>
  </si>
  <si>
    <t>Кількість заходів</t>
  </si>
  <si>
    <t>Координувати та підтримувати розробку місцевих стратегій соціально-економічного розвитку для новостворених громад з урахуванням гендерних аспектів, проблем конфлікту та партисипативного підходу до планування</t>
  </si>
  <si>
    <t>Впровадження системи моніторингу та оцінки результативності реалізації Стратегії розвитку Лиманської ОТГ до 2025 року</t>
  </si>
  <si>
    <t>Робоча група з розробки  Стратегії розвитку Лиманської ОТГ до 2025 року</t>
  </si>
  <si>
    <t>Поліпшувати спроможність нових громад з метою покращення управління і надання якісних публічних послуг через відновлення та розвиток інфраструктури надання послуг на обласному, районному та місцевому рівнях</t>
  </si>
  <si>
    <t>Надання якісних адміністративних послуг населенню</t>
  </si>
  <si>
    <t>Відділ надання адміністративних послуг виконавчого комітету міської ради</t>
  </si>
  <si>
    <t>Кількість видів послуг</t>
  </si>
  <si>
    <t>Запровадження послуг з видачі паспорта громадянина України</t>
  </si>
  <si>
    <t>3.9. Впровадження заходів територіального планування</t>
  </si>
  <si>
    <t>Розроблення звіту про Стратегічну екологічну оцінку у складі містобудівної документації (Схеми планування території району (в межах Лиманської об'єднаної територіальної громади))</t>
  </si>
  <si>
    <r>
      <rPr>
        <sz val="13"/>
        <color indexed="63"/>
        <rFont val="Times New Roman"/>
        <family val="1"/>
      </rPr>
      <t>В</t>
    </r>
    <r>
      <rPr>
        <sz val="13"/>
        <color indexed="8"/>
        <rFont val="Times New Roman"/>
        <family val="1"/>
      </rPr>
      <t>ідділ містобудування та архітектури виконавчого комітету міської ради</t>
    </r>
  </si>
  <si>
    <t>Звіт</t>
  </si>
  <si>
    <t>3.10. Розвиток земельних відносин</t>
  </si>
  <si>
    <t>Надавати допомогу та підтримку процесу об’єднання місцевих громад шляхом сприяння процесу узгодження між громадами, а також інституційному та організаційному зміцненню</t>
  </si>
  <si>
    <t>Оновлення планово - картографічних матеріалів</t>
  </si>
  <si>
    <t>розробники документації з землеустрою</t>
  </si>
  <si>
    <t>Створення інформаціонної бази для ведення державного земельного кадастру, регулювання земельних відносин, оподаткування</t>
  </si>
  <si>
    <t>Складання проектів землеустрою що забезпечують еколого-економічне обгрунтування сівозмін та впорядкування угідь</t>
  </si>
  <si>
    <t>Встановлення і зміна меж адміністративно-територіальних одиниць</t>
  </si>
  <si>
    <t>Приведення існуючих меж району, населених пунктів у відповідність до фактичного стану, збільшення надходження коштів до бюджету від плати за землю</t>
  </si>
  <si>
    <t>Проведення нормативної грошової оцінки земель  населених пунктів</t>
  </si>
  <si>
    <t>Визначення якісних характеристик, економічної цінності та вартості земель, збільшення надходження коштів до бюджету від плати за землю</t>
  </si>
  <si>
    <t>Проведення інвентаризації земель несільськогосподарського призначення</t>
  </si>
  <si>
    <t>Встановлення місця розташування об'єктів, меж земельних ділянок, виявлення земель, що не використовуються, використовуються нераціонально або не за цільовим призначенням, виявлення деградованих сільськогосподарських угідь і забруднених земель, здійснення державного контролю за використанням та охороною земель</t>
  </si>
  <si>
    <t>Виготовлено 89 технічних документацій (35,097 га)</t>
  </si>
  <si>
    <t>Підготовка, організація та проведення земельних торгів у формі аукціону</t>
  </si>
  <si>
    <t>Визначення оптимальної плати за користування земельними ділянками, оформлення відповідної землевпорядної документації, забезпечення прозорості та запобігання корупцийним діянням в області ринку земель</t>
  </si>
  <si>
    <t>Передача земельних ділянок у власність громадянам, учасникам АТО</t>
  </si>
  <si>
    <t>Набуття громадянами права на землю шляхом безкоштовної передачі земельних ділянок у власність</t>
  </si>
  <si>
    <t>Виготовлено 90 проектів відводу земельних ділянок площею 119,2752 га</t>
  </si>
  <si>
    <t>Виготовлення документації із землеустрою для надання земельних ділянок, взамін вилучених для соціальних потреб</t>
  </si>
  <si>
    <t>Захист конституційних прав власників земельних ділянок. Підвищення соціальних стандартів для військовослужбовців-учасників АТО</t>
  </si>
  <si>
    <t xml:space="preserve">Виготовлення документації із землеустрою на земельні ділянки комунальної власності </t>
  </si>
  <si>
    <t>Оформлення права комунальної власності на земельні ділянки для подальшого використання їх по цільовому призначенню</t>
  </si>
  <si>
    <t>Проведення експертної грошової оцінки земельної ділянки, що підлягає продажу</t>
  </si>
  <si>
    <t>розробники документації з експертної грошової оцінки</t>
  </si>
  <si>
    <t>Послуги зі складання електронного документу XML файлу щодо встановлення та відновлення меж населених  пунктів на території Лиманської міської ради</t>
  </si>
  <si>
    <t>Приведення існуючих меж населених пунктів у відповідності до фактичного стану</t>
  </si>
  <si>
    <t>3.11. Розвиток громадянського суспільства</t>
  </si>
  <si>
    <t>Заохочувати і підтримувати участь громадян у прийнятті рішень через Громадські ради, консультації з громадськістю, а також розширювати можливості громадян, особливо вразливих верств населення, приймати участь у громадському житті</t>
  </si>
  <si>
    <t>Залучення представників ІГС до участі у відзначенні загальнодержавних, регіональних та місцевих свят</t>
  </si>
  <si>
    <t>Відділ організаційної роботи та внутрішньої політики, виконавчого комітету міської ради, відділ культури і туризму міської ради</t>
  </si>
  <si>
    <t>Сприяння діяльності Ради старост смт, сіл і селищ Лиманської ОТГ та голів комітетів мікрорайонів м. Лиман</t>
  </si>
  <si>
    <t>Відділ організаційної роботи та внутрішньої політики, виконавчого комітету міської ради</t>
  </si>
  <si>
    <t>Кількість засідань</t>
  </si>
  <si>
    <t>Сприяння використанню  інструментів місцевої демократії, згідно Статуту Лиманської ОТГ: Положення "Про громадські слухання на території Лиманської міської ОТГ", Положення "Про консультації з громадськістю Лиманської міської ОТГ», Положення "Про місцеві ін</t>
  </si>
  <si>
    <t>Відділ організаційної роботи та внутрішньої політики, 
виконавчого комітету міської ради</t>
  </si>
  <si>
    <t xml:space="preserve">- Кількість звітувань.
- Кількість громадських слухань.
- Кількість консультацій з громадськістю.
- Кількість електронних петицій                     - Кількість громадських експертиз  </t>
  </si>
  <si>
    <t>Кількість звітувань виконавчих органів 7, звітування депутатів — 34 , звітування постійних комісій — 6 Звітування міського голови - 1</t>
  </si>
  <si>
    <t>Забезпечення виконання місцевої цільової програми "Громадський бюджет Лиманської об’єднаної територіальної громади на 2017 - 2020 роки"</t>
  </si>
  <si>
    <t>5 проектів-переможців та 1 частково профінансований</t>
  </si>
  <si>
    <t xml:space="preserve">Заохочувати і підтримувати участь громадян у прийнятті рішень через Громадські ради, консультації з громадськістю, а також розширювати можливості громадян, особливо вразливих верств населення, приймати участь у громадському житті </t>
  </si>
  <si>
    <t>4.1</t>
  </si>
  <si>
    <t xml:space="preserve">Реалізація проекту «Дитячий майданчик дітям ДНЗ № 7 «Веселка» </t>
  </si>
  <si>
    <t>Управління освіти, молоді та спорту</t>
  </si>
  <si>
    <t>Кількість обладнання та інвентарю</t>
  </si>
  <si>
    <t>4.2</t>
  </si>
  <si>
    <t>Реалізація проекту «Освітлення спортивного майданчика та зони відпочинку на території НВК-Гімназія»</t>
  </si>
  <si>
    <t>4.3</t>
  </si>
  <si>
    <t>Реалізація проекту «Дитячі ніжки по рівненькій доріжці!»</t>
  </si>
  <si>
    <t>Площа доріжок</t>
  </si>
  <si>
    <r>
      <rPr>
        <sz val="12"/>
        <color indexed="63"/>
        <rFont val="Times New Roman"/>
        <family val="1"/>
      </rPr>
      <t>370 м</t>
    </r>
    <r>
      <rPr>
        <vertAlign val="superscript"/>
        <sz val="12"/>
        <color indexed="63"/>
        <rFont val="Times New Roman"/>
        <family val="1"/>
      </rPr>
      <t>2</t>
    </r>
  </si>
  <si>
    <t>4.4</t>
  </si>
  <si>
    <t xml:space="preserve">Реалізація проекту «Територія успіху» </t>
  </si>
  <si>
    <t xml:space="preserve">Кількість вікон та дверей
Площа стін
Заміна проводки
</t>
  </si>
  <si>
    <t>Укріплення основних фондів та покращення якості надання послуг</t>
  </si>
  <si>
    <t>4.5.</t>
  </si>
  <si>
    <t>"Кінопогляд у майбутнє" Зарічненська бібліотека-філія Лиманської ЦБС</t>
  </si>
  <si>
    <t>Кількість придбаних комплектів комп’ютерної техніки</t>
  </si>
  <si>
    <t>4.6.</t>
  </si>
  <si>
    <t>"Різдвяна казка починається сьогодні" ЦКД с. Рубці</t>
  </si>
  <si>
    <t>Кількість придбаних ялинок</t>
  </si>
  <si>
    <t>3.12. Соціальний захист населення</t>
  </si>
  <si>
    <t>Сприяння пошуку та залученню фінансових та інших ресурсів з різних джерел, необхідних для надання соціальних послуг на рівні громади</t>
  </si>
  <si>
    <t>Призначення та виплата допомоги дітям, батьки яких ухиляються від сплати аліментів</t>
  </si>
  <si>
    <t xml:space="preserve">УСЗН </t>
  </si>
  <si>
    <t>Кількість дітей, осіб</t>
  </si>
  <si>
    <t>Державна соціальна допомога сім"ям з дітьми, малозабезпеченим сім"ям,одиноким матерям</t>
  </si>
  <si>
    <t>Надання компенсацій та допомог особам з інвалідністю, дітям з інвалідністю,  особам, які не мають права на пенсію, непрацюючій особі, яка досягла загального пенсійного віку, але не набула права на пенсійну виплату, непрацюючій працездатній особі, яка доглядає за особою з інвалідністю І групи, а також за особою, яка досягла 80-річного віку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</si>
  <si>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</si>
  <si>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Призначення виплати щомісячної грошової допомоги учням із числа дітей-сиріт</t>
  </si>
  <si>
    <t>Призначення і виплати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батькам за принципом «гроші ходять за дитиною»</t>
  </si>
  <si>
    <t>Щомісячна грошова допомога, особам,які проживають разом з особою з  інвалідністю I,II групи внаслідок психічного розладу, потребують догляду за ними.</t>
  </si>
  <si>
    <t>Виплата соціальних стипендій студентам (курсантам) вищих навчальних закладів</t>
  </si>
  <si>
    <t>Видатки бюджету за призначеними субсидіями</t>
  </si>
  <si>
    <t>Кількість отримувачів субсидій, осіб</t>
  </si>
  <si>
    <t>Видатки бюджету на надання пільг населенню на оплату ЖКП і придбання твердого палива та скрапленого газу</t>
  </si>
  <si>
    <t>Видатки на щомісячну виплату грошової компенсації витрат на автомобільне паливо з розрахунку 50 літрів високооктанового бензину на місяць, відповідно до діючих цін на паливо за наявності особистого транспортного засобу особам, які мають особливі трудові заслуги перед Батьківщиною</t>
  </si>
  <si>
    <t>Виплата компенсації вартості безоплатного або з 50% знижкою вартості проїзду один раз на рік до будь-якого пункту України і назад автомобільним, або повітряним, або залізничним, або водним транспортом особам, які постраждали внаслідок Чорнобильської катастрофи віднесених до 1 та 2 категорії</t>
  </si>
  <si>
    <t>Пільги окремим категоріям громадян з послуг зв’язку</t>
  </si>
  <si>
    <t xml:space="preserve">Відділ персоніфікованого обліку УСЗН </t>
  </si>
  <si>
    <t>Компенсаційні виплати за пільгове перевезення окремих категорій громадян автомобільним транспортом</t>
  </si>
  <si>
    <t xml:space="preserve">Компенсаційні виплати за пільгове перевезення окремих категорій громадян залізничним транспортом
</t>
  </si>
  <si>
    <t>Видатки на відшкодування пільг, які надаються почесним громадянинам Лиманської ОТГ</t>
  </si>
  <si>
    <t>Видатки на надання пільг на оплату житлово-комунальних послуг особам з інвалідністю по зору 1 та 2 груп, а також дітям з інвалідністю по зору</t>
  </si>
  <si>
    <t>Допомога особам, які переміщуються з тимчасово окупованої території України та районів проведення антитерористичної операції для покриття витрат на проживання, в тому числі на оплату житлово-комунальних послуг</t>
  </si>
  <si>
    <t>Забезпечення технічними та іншими засобами реабілітації осіб з інвалідністю</t>
  </si>
  <si>
    <t>Виплата одноразової винагороди жінкам, яким присвоєно почесне звання України "Мати-героїня"</t>
  </si>
  <si>
    <t>Пільгове медичне обслуговування осіб, які постраждали внаслідок Чорнобильської катастрофи</t>
  </si>
  <si>
    <t>Виплата  одноразової грошової допомоги у зв'язку з роковинами Чорнобильської катастрофи 1 категорії</t>
  </si>
  <si>
    <t>Забезпечити виконання законодавства України щодо соціального захисту осіб з  інвалідністю:</t>
  </si>
  <si>
    <t>Соціальні гарантії найбільш незахищеним верствам населення</t>
  </si>
  <si>
    <t>забезпечення санаторно-курортним лікуванням осіб з інвалідністю</t>
  </si>
  <si>
    <t>Надання матеріальної допомоги особам з інвалідністю  та малозабезпеченим особам</t>
  </si>
  <si>
    <t>Виплата матеріальної допомоги військовослужбовцям, звільненим з військової строкової служби</t>
  </si>
  <si>
    <t>Виплата компенсацій за невикористану санаторно-курортну путівку</t>
  </si>
  <si>
    <t>Виплата компенсацій на бензин, ремонт і технічне обслуговування автомобілів</t>
  </si>
  <si>
    <t>Встановлення телефонів</t>
  </si>
  <si>
    <t>Встановлення телефонів, од.</t>
  </si>
  <si>
    <t>звернень не було</t>
  </si>
  <si>
    <t>Витрати на поховання ветеранів війни</t>
  </si>
  <si>
    <t>УСЗН, територіальний центр соціального обслуговуваня</t>
  </si>
  <si>
    <t>Виплата компенсацій постраждалим внаслідок від аварії на Чорнобильській АЕС відповідно до закону України   «Про статус і соціальних захист громадян постраждалих від ЧАЕС»</t>
  </si>
  <si>
    <t>Видатки на забезпечення дітей з інвалідністю і дітям віком  до двох років, які належать до групи ризику щодо отримання інвалідності, реабілітаційних послуг</t>
  </si>
  <si>
    <t>Щомісячні стипендії особам, яким виповнилось 100 і більше років</t>
  </si>
  <si>
    <t>Щорічна разова грошова допомога ветеранам війни до 5 травня</t>
  </si>
  <si>
    <t xml:space="preserve">Забезпечення безперебійної роботи програмного комплексу «Криптосервір»
</t>
  </si>
  <si>
    <t>Безперебійна робота програмного комплексу «Криптосервір»</t>
  </si>
  <si>
    <t>Забезпечується обслуговування</t>
  </si>
  <si>
    <t>Придбання комплексних обідів на проведення святкових заходів для дітей з інвалідністю, які проходять курс реабілітації у центрі</t>
  </si>
  <si>
    <t>Лиманський центр соціальної реабілітації дітей-інвалідів</t>
  </si>
  <si>
    <t>Забезпечення подарунками дітей з інвалідністю, які не відвідують дошкільні та шкільні учбові заклади</t>
  </si>
  <si>
    <t>Надання матеріальної допомоги громадянам постраждалим внаслідок Чорнобильської катастрофи осіб прирівняних до них, ветеранів війни та праці, ветеранів Афганської війни (воїнів-інтернаціоналістів), осіб з інвалідністю</t>
  </si>
  <si>
    <t>Здійснення соціального патронажу осіб, звільнених з місць позбавлення волі, бездомних громадян та надання їм в разі потреби, одноразової грошової допомоги для оформлення паспорту</t>
  </si>
  <si>
    <t xml:space="preserve">УСЗН, територіальний центр соціального обслуговування </t>
  </si>
  <si>
    <t xml:space="preserve"> звернень не було</t>
  </si>
  <si>
    <t>Організація роботи комісій:</t>
  </si>
  <si>
    <t>- з питань погашення заборгованості із заробітної плати (грошового забезпечення), пенсій, стипендій та інших соціальних виплат</t>
  </si>
  <si>
    <t>Проведено комісій, од.</t>
  </si>
  <si>
    <t>- з питань безпечної життєдіяльності населення</t>
  </si>
  <si>
    <t>Сприяти підвищенню рівня оплати плати та здійснення контролю за виконанням Генеральної, територіальної та  галузевих угод;</t>
  </si>
  <si>
    <t>Виконання вимог Генеральної, територіальної та галузевих угод</t>
  </si>
  <si>
    <t xml:space="preserve"> Участь у виконанні заходів профілактики невиробничого травматизму, з поліпшення стану безпеки, гігієни праці та виробничого середовища</t>
  </si>
  <si>
    <t>Організація діяльності робочих груп: по легалізації трудових відносин , міжвідомчої робочої групи  з питань забезпечення реалізації рішень , спрямованих на підвищення  рівня оплати праці  та дотримання норм законодавства в частині  мінімальної заробітної плати</t>
  </si>
  <si>
    <t>Проведення  повідомної реєстрації  колективних договорів, підприємств, установ та організацій  міста усіх форм власності</t>
  </si>
  <si>
    <t>Зареєстровано договорів, од.</t>
  </si>
  <si>
    <t>Здійснення систематичного висвітлення у засобах масової інформації та на Web сайті Лиманської міської ради інформації щодо стану справ по погашенню заборгованості із заробітної плати, стану колективно-договірної роботи, інформації домовленостей,  досягнутих під час проведення консультацій переговорів сторін соціального діалогу та оприлюднення інформації про стан виконання взятих на себе зобов"язань, тощо</t>
  </si>
  <si>
    <t>Забезпечення висвітлення в засобах масової інформації питань з соціального захисту працівників,  рівня виробничого та невиробничого травматизму</t>
  </si>
  <si>
    <t>Організація роботи комісії виконкому міської ради щодо надання пільг за  фактичним місцем проживання</t>
  </si>
  <si>
    <t>Забезпечення здійснення  соціального діалогу та функціонування тристоронньої соціально-економічної ради</t>
  </si>
  <si>
    <t>Проведено засідань соціально-економічної ради, од.</t>
  </si>
  <si>
    <t>Забезпечення укладання тристоронньої угоди між місцевим органом виконавчої влади, координаційною радою профспілок та об“єднанням роботодавців та її виконання</t>
  </si>
  <si>
    <t>Кількість угод, од.</t>
  </si>
  <si>
    <t>Організація проведення семінарів, нарад, зустрічей, круглих столів, інших заходів з питань соціально-трудових відносин</t>
  </si>
  <si>
    <t>Забезпечення соціальної стабільності в місті та створення умов для розвитку соціального діалогу</t>
  </si>
  <si>
    <t>Забезпечення проведення попереджувальних заходів (комісій по заборгованості із заробітної плати, моніторингу колективних звернень громадян з питань порушення законодавства про працю та охорону праці тощо) щодо виникнення колективних трудових спорів, страйків та акцій протесту під час ускладнень стану соціально-трудових  відносин</t>
  </si>
  <si>
    <t>Проведено комісій з питань погашення заборгованості із заробітної плати (грошового забезпечення), пенсій, стипендій та інших соціальних виплат</t>
  </si>
  <si>
    <t>Надання матеріальної допомоги особам з  інвалідністю, ветеранам війни  і праці, непрацездатним, малозабезпеченим громадянам, на підставі обстеження їх соціально- побутових умов проживання (в т.ч. надання матеріальної допомоги на поховання виконавцям волевиявлення померлих малозабезпечених осіб)</t>
  </si>
  <si>
    <t xml:space="preserve">УСЗН, територіальний центр соціального обслуговуван-ня </t>
  </si>
  <si>
    <t>Впровадження механізму часткового відшкодування вартості путівки до дитячих закладів оздоровлення Донецької області для дітей, що виховуються в сім“ях з дітьми</t>
  </si>
  <si>
    <t>Кількість дітей, які отримали путівки на оздоровлення</t>
  </si>
  <si>
    <t xml:space="preserve">Оздоровлено 75 дітей, у тому числі  67 — за часткове відшкодування, 8 — за повним відшкодуванням </t>
  </si>
  <si>
    <t>Відшкодування вартості проведеного обстеження методом комп’ютерної томографії,  громадянам постраждалим внаслідок Чорнобильської катастрофи осіб прирівняних до них, ветеранів війни та праці, ветеранів Афганської війни (воїнів-інтернаціоналістів), осіб з інвалідністю</t>
  </si>
  <si>
    <t>Підписка міської газети, забезпечення публікації тематичних матеріалів щодо вшанування громадян постраждалих внаслідок Чорнобильської катастрофи осіб прирівняних до них, ветеранів війни та праці, ветеранів Афганської війни (воїнів-інтернаціоналістів), осіб з інвалідністю</t>
  </si>
  <si>
    <t>УСЗН</t>
  </si>
  <si>
    <t>Кількість видань міської газети, од.</t>
  </si>
  <si>
    <t>Технічне переоснащення системи газопостачання нежитлового приміщення за адресою: вул. Лісна, 1а с. Рубці (в тому числі виготовлення проектно-кошторисної документації).</t>
  </si>
  <si>
    <t>Територіальний центр соціального обслуговування (надання соціальних послуг) м. Лиман</t>
  </si>
  <si>
    <t>Виготовлено ПКД</t>
  </si>
  <si>
    <t>Виготовлення посвідчень батьків багатодітної сім’ї та дитини з багатодітної сім’ї</t>
  </si>
  <si>
    <t>Кількість посвідчень, од.</t>
  </si>
  <si>
    <t>Пенсійне забезпечення</t>
  </si>
  <si>
    <t>Інші</t>
  </si>
  <si>
    <t>Створення (відкриття) агентських пунктів та інтерактивні робочі місця в с. Рідкодуб</t>
  </si>
  <si>
    <t xml:space="preserve">Виконавчий комітет міської ради </t>
  </si>
  <si>
    <t>Створення агентських пунктів, од.</t>
  </si>
  <si>
    <t>3.13. Освіта</t>
  </si>
  <si>
    <t>Розвивати освітньо наукову інфраструктуру</t>
  </si>
  <si>
    <t>Збереження мережі дошкільних навчальних закладів з логопедичними групами</t>
  </si>
  <si>
    <t>Кількість дітей з вадами мови, які відвідують дошкільні заклади</t>
  </si>
  <si>
    <t>Поточне утримання центра позашкільної роботи</t>
  </si>
  <si>
    <t>Кількість учнів та гуртків</t>
  </si>
  <si>
    <t>1128/72</t>
  </si>
  <si>
    <t>Зберігання і доставка підручників для учнів загальноосвітніх навчальних закладів</t>
  </si>
  <si>
    <t>Кількість підручників, одиниць</t>
  </si>
  <si>
    <t>Забезпечення фінансування заходів щодо охорони праці: забезпечення виплат за шкідливі умови та роботу з деззасобами</t>
  </si>
  <si>
    <t>Кількість ставок, яким виплачується доплата</t>
  </si>
  <si>
    <t>Проходження навчання посадових осіб з охорони праці</t>
  </si>
  <si>
    <t>Кількість працівників, які пройдуть начання</t>
  </si>
  <si>
    <t xml:space="preserve">Проходження навчання операторів газових котелень, кочегарів </t>
  </si>
  <si>
    <t>Проходження навчання посадових осіб з пожежної безпеки</t>
  </si>
  <si>
    <t xml:space="preserve"> Проходження навчання з правил безпеки системи газопостачання </t>
  </si>
  <si>
    <t>Навчання на групу допуску з електробезпеки завідувачів господарствами та відповідальних осіб</t>
  </si>
  <si>
    <t>Кількість працівників, які пройшли начання</t>
  </si>
  <si>
    <t>Оновлення матеріально-технічної бази на забезпечення якісної, сучасної та доступної загальної середьної освіти "Нова українська школа" (придбання сучасних меблів, дидактичних матеріалів, музичних інструментів, комп'ютерного обладнання, мультимедійного контенту)</t>
  </si>
  <si>
    <t>Кількість учнів початкових класів</t>
  </si>
  <si>
    <t>Кількість початкових шкіл</t>
  </si>
  <si>
    <t>Кількість класів у початковій школі</t>
  </si>
  <si>
    <t>Оснащення закладів освіти засобами навчання та обладнання для кабінетів природничо-математичних предметів</t>
  </si>
  <si>
    <t>Кількість оснащених кабінетів, одиниць</t>
  </si>
  <si>
    <t>Реконструкція покрівлі спортивного залу з відновленням частини приміщень Торського навчально-виховного комплексу "загальноосвітня школа І-ІІІ ступенів-дошкільний навчальний заклад" Лиманської міської ради Донецької області за адресою: вул.Роднікова, 17а, с. Торське, Лиманський район, Донецька область</t>
  </si>
  <si>
    <t>Площа покрівлі (м2); утеплення перекриття горища (м2); площа приміщень І та ІІ поверху (м2); площа забудови (м2)</t>
  </si>
  <si>
    <t>282,5; 207; 1872,5; 1479</t>
  </si>
  <si>
    <t>Капітальний ремонт приміщень будівлі ДНЗ № 6 у м. Лиман (Коригування)</t>
  </si>
  <si>
    <t>Площа забудови (м2); будівельний об'єм (м3); площа опорядочення приміщень (м2); площа віконних відкосів (м2)</t>
  </si>
  <si>
    <t>768,8; 27,68; 525,6; 198,8</t>
  </si>
  <si>
    <t>Придбання  техніки для друкування, копіювання, сканування та ламінування  для початкової школи</t>
  </si>
  <si>
    <t>Кількість придбаного обладнання, одиниць</t>
  </si>
  <si>
    <t>Капітальний ремонт с заходами термомодернізації відділу освіти Лиманської міської ради (Коригування)</t>
  </si>
  <si>
    <t>Утеплення фасаду (м2); будівельний об'єм (м3); площа забудови (м2); площа утеплення покриття (м2); площа утеплення цоколя (м2); площа утеплення віконних відкосів (м2)</t>
  </si>
  <si>
    <t>980,1; 6162; 1711,8; 1690,2; 132,1; 215,32</t>
  </si>
  <si>
    <t>Придбання творів українських письменників</t>
  </si>
  <si>
    <t>Кількість придбаних творів, одиниць</t>
  </si>
  <si>
    <t>Вдосконалення проекту «Капітальний ремонт з використанням заходів термомодернізації будівлі загальноосвітньої школи № 3 у м. Красний Лиман (коригування)»</t>
  </si>
  <si>
    <t>Вдосконалення проекту «Капітальний ремонт з використанням заходів термомодернізації будівлі загальноосвітньої школи І-ІІІ ступеня № 4 у м. Лимані Коригування»</t>
  </si>
  <si>
    <t>Оздоблення стін плиткою та ремонт підлоги в будівлі Коровоярського навчально-виховного комплексу «Загальноосвітня школа І-ІІІ ступенів-дошкільний навчальний заклад» Лиманської міської ради Донецької області за адресою: вул.. Спортивна, 22, с. Коровій Яр, Донецька область</t>
  </si>
  <si>
    <t>Площа оздоблення плиткою (м2); площа полу (м2)</t>
  </si>
  <si>
    <t>407,2; 235,7</t>
  </si>
  <si>
    <t>Придбання зонту витяжного острівного для дошкільного навчального закладу № 7</t>
  </si>
  <si>
    <t>Кількість обладнання</t>
  </si>
  <si>
    <t>Придбання редуктора для газової котельні Дробишевської ЗОШ І-ІІІ ступенів</t>
  </si>
  <si>
    <t>Розроблення проекту землеустрою щодо відведення земельної ділянки</t>
  </si>
  <si>
    <t>Кількість розроблених проектів, одиниць</t>
  </si>
  <si>
    <t xml:space="preserve">Розробка проектно-кошторисної документації  «Капітальний ремонт ділянок теплової мережі на абонентських вводах з встановленням вузлів обліку теплової енергії за адресою: 84406, м. Лиман, вул. Незалежності, 15» </t>
  </si>
  <si>
    <t>Розроблення проектно-кошторисної документації з проведенням експертизи по об’єкту «Реконструкція покрівлі Торського навчально-виховного комплексу «Загальноосвітня школа І-ІІІ ступенів-дошкільний навчальний заклад» Лиманської міської ради за адресою: Донецька область, Лиманський район, с. Торське, вул. Роднікова, 17а»</t>
  </si>
  <si>
    <t>Кількість розроблених ПКД, одиниць</t>
  </si>
  <si>
    <t>Придбання оснащення кабінету інклюзивно-ресурсного центру</t>
  </si>
  <si>
    <t>Капітальний ремонт ділянок теплової мережі на абонентських вводах з встановленням вузлів обліку теплової енергоії за адресою:84406, м. Лиман, вул. Незалежності, 15</t>
  </si>
  <si>
    <t>Кількість вузлів обліку теплової енергії</t>
  </si>
  <si>
    <t>Капітальний ремонт ділянки теплової мережі на абонентському вводі з встановленням вузла обліку теплової енергоії за адресою:84406, м. Лиман, вул. Незалежності, 44</t>
  </si>
  <si>
    <t>Розробка проектно-кошторисної документації по об'єкту "Реконструкція нежитлової будівлі (літера А1) по вулиці Поштова, 58, міста Лимана Донецької області"</t>
  </si>
  <si>
    <t>Капітальний ремонт (заміна вікон) будівлі Ямпільського навчально-виховного комплексу «Загальноосвітня школа І-ІІІ ступенів-дошкільний навчальний заклад»</t>
  </si>
  <si>
    <t>Кількість втсановлених вікон, одиниць</t>
  </si>
  <si>
    <t>Капітальний ремонт центральної алеї на території Ярівської загальноосвітньої школи І-ІІІ ступенів Лиманської міської ради за адресою: 84432, Лиманський район, смт.Ярова, вул.. Кооперативна, 2а</t>
  </si>
  <si>
    <t>Облаштовано плиткою (м2)</t>
  </si>
  <si>
    <t>Капітальний ремонт покрівлі та приміщення спортивного залу навчально-виховного комплексу «Гімназія – загальноосвітня школа І ступеня» Лиманської міської ради Донецької області (Коригування)</t>
  </si>
  <si>
    <t>Прокладання проводів (м2); площа теплоізоляції (м2); кількість камер припливних (шт.); установка жалюзійних грат (шт.); установка дифузорів (шт.)</t>
  </si>
  <si>
    <t>60; 60; 1; 1; 4</t>
  </si>
  <si>
    <t>Розробка проектно-кошторисної документації  «Капітальний ремонт ділянки теплової мережі на абонентських вводах з встановленням вузлів обліку теплової енергії за адресою: 84406, м. Лиман, вул. Незалежності, 44»</t>
  </si>
  <si>
    <t>Капітальний ремонт туалету  на території Рубцівської загальноосвітньої школи І-ІІІ ступенів Лиманської міської ради Донецької області</t>
  </si>
  <si>
    <t>Площа відремонтованого туалету (м2); штукатурка (м2);  покраска стін (м2)</t>
  </si>
  <si>
    <t>17; 66; 54</t>
  </si>
  <si>
    <t>Капітальний ремонт інженерних мереж опалення та водопостачання Лиманського ліцею Лиманскьої міської ради Донецької області за адресою: 84404, Донецька область, м. Лиман, вул. Констянтина Гасієва, 4а</t>
  </si>
  <si>
    <t xml:space="preserve">Довжина мереж опалення та 
довжина мереж водопостачання (м)
</t>
  </si>
  <si>
    <t>Придбання послуг з доступу до Інтернету закладів загальної середньої освіти</t>
  </si>
  <si>
    <t>Кількість шкіл, яким буде придбано послуги</t>
  </si>
  <si>
    <t>Благоустрій ігрових майданчиків на території Дошкільного навчального закладу № 6 Лиманської міської ради за адресою: Донецька обл., м. Лиман, вул. Слобожанська, 85</t>
  </si>
  <si>
    <t>Кількість ігрового обладнання, одиниць</t>
  </si>
  <si>
    <t>Благоустрій ігрових майданчиків на території Дошкільного навчального закладу № 7 Лиманської міської ради за адресою: 84400, м. Лиман, вул. Констянтина Гасієва, 36</t>
  </si>
  <si>
    <t xml:space="preserve">Придбання світлової бульбашкової колони та сухого басейну для дітей з особливими потребами </t>
  </si>
  <si>
    <t>Капітальний ремонт зовнішньої і внутрішньої каналізації Лиманського ліцею Лиманської міської ради Донецької області за адресою: 84404, Донецька область, м. Лиман, вул.. Констянтина Гасієва, 4а</t>
  </si>
  <si>
    <t>Заміна каналізаційної труби (м)</t>
  </si>
  <si>
    <t>Кількість сантехніки, яка замінена, одинниць</t>
  </si>
  <si>
    <t>Проведена заміна зовнішньої каналізації (бетонний колодязь), м3</t>
  </si>
  <si>
    <t>Благоустрій території Дошкільного навчального закладу № 6 Лиманської міської ради декоративною огорожею (євро забором)</t>
  </si>
  <si>
    <t>Довжина забору (м)</t>
  </si>
  <si>
    <t>Благоустрій основ та грунту декоративним покриттям (ФЕМ) на території Дошкільного навчального закладу № 6 Лиманської міської ради За адресою: Донецька обл., м. Лиман, вул. Слобожанська, 85</t>
  </si>
  <si>
    <t>Площа основи (м2); площа клумб (м2)</t>
  </si>
  <si>
    <t>300; 14</t>
  </si>
  <si>
    <t>Капітальний ремонт покрівлі котельні з улаштуванням навісу на території Дошкільного навчального закладу № 6 Лиманської міської ради</t>
  </si>
  <si>
    <t>Площа покрівлі (м2)</t>
  </si>
  <si>
    <t>Придбання меблів для загальноосвітньої школи І-ІІІ ступенів № 5</t>
  </si>
  <si>
    <t>Кількість придбаного спортивного інвентарю; кількість фіранок, одиниць</t>
  </si>
  <si>
    <t>40; 67</t>
  </si>
  <si>
    <t>Каіпітальний ремонт фасаду котельні на територіїДошкільного навчального закладу № 6 Лиманської міської ради</t>
  </si>
  <si>
    <t>Проведена попередня оплата за частково виконані роботи та придбання матеріалів</t>
  </si>
  <si>
    <t>Капітальний ремонт частини фасаду Дошкільного навчального закладу № 2 Лиманської міської ради</t>
  </si>
  <si>
    <t>Площа фасаду, яку потрібно відремонтувати</t>
  </si>
  <si>
    <t>Проектні роботи (коригування) та проходження експертизи проекту  «Капітальний ремонт з заходами термомодернізації будівлі закладу освіти «Дробишевська загальноосвітня школа І-ІІІ ступенів Лиманської міської ради Донецької області». Коригування»</t>
  </si>
  <si>
    <t>Кількість виконаних ПКД, одиниць</t>
  </si>
  <si>
    <t>Придбання котлів водогрійних твердопаливних для закладів освіти</t>
  </si>
  <si>
    <t>Кількість придбаних котлів, одиниць</t>
  </si>
  <si>
    <t>Реконструкція покрівлі Торського навчально-виховного комплексу «Загальноосвітня школа І-ІІІ ступенів – дошкільний навчальний заклад» Лиманської міської ради, за адресою: Донецька область, Лиманський район, с. Торське, вул. Роднікова, 17-А</t>
  </si>
  <si>
    <t>Площа покрівлі</t>
  </si>
  <si>
    <t>Капітальний ремонт внутрішніх приміщень другого поверху будівлі Коровоярського навчально-виховного комплексу"Загальноосвітня школа І-ІІІ ступенів- дошкільний навчальний заклад"</t>
  </si>
  <si>
    <t xml:space="preserve">Капітальний ремонт газового обладнання котельні Дробишевської загальноосвітньої школи І-ІІІ ступенів Лиманської міської ради Донецької області </t>
  </si>
  <si>
    <t>Заміна: регулятора, ПЗК, ПСК, регулятору тиску, сетчатого фільтру, газової сітки</t>
  </si>
  <si>
    <t xml:space="preserve">Капітальний ремонт резервного газового котла котельні Дробишевської загальноосвітньої школи І-ІІІступенів Лиманської міської ради Донецької  області </t>
  </si>
  <si>
    <t>Монтаж повітряної та газової заслонки, термодатчиків блок автоматики блок пальників</t>
  </si>
  <si>
    <t>Капітальний ремонт димової труби  котельні дошкільного навчального закладу     с-ща Дробишеве Лиманської міської ради Донецької області</t>
  </si>
  <si>
    <t>Довжина нарощеної труби (м); демонтаж та встановлення  основи (м)</t>
  </si>
  <si>
    <t>12; 9</t>
  </si>
  <si>
    <t>Проектні та вишукувальні роботи по реконструкції  спортивного майданчика на території Зарічненсьої загальноосвітньої школи І-ІІІ ступенів</t>
  </si>
  <si>
    <t xml:space="preserve">Кількість ПКД </t>
  </si>
  <si>
    <t>Реконструкція зовнішніх каналізаційних мереж Торського навчально-виховного комплексу "загальноосвітня школа І-ІІІ ступенів- дошкільний навчальний заклад" Лиманської міської ради Донецької області за адресою: Донецька область, Лиманський район, с. Торське, вул.Роднікова,17а</t>
  </si>
  <si>
    <t>Виконання коригування та експертизи кошторисної частини проектної документації по об“єкту «Реконструкція харчоблоку загальноосвітньої школи 1-111 ступенів № 5, розташованої за адресою вул. Театральна, 5а»</t>
  </si>
  <si>
    <t>Капітальний ремонт рулонної покрівлі першого, другого корпусів загальноосвітньої школи І-ІІІ ступенів № 4 м. Лиман Донецької області  з виготовлення проектно-кошторисної документації, проходженням експертизи, технічного та авторського нагляду</t>
  </si>
  <si>
    <t>Площа покриття  покрівлі  з рулонних матеріалів в 1-3 шари</t>
  </si>
  <si>
    <t>Капітальний ремонт рулонної покрівлі загальноосвітньої школи І-ІІІ ступенів № 2 м. Лиман Донецької області  з виготовлення проектно-кошторисної документації, проходженням експертизи, технічного та авторського нагляду</t>
  </si>
  <si>
    <t>Капітальний ремонт покрівлі котельні Дошкільного навчального закладу смт. Зарічне Лиманської міської ради Донецької області</t>
  </si>
  <si>
    <t>Капітальний ремонт спортивного залу Лиманської загальноосвітньої школи І-ІІІ ступенів № 3</t>
  </si>
  <si>
    <t>Кількість дверних блоків, площа фарбування</t>
  </si>
  <si>
    <t>Капітальний ремонт із заміни вікон будівлі Лиманської загальноосвітньої школи І-ІІІ ступенів № 3</t>
  </si>
  <si>
    <t>Кількість вікон</t>
  </si>
  <si>
    <t>Капітальний ремонт із заміни вікон будівлі Дошкільного навчального закладу смт. Зарічне</t>
  </si>
  <si>
    <t>Капітальний ремонт внутрішніх приміщень ІІ поверху Дошкільного навчального закладу смт. Зарічне Лиманської міської ради Донецької області</t>
  </si>
  <si>
    <t>Площа внутрішніх приміщень</t>
  </si>
  <si>
    <t>Капітальний ремонт крилець та вхідної зони будівлі загальноосвітньої школи № 3, м. Лиман, Донецької області</t>
  </si>
  <si>
    <t>Об’єм тамбура
Площа покриття керамічними плитками
Дверні блоки</t>
  </si>
  <si>
    <t>Придбання акустичної системи та її складових для Лиманського ліцею</t>
  </si>
  <si>
    <t>Придбання обладнання для твердопаливної котельні для Дробишевської ЗОШ</t>
  </si>
  <si>
    <t>Виготовлення проектно-кошторисної документації з проходженням експертизи "Реконструкція головного корпусу з благоустроєм прибудинкової території Дошкільного навчального закладу № 3 Лиманської міської ради за адресою: 84400, м. Лиман, вул. Констянтина Гасієва, 22"</t>
  </si>
  <si>
    <t>Виготовлення проектно-кошторисної документації з проходженням експертизи "Капітальний ремонт внутрішніх приміщень Торського НВК (дитячий садок та початкова школа)"</t>
  </si>
  <si>
    <t>Виготовлення проектно-кошторисної документації "Капітальний ремонт центральної алеї та прибудинкової території Зарічненської загальноосвітньої школи І-ІІІ ступенів Лиманської міської ради"</t>
  </si>
  <si>
    <t>Виготовлення проектно-кошторисної документації "Капітальний ремонт із заміни вікон та дверей будівлі Зарічненської загальноосвітньої школи І-ІІІ ступенів Лиманської міської ради"</t>
  </si>
  <si>
    <t>Реконструкція/технічне переоснащення системи газопостачання Рубцівської загальноосвітньої школи І-ІІІ ступенів Лиманської міської ради Донецької області, за адресою: вул. Паркова, 7, с. Рубці, Донецька область</t>
  </si>
  <si>
    <t>Кількість  обладнання газових котелень засобами дистанційної передачі даних</t>
  </si>
  <si>
    <t>Реконструкція/технічне переоснащення системи газопостачання Лозівського навчально-виховного комплексу «загальноосвітня школа І ступеня – дошкільний навчальний заклад» Лиманської міської ради Донецької області, за адресою: вул. Шкільна, 1, с. Лозова, Донецька область</t>
  </si>
  <si>
    <t>Реконструкція/технічне переоснащення системи газопостачання Коровоярського навчально-виховного комплексу «загальноосвітня школа І-ІІ ступенів – дошкільний навчальний заклад» Лиманської міської ради Донецької області, за адресою: вул. Спортивна, 22, с. Коровій Яр, Донецька область</t>
  </si>
  <si>
    <t>Реконструкція/технічне переоснащення системи газопостачання Лиманської загальноосвітньої школи І-ІІІ ступенів № 3 Лиманської міської ради Донецької області, за адресою: вул. Петропавлівська, 72, м. Лиман, Донецька область</t>
  </si>
  <si>
    <t xml:space="preserve"> Реконструкція/технічне переоснащення системи газопостачання Дробишевської загальноосвітньої школи І-ІІІ ступенів Лиманської міської ради Донецької області, за адресою: вул. Пушкіна, 28-А, смт. Дробишеве, Донецька область</t>
  </si>
  <si>
    <t>Реконструкція/технічне переоснащення системи газопостачання Зарічненської загальноосвітньої школи І-ІІІ ступенів Лиманської міської ради Донецької області, за адресою: плщ. Ю.Гагаріна, 3, смт. Зарічне, Донецька область</t>
  </si>
  <si>
    <t>Реконструкція/технічне переоснащення системи газопостачання Дошкільного навчального закладу № 6 Лиманської міської ради Донецької області, за адресою: вул. Слобожанська, 85, м. Лиман</t>
  </si>
  <si>
    <t>Реконструкція/технічне переоснащення системи газопостачання Дошкільного навчального закладу № 8 Лиманської міської ради Донецької області, за адресою: вул. Петропавлівська, 80, Донецька область, м. Лиман</t>
  </si>
  <si>
    <t>Реконструкція/технічне переоснащення системи газопостачання Дошкільного навчального закладу с. Рубці Лиманської міської ради Донецької області, за адресою: вул. Центральна, 12а, с. Рубці, Донецька область</t>
  </si>
  <si>
    <t>Реконструкція/технічне переоснащення системи газопостачання Лиманського навчально-виховного комплексу «Загальноосвітня школа І-ІІ ступенів – дошкільний навчальний заклад» № 1 Лиманської міської ради, за адресою: вул. Шевченка, 12-А, с. Ставки, Донецька область</t>
  </si>
  <si>
    <t xml:space="preserve">Запроваджувати  інноваційні  освітні  програми у середній школі та розбудовувати систему «освіта впродовж життя»
</t>
  </si>
  <si>
    <t>Забезпечення безкоштовним гарячим харчуванням учнів 1-4 класів закладів загальної середньої освіти</t>
  </si>
  <si>
    <t>Кількість учнів 1-4 класів, які забезпечуються безкоштовним гарячим харчуванням, осіб</t>
  </si>
  <si>
    <t>Забезпечення безкоштовним гарячим харчуванням учнів пільгової категорії ( учнів 5-11 класів з малозабезпечених сімей, дітей-сиріт та дітей позбавлених батьківського піклування,  учнів 1-4 класів з малозабезпечених сімей, дітей-інвалідів, учнів ЗЗСО, батьки яких є учасниками АТО)</t>
  </si>
  <si>
    <t>Кількість учнів пільгової категорії, осіб</t>
  </si>
  <si>
    <t>Забезпечення безкоштовним гарячим харчуванням 
учнів 1-4 класів з числа малозабезпечених сімей та учасників АТО загальносвітніх навчальних закладів, які відвідують групи подовженого дня</t>
  </si>
  <si>
    <t>Кількість учнів, які забезпечуються безкоштовним гарячим харчуванням, осіб</t>
  </si>
  <si>
    <t>Забезпечення повноцінного збалансованого харчування дітям дошкільного віку в дошкільних закладах</t>
  </si>
  <si>
    <t>Кількість дітей, які забезпечуються харчуванням, осіб</t>
  </si>
  <si>
    <t>Забезпечення повноцінного збалансованого харчування дітям дошкільного віку в дошкільних відділеннях навчально-виховних комплексах</t>
  </si>
  <si>
    <t>Кількість дітей, які забезпечуються харчуванням</t>
  </si>
  <si>
    <t>Забезпечення харчуванням дітей в пришкільних таборах з денним перебуванням</t>
  </si>
  <si>
    <t>Кількість учнів, яким забезпечено харчування в пришкільних таборах</t>
  </si>
  <si>
    <t>Забезпечення підвозу учнів до місця навчання в сільській місцевості</t>
  </si>
  <si>
    <t>Кількість учнів, яким забезпечено підвоз до місця навчання, осіб</t>
  </si>
  <si>
    <t>Підвіз учнів  для здачи зовнішнього незалежного оцінювання та державної підсумкової атестації</t>
  </si>
  <si>
    <t>Кількість учнів, які потребували підвозу, осіб</t>
  </si>
  <si>
    <t xml:space="preserve">Підвіз учнів на спортивні змагання </t>
  </si>
  <si>
    <t>Кількість спортивних заходів, одиниць</t>
  </si>
  <si>
    <t xml:space="preserve">Компенсаційні виплати на пільговий проїзд педагогічним працівникам загальноосвітніх навчальних закладів на виконання програми "Організація перевезення працівників загальноосвітніх навчальних закладів у сільській місцевості" </t>
  </si>
  <si>
    <t>Кількість вчителів, яким забезпечено підвіз, осіб</t>
  </si>
  <si>
    <t>Послуги  по підключенню до мережі Інтернет</t>
  </si>
  <si>
    <t>Кількість закладів, які підключені до мережі Інтернет, одиниць</t>
  </si>
  <si>
    <t xml:space="preserve">Виплата стипендій обдарованим дітям </t>
  </si>
  <si>
    <t>Кількість учнів, яким виплачується стипендія, осіб</t>
  </si>
  <si>
    <t>Програма «Робота з обдарованою молоддю», у тому числі
- проведення міського свята «Свято обдарованих дітей»
- обласні та всеукраїнські предметні олімпіади
- проведення конкурсів, виставок, фестивалів, заходи по програмі національно-патріотичного виховання, тощо
- конкурс обдарованих дітей дошкільного віку "Веселкова академія"</t>
  </si>
  <si>
    <t>Кількість обдарованих дітей, осіб</t>
  </si>
  <si>
    <t>Захід для дітей – сиріт "Свято 1 червня- День захисту дітей"</t>
  </si>
  <si>
    <t>Кількість учнів, яким буде забезпечено участь у заході</t>
  </si>
  <si>
    <t>Програма « Вчитель » . Нагородження працівників освіти до Дня працівників освіти. Нагородження протягом року вчителів відповідно до  результатів роботи</t>
  </si>
  <si>
    <t>Кількість педагогів, які отримали нагородження, осіб</t>
  </si>
  <si>
    <t>Матеріальна допомога на придбання шкільної та спортивної форми дітям - сирітам</t>
  </si>
  <si>
    <t>Кількість учнів, яким буде забезпечено матеріальна допомога</t>
  </si>
  <si>
    <t>Виплата допомоги дітям-сиротам, яким виповнилося 18 років</t>
  </si>
  <si>
    <t>Кількість учнів, яким виплачена матеріальна допомога, осіб</t>
  </si>
  <si>
    <t xml:space="preserve">Підвищення кваліфікації педагогічних кадрів </t>
  </si>
  <si>
    <t>Кількість вчителів, яким забезпечено підвищення кваліфікації, осіб</t>
  </si>
  <si>
    <t>Медичний огляд педагогічних працівників</t>
  </si>
  <si>
    <t>Кількість педагогічних працівників, яким буде збезпечено медичний огляд</t>
  </si>
  <si>
    <t>Інші завдання: Створити умови для психологічної та фізичної підтримки дітей соціально незахищених категорій</t>
  </si>
  <si>
    <t>Забезпечення літнім оздоровленням дітей-сиріт та дітей, зоставшихся без батьківської опіки, дітей з багатодітних та малозабезпечених сімей</t>
  </si>
  <si>
    <t>Кількість учнів, яким забезпечено оздоровлення, осіб</t>
  </si>
  <si>
    <t>Ітого</t>
  </si>
  <si>
    <t>3.14. Фізичне виховання та спорт</t>
  </si>
  <si>
    <t>Забезпечити розвиток фізичної культури і спорту, популяризацію здорового способу життя та підтримку провідних спортсменів області, створити доступну спортивну інфраструктуру, розвинути мережу спортивних шкіл та організацій, зокрема шляхом підтримки центрів фізичного здоров’я «Спорт для всіх»</t>
  </si>
  <si>
    <t>Утримання Дитячо-юнацької спортивної школи м.Лиман</t>
  </si>
  <si>
    <t>Лиманська міська рада, управління освіти, молоді та спорту</t>
  </si>
  <si>
    <t>Фінансування Дитячо-юнацької спортивної школи м. Лиман</t>
  </si>
  <si>
    <t>Проведення навчально-тренувальних зборів, змагань та участь у спортивно-масових заходах спортсменів Лиманщини</t>
  </si>
  <si>
    <t>Управління освіти, молоді та спорту Лиманської міської ради</t>
  </si>
  <si>
    <t>Кількість проведених навчально-тренувальних зборів, змагань</t>
  </si>
  <si>
    <t>Виплата стипендій кращим спортсменам Лиманщини</t>
  </si>
  <si>
    <t>Кількість спортсменів, яким призначена стипендія, осіб</t>
  </si>
  <si>
    <t>Виконання робіт проектно-кошторисної документації до об'єкту "Будівництво фізкультурно-оздоровчого комплексу м. Лиман" з проведенням експертизи ПКД</t>
  </si>
  <si>
    <t>3.15. Підтримка сім'ї, дітей та молоді</t>
  </si>
  <si>
    <t>Сприяти збереженню та розвивати історико-культурну та духовну спадщину, Створювати умови для патріотичного виховання населення</t>
  </si>
  <si>
    <t>Оздоровлення дітей, які потребують особливої соціальної уваги та підтримки</t>
  </si>
  <si>
    <t>Кількість путівок, наданих згідно розподілів обласного департаменту</t>
  </si>
  <si>
    <t>Проект "Впровадження механізму часткового відшкодування вартості путівки до дитячих закладів оздоровлення Донецької області для дітей, що виховуються в сім'ях з дітьми"</t>
  </si>
  <si>
    <t>Управління освіти, молоді та спорту міської ради</t>
  </si>
  <si>
    <t>Оздоровлення дітей</t>
  </si>
  <si>
    <t>Утримання будівлі Інноваційного центру розвитку для дітей та молоді у м. Лиман</t>
  </si>
  <si>
    <t>Фінансування утримання центру</t>
  </si>
  <si>
    <t>Здійснити заходи щодо організації роботи Інноваційного центру розвитку для дітей та молоді (придбання обладнання та інвентарю)</t>
  </si>
  <si>
    <t>Кількість придбаного обладнання та інвентарю, одиниць</t>
  </si>
  <si>
    <t>Проведення міських молодіжних заходів, заходів до календарних дат, участь в обласних заходах</t>
  </si>
  <si>
    <t>Кількість проведених заходів, одиниць</t>
  </si>
  <si>
    <t>3.16. Охорона здоров'я</t>
  </si>
  <si>
    <t>Розвивати інфраструктуру системи охорони здоров'я</t>
  </si>
  <si>
    <t>Придбання апарату УЗД</t>
  </si>
  <si>
    <t>КЛПЗ "Лиманська ЦРЛ"</t>
  </si>
  <si>
    <t>Придбано апарат УЗД</t>
  </si>
  <si>
    <t>Коригування ПКД по об'єкту "Капітальний ремонт амбулаторії ЗП-СМ смт.Новоселівка КНП "ЦПМСД" Лиманської міської ради</t>
  </si>
  <si>
    <t>КНП "ЦПМСД" Лиманської міської ради</t>
  </si>
  <si>
    <t>Придбання телемедичного обладнання для амбулаторії ЗП-см смт.Торське КНП ЦПМСД</t>
  </si>
  <si>
    <t>Придбання телемедичного обладнання для амбулаторії ЗП-см смт.Зарічне КНП ЦПМСД</t>
  </si>
  <si>
    <t>Придбання телемедичного обладнання для амбулаторії ЗП-см смт.Ямпіль КНП ЦПМСД</t>
  </si>
  <si>
    <t>Оформлення енергетичного сертифікату будівлі КНП ЦПМСД</t>
  </si>
  <si>
    <t>Кількість оформлених енергетичних сертифікатів, одиниць</t>
  </si>
  <si>
    <t>Оформлення енергетичного сертифікату амбулаторії загальної практики - сімейної медецини смт. Зарічне КНП "ЦПМСД" Лиманської міської ради</t>
  </si>
  <si>
    <t>Придбання офісних та медичних меблів для амбулаторії ЗП-СМ смт.Зарічне КНП «ЦПМСД» Лиманської міської ради</t>
  </si>
  <si>
    <t>Придбання меблів для амбулаторій</t>
  </si>
  <si>
    <t>Удосконалення кадрової політики</t>
  </si>
  <si>
    <t>Підвищення кваліфікації лікарів та молодших медичних спеціалістів</t>
  </si>
  <si>
    <t>Загальна кількість лікарів які підвищили кваліфікацію, осіб (лікарів - 14, мол. медичних - 29)</t>
  </si>
  <si>
    <t>Впровадження електронного документообігу в закладах охорони здоров’я</t>
  </si>
  <si>
    <t>КЛПЗ "Лиманська ЦРЛ",  КНП "ЦПМСД" Лиманської міської ради</t>
  </si>
  <si>
    <t>Оплата за мережі інтернет та телефонний зв'язок, Проплата за програмне забезпечення - 2 один.</t>
  </si>
  <si>
    <t xml:space="preserve">Забезпечити придбання житла для кадрів амбулаторії ЗП-СМ </t>
  </si>
  <si>
    <t>Забезпечити придбання житла для лікаря кардіолога</t>
  </si>
  <si>
    <t>Проплата за навчання студентів в вищих медичних закладах</t>
  </si>
  <si>
    <t>Кількість студентів, яким проплачено за навчання</t>
  </si>
  <si>
    <t>Забезпечення хворих на ВІЛ-інфекцію і СНІД  та профілактика ВІЛ-інфекції</t>
  </si>
  <si>
    <t>Придбання тест/систем, реактивів та систем відбору крові задля добровільного консультування і тестування на ВІЛ-інфекцію населення і вагітних</t>
  </si>
  <si>
    <t>КЛПЗ "Лиманська ЦРЛ", КНП "ЦПМСД" Лиманської міської ради</t>
  </si>
  <si>
    <t>Охоплено ДКТ, осіб</t>
  </si>
  <si>
    <t>Забезпечити молочними сумішами дітей, народжених від ВІЛ-інфікованих матерів</t>
  </si>
  <si>
    <t>Кількість дітей, що забезпечені молочними сумішами, осіб</t>
  </si>
  <si>
    <t>Забезпечення медичних працівників засобами індивідуального захисту, їх обов'язкове страхування</t>
  </si>
  <si>
    <t>Застраховано медичних працівників від нещасних випадків ВІЛ інфекцій, осіб</t>
  </si>
  <si>
    <t>Придбання лікарських засобів задля лікування та обстеження опортуністичних захворювань у ВІЛ-інфікованих та хворих на СНІД, та моніторингу АРТ</t>
  </si>
  <si>
    <t>Кількість людей, яким проведенно тестування, осіб</t>
  </si>
  <si>
    <t>Забезпечення хворих на туберкульоз та профілактика захворювання</t>
  </si>
  <si>
    <t>Виявлення хворих на туберкульоз,  шляхом проведення безоплатного рентгенологічного та бактеріоскопічного обстеження</t>
  </si>
  <si>
    <t>Проведено безоплатних рентгенографій, флюрографій, бактероскопій, одиниць</t>
  </si>
  <si>
    <t>2924, 9719, 143</t>
  </si>
  <si>
    <t>Забезпечення продовольчими пакетами на амбулаторному лікуванні</t>
  </si>
  <si>
    <t>Кількість хворих, які забезпечені продовольчими пакетами, осіб</t>
  </si>
  <si>
    <t>Своєчасне проведення туберкулінодіагностики у дітей 4 - 14 років, придбання медикаментів</t>
  </si>
  <si>
    <t>Підлягало туберкулінодіагностиці, осіб</t>
  </si>
  <si>
    <t>Забезпечення дорослих, хворих на цукровий та нецукровий діабет</t>
  </si>
  <si>
    <t>Препаратами інсуліну</t>
  </si>
  <si>
    <t>Кількість хворих, які отримали препарат інсуліну, осіб</t>
  </si>
  <si>
    <t>Забезпечення дітей та вагітних, хворих на цукровий та нецукровий діабет</t>
  </si>
  <si>
    <t xml:space="preserve">Глюкометрами, в тому числі тест-смужками  </t>
  </si>
  <si>
    <t xml:space="preserve">Забезпечити лікарськими засобами хворих на серцево-судинні захворювання, цукровий діабет 2-го типу та бронхіальну астму </t>
  </si>
  <si>
    <t>Повне або часткове відшкодування вартості лікарських засобів під час амбулаторного лікування осіб, які страждають на серцево-судинні захворювання, цукровий діабет 2-го типу та бронхіальну астму</t>
  </si>
  <si>
    <t>Забезпечення хворих на вірусний гепатит С</t>
  </si>
  <si>
    <t>Оплата послуг, придбання медикаментів для обстеження на гепатит С,В</t>
  </si>
  <si>
    <t>Кількість обстежених, осіб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</si>
  <si>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</t>
  </si>
  <si>
    <t>Закупівля вакцин, придбання медикаментів</t>
  </si>
  <si>
    <t>Закупівля анатоксинів та сироваток</t>
  </si>
  <si>
    <t>Кількість осіб, яким надані медикаменти</t>
  </si>
  <si>
    <t>Забезпечення онкологічних хворих</t>
  </si>
  <si>
    <t xml:space="preserve">Лікарськими засобами </t>
  </si>
  <si>
    <t>Забезпечення пільгової категорії населення</t>
  </si>
  <si>
    <t>Медикаментами</t>
  </si>
  <si>
    <t>Кількість осіб, що за пільговими рецептами одержали медикаменти</t>
  </si>
  <si>
    <t>Зубним протезуванням</t>
  </si>
  <si>
    <t>Кількість осіб, яким проведено зубопротезування</t>
  </si>
  <si>
    <t>Слуховими апаратами</t>
  </si>
  <si>
    <t>Кількість пільговиків, які забезпечені слуховими апаратами, осіб</t>
  </si>
  <si>
    <t>Засобами технічної реабілітації</t>
  </si>
  <si>
    <t>Кількість пільговиків, які забезпечені засобами технічної реабілітації, осіб</t>
  </si>
  <si>
    <t xml:space="preserve">Медикаменти для надання паліативної допомоги </t>
  </si>
  <si>
    <t>Кількість осіб, що одержали за пільговими рецептами одержали медикаменти, осіб</t>
  </si>
  <si>
    <t>6.</t>
  </si>
  <si>
    <t>Придбання спеціальних рецептурних бланків</t>
  </si>
  <si>
    <t>Кількість придбаних бланків, одиниць</t>
  </si>
  <si>
    <t>Забезпечення дорослих хворих на орфанні захворювання</t>
  </si>
  <si>
    <t>Лікарськими засобами  для дорослих</t>
  </si>
  <si>
    <t>Кількість хворих дорослого віку, які забезпечені лікарськими засобами, осіб</t>
  </si>
  <si>
    <t>Забезпечення дітей, хворих на орфанні захворювання</t>
  </si>
  <si>
    <t>Лікарськими засобами  для дітей</t>
  </si>
  <si>
    <t>Кількість хворих дітей, які забезпечені лікарськими засобами, осіб</t>
  </si>
  <si>
    <t>Забезпечення ветеранів ВОВ</t>
  </si>
  <si>
    <t xml:space="preserve">Надання якісної стаціонарної допомоги </t>
  </si>
  <si>
    <t>Вартість ліжко дня на медикаменти - 32,30 грн., вартість на харчування - 22,20 грн.</t>
  </si>
  <si>
    <t xml:space="preserve">32,30 грн., 22,20 грн.                                    </t>
  </si>
  <si>
    <t>Забезпечення хворих на гемофілію факторами згортання крові для надання екстреної медичної допомоги</t>
  </si>
  <si>
    <t>Дорослих</t>
  </si>
  <si>
    <t>Кількість хворих дорослого віку, які забезпечені факторами згортання крові, осіб</t>
  </si>
  <si>
    <t xml:space="preserve">Забезпечення жінок фертільного віку та вагітних </t>
  </si>
  <si>
    <t xml:space="preserve">Сучасними методами пренатальної діагностики вродженої та спадкової патології вагітних групи ризику 100% -вим охопленням </t>
  </si>
  <si>
    <t>Кількість вагітних яким проведенно діагностику вродженої та спадкової патології, осіб</t>
  </si>
  <si>
    <t>Контрацептивами (оральні, бар'єрні, ВМК та інші) жінок, якім вагітність та пологи загрожують життю</t>
  </si>
  <si>
    <t>Кількість жінок, яких абезпечено контрацептивами, осіб</t>
  </si>
  <si>
    <t>Акушерські стаціонари сучасним діагностичним обладнанням, зокрема апарати (УЗД,  КТГ та ШВЛ для дорослих), кольпоскопи та обладнання для проведення рідинної цитології тощо</t>
  </si>
  <si>
    <t xml:space="preserve">4. </t>
  </si>
  <si>
    <t>Придбання дихальних апаратів для новонародженних, в т.ч. і для недоношених</t>
  </si>
  <si>
    <t xml:space="preserve">Медикаментами для надання невідкладної допомоги (при тяжких гестозах, септичних ускладненнях та анеміях, тощо) </t>
  </si>
  <si>
    <t>Кількість жінок, яким надано допомогу при невідкладних станах, осіб</t>
  </si>
  <si>
    <t>Медикаменти при акушерських кровотечах</t>
  </si>
  <si>
    <t>Кількість жінок, яким надано допомогу при акушерських кровотечіях, осіб</t>
  </si>
  <si>
    <t>7.</t>
  </si>
  <si>
    <t>Безоплатне проведення добровільного медичного обстеження осіб на TORCH — інфекцію</t>
  </si>
  <si>
    <t>Проведено добровільних обстежень, осіб</t>
  </si>
  <si>
    <t>8.</t>
  </si>
  <si>
    <t>Тести для визначення околоплідних вод.</t>
  </si>
  <si>
    <t>Забезпечення дітей, хворих на фенілкетонурію</t>
  </si>
  <si>
    <t>Продуктами лікувального харчування</t>
  </si>
  <si>
    <t>Кількість дітей забезпечених продуктами лікувального харчування</t>
  </si>
  <si>
    <t xml:space="preserve">Забезпечення дітей перших двох років життя з малозабезпечених сімей </t>
  </si>
  <si>
    <t>Пільговим харчуванням</t>
  </si>
  <si>
    <t>Кількість дітей забезпечених пільговим харчування</t>
  </si>
  <si>
    <t>Забезпечення хворих у до- та після операційний період з трансплантації</t>
  </si>
  <si>
    <t>Медикаменти</t>
  </si>
  <si>
    <t>Обстеження технічного стану будівель</t>
  </si>
  <si>
    <t>Обстеження технічного стану будівель амбулаторії загальної практики - сімейної медицини смт. Зарічне КНП "ЦПМСД" Лиманської міської ради</t>
  </si>
  <si>
    <t>Отримано експертний висновок, щодо технічного стану будівлі</t>
  </si>
  <si>
    <t>Інші завдання: утримання закладів охорони здоров'я вторинного рівня, надання медичної допомоги</t>
  </si>
  <si>
    <t>Послуги для забезпечення стабільного функціонування закладу</t>
  </si>
  <si>
    <t>Вересень-грудень</t>
  </si>
  <si>
    <t>КНП "Лиманська ЦРЛ"</t>
  </si>
  <si>
    <t>Послуги касового обслуговування, технічне обслугування ліфтів, послуги з охоронної сигналізації, телекомунікаційні послуги</t>
  </si>
  <si>
    <t>1 касове обслуговування Ощадбанк, 1 ліфт, 1 охоронна сигналізація, виклик швидкого реагування</t>
  </si>
  <si>
    <t>Придбання продуктів харчування</t>
  </si>
  <si>
    <t>Забезпечено харчуванням хворих, які знаходяться на лікуванні у стаціонарах, ліжко-дні</t>
  </si>
  <si>
    <t>Разом</t>
  </si>
  <si>
    <t>3.17. Захист прав дітей-сиріт та дітей, позбавлених батьківського піклування</t>
  </si>
  <si>
    <t>Сприяння розвитку наставництва для дітей-сиріт та дітей, позбавлених батьківського піклування, які виховуються в державних дитячих закладах</t>
  </si>
  <si>
    <t>Забезпечення контролю за наданням наставницьких послуг вихованцям відділення школи-інтернат СОЦСР "Смарагдове місто"</t>
  </si>
  <si>
    <t>Лиманський міський центр соціальних служб для сім'ї, дітей та молоді, Служба у справах дітей міської ради</t>
  </si>
  <si>
    <t>Кількість дітей над якими забезпечено контроль щодо надання наставницьких послуг, осіб</t>
  </si>
  <si>
    <t>Забезпечення права, дітей-сиріт і дітей, позбавлених батьківського піклування, та осіб з їх числа, на житло</t>
  </si>
  <si>
    <t>Придбання житла  для осіб з числа дітей-сиріт та дітей, позбавлених батьківського піклування,на умовах співфінансування</t>
  </si>
  <si>
    <t xml:space="preserve">Виконавчий комітет Лиманської міської ради </t>
  </si>
  <si>
    <t>Кількість придбаного житла, одиниць</t>
  </si>
  <si>
    <t>Забезпечення права дітей на виховання в сім'ї</t>
  </si>
  <si>
    <t>Забезпечення належних умов утримання,  реабілітації та реінтеграції в сім'ю дітей в центрі соціально-психологічної реабілітації дітей</t>
  </si>
  <si>
    <t>Виконавчий комітет Лиманської міської ради, Служба у справах дітей міської ради</t>
  </si>
  <si>
    <t>Кількість дітей, яким надана допомога; придбано матеріалів для проведення поточного ремонту: фарба (кількість банок); колор та розчинник (кількість штук); тюль (кількість метрів)</t>
  </si>
  <si>
    <t>71; 13; 12; 90</t>
  </si>
  <si>
    <t>Широке запровадження влаштування дітей-сиріт та дітей, позбавлених батьківського піклування, в сім`ї громадян: на усиновлення, під опіку, в прийомні сім`ї та дитячі будинки сімейного типу. Забезпечення функціонування мережі дитячих будинків сімейного типу та прийомних сімей</t>
  </si>
  <si>
    <t>І-ІІІ квартали</t>
  </si>
  <si>
    <t>Кількість дітей, які виховуються в прийомних сім'ях, дитячих будинках сімейного типу, осіб</t>
  </si>
  <si>
    <t>Забезпечення ведення обліку дітей-сиріт та дітей, позбавлених батьківського піклування ЄІАС "Діти"</t>
  </si>
  <si>
    <t>Служба у справах дітей міської ради</t>
  </si>
  <si>
    <t>Придбання антивірусної програми, штук</t>
  </si>
  <si>
    <t>Проведення профілактичних  рейдів, зменшення  бездоглядності і безпритульності</t>
  </si>
  <si>
    <t>Кількість проведених рейдів, одиниць</t>
  </si>
  <si>
    <t>Придбання оргтехніки (комп'ютера в зборі)</t>
  </si>
  <si>
    <t>Придбано комп'ютерів, одиниць</t>
  </si>
  <si>
    <t>Надання одноразової допомоги на облащтування новоствореного дитячого будинку сімейного типу, житло для якого придбано за рахунок субвенції державного бюджету</t>
  </si>
  <si>
    <t>Придбано: холодильник, пральна машина-автомат, спальня, ліжко, матраси, комод, штук</t>
  </si>
  <si>
    <t>3.18. Культура і туризм</t>
  </si>
  <si>
    <t>Створювати позитивну репутацію активно-патріотичного громадянина через проведення культурних заходів, орієнтованих на патріотичне виховання</t>
  </si>
  <si>
    <t>Організація та проведення культурно-масових заходів (фестивалі, концерти, свята, ювілеї, вечори, виставки тощо)</t>
  </si>
  <si>
    <t>Відділ культури і туризму міської ради</t>
  </si>
  <si>
    <t>Кількість проведених культурно-масових заходів</t>
  </si>
  <si>
    <t>Передплата періодичних видань</t>
  </si>
  <si>
    <t>Кількість передплачених видань</t>
  </si>
  <si>
    <t>Розвиток бібліотечної справи: поповнення, збереження фондів, інформитизація бібліотек, тощо</t>
  </si>
  <si>
    <t>Збільшення кількості бібліотечного фонду, одиниць</t>
  </si>
  <si>
    <t>Придбання 2-х комплектів музичної апаратури для ЦКД с. Рубці та МБК смт. Зарічне</t>
  </si>
  <si>
    <t>Придбано комплектів музичної апаратури, одиниць</t>
  </si>
  <si>
    <t>Придбання комплекту радіосистем з головним мікроіоном для ЦКД ім. Горького</t>
  </si>
  <si>
    <t>Придбано комплектів радіосистем, одиниць</t>
  </si>
  <si>
    <t>Розробка проекту землеустрою, щодо відведення земельної ділянки для постійного користування за адресою: м. Лиман, вул. Деповська, буд. 2в</t>
  </si>
  <si>
    <t>Виготовлено проекту землеустрою, одиниць</t>
  </si>
  <si>
    <t>Реконструкція покрівлі міського будинку культури смт. Ярова, що розташований за адресою: Донецька область, Лиманський район, смт. Ярова, вулиця Кооперативна, буд 7-Б</t>
  </si>
  <si>
    <t>Виконана передплата на придбання будівельних матеріалів. Площа покрівлі будинку культури, що буде реконструйована, м2</t>
  </si>
  <si>
    <t>Придбання ноутбука для краєзнавчого музею</t>
  </si>
  <si>
    <t>Відділу культури і туризму міської ради</t>
  </si>
  <si>
    <t>Придбано техніки, одиниць</t>
  </si>
  <si>
    <r>
      <rPr>
        <sz val="12"/>
        <color indexed="8"/>
        <rFont val="Times New Roman"/>
        <family val="1"/>
      </rPr>
      <t>Проектні роботи по об</t>
    </r>
    <r>
      <rPr>
        <sz val="13"/>
        <color indexed="8"/>
        <rFont val="Times New Roman"/>
        <family val="1"/>
      </rPr>
      <t>'</t>
    </r>
    <r>
      <rPr>
        <sz val="12"/>
        <color indexed="8"/>
        <rFont val="Times New Roman"/>
        <family val="1"/>
      </rPr>
      <t>єкту «Технічне пероснащення системи газопостачання нежитлового приміщення за адресою: вул. Свободи, 46, м. Лиман», будівля Дитячої бібілотеки ім. Т.Г. Шевченка</t>
    </r>
  </si>
  <si>
    <t>Кількість виконаних проектних робіт, одиниць</t>
  </si>
  <si>
    <r>
      <rPr>
        <sz val="12"/>
        <color indexed="8"/>
        <rFont val="Times New Roman"/>
        <family val="1"/>
      </rPr>
      <t xml:space="preserve">Придбання YAMAHA  </t>
    </r>
    <r>
      <rPr>
        <sz val="13"/>
        <color indexed="8"/>
        <rFont val="Times New Roman"/>
        <family val="1"/>
      </rPr>
      <t>клавіш з молоточковою механікою для Музичної школи м. Лиман</t>
    </r>
  </si>
  <si>
    <t>Кількість придбаної техніки, одиниць</t>
  </si>
  <si>
    <t>10.</t>
  </si>
  <si>
    <t>Придбання кондиціонеру для БД с. Діброва</t>
  </si>
  <si>
    <t>3.19. Заходи, пов’язані з наслідками проведення АТО на території області. Підтримка внутрішньо переміщених осіб</t>
  </si>
  <si>
    <t>Створення системи психологічної, соціальної та фізичної реабілітації для населення, яке постраждало внаслідок проведення конфлікту. Підтримувати воїнів АТО та їх сім'ї</t>
  </si>
  <si>
    <t>Одноразова виплата постраждалим учасникам  АТО  та ООС і  членам сімей загиблих учасників АТО та ООС</t>
  </si>
  <si>
    <t>Щомісячна виплата в розмірі одного прожиткового мінімуму  сім'ям загиблих (померлих) та зниклих безвісті учасників АТО  та ООС</t>
  </si>
  <si>
    <t>Кількість сімей загиблих (померлих) учасників АТО</t>
  </si>
  <si>
    <t>Відшкодування 50 % сплати за ЖКП та придбання твердого палива родинам загиблих учасників АТО та ООС</t>
  </si>
  <si>
    <t xml:space="preserve"> УСЗН</t>
  </si>
  <si>
    <t>Забезпечення учасників АТО та ООС  санаторно-курортним лікуванням</t>
  </si>
  <si>
    <t>Кількість осіб, заяв</t>
  </si>
  <si>
    <t>Професійна адаптація  учасників АТО та ООС</t>
  </si>
  <si>
    <t>Психологічна реабілітація учасників АТО та ООС</t>
  </si>
  <si>
    <t>Виплати грошової компенсації вартості проїзду учасників Революції Гідності та учасників АТО та ООС до реабілітаційних установ для проходження психологічної реабілітації та назад</t>
  </si>
  <si>
    <t>Надання одноразової матеріальної допомоги особам з інвалідністю внаслідок війни з числа учасників АТО та ООС та членам сімей загиблих учасників  АТО та ООС</t>
  </si>
  <si>
    <t>3.20. Охорона навколишнього природного середовища</t>
  </si>
  <si>
    <t>Усувати екологічні загрози, в тому числі які виникли внаслідок проведення АТО</t>
  </si>
  <si>
    <t>Розроблення проектів створення, зміни меж територій і об'єктів природно-заповідного фонду</t>
  </si>
  <si>
    <t>Розроблено проектів</t>
  </si>
  <si>
    <t>Заходи з озеленення міст і сіл, а саме інвентаризація об'єктів зеленого господарства</t>
  </si>
  <si>
    <t>КП "Лиманський "Зеленбуд"</t>
  </si>
  <si>
    <t>Проведено інвентаризацію зелених насаджень, га</t>
  </si>
  <si>
    <t>Впровадження комплексу заходів для вирішення проблем поводження з твердими побутовими відходами</t>
  </si>
  <si>
    <t>Придбання обладнання для збору побутових відходів, а саме придбання контейнерів.</t>
  </si>
  <si>
    <t>Забезпечення екологічно безпечного збирання ТПВ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</si>
  <si>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речовин.</t>
  </si>
  <si>
    <t>Передано на утилізацію небезпечних відходів, кг</t>
  </si>
  <si>
    <t xml:space="preserve">Підтримувати освітні та інформаційні заходи з підвищення обізнаності населення, інформування щодо екологічних ризиків, забезпечення проведення роз’ясню- вальної роботи з керівництвом та адміністрацією небез- печних підприємств із залученням можливостей ОДА, ЗМІ
</t>
  </si>
  <si>
    <t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середовища, видання поліграфічної продукції з екологічної тематики,  створення бібліотек,  відеотек, фонотек тощо</t>
  </si>
  <si>
    <t>Організовано виставку на екологічному форумі, кількість виставок
Видано поліграфічної продукції, од.</t>
  </si>
  <si>
    <t xml:space="preserve"> Усувати екологічні загрози, в тому числі які виникли внаслідок проведення АТО</t>
  </si>
  <si>
    <t>Функціонування державної системи моніторингу навколишнього природного середовища.</t>
  </si>
  <si>
    <t>Проведено досліджень, кількість</t>
  </si>
  <si>
    <t>Реконструкція каналізаційних очисних споруд м. Лиман</t>
  </si>
  <si>
    <t>Департамент екології та природних ресурсів Донецької облдержадміністрації</t>
  </si>
  <si>
    <t>Забезпечення нормативної очистки стічних вод, зменшення обсягів скиду забруднюючих речовин в кількості 4,0 тис.м3/доб. Здійснена предоплата за виконані роботи</t>
  </si>
  <si>
    <t>Роботи з ліквідації надзвичайного становища на земельній ділянці розташованої поруч земельної ділянки, визначеної для обслуговування полігону з вивезення твердих побутових відходів</t>
  </si>
  <si>
    <t>Розробка проектно-кошторисної документації, од.</t>
  </si>
  <si>
    <t>Послуги з ліквідації несанкціонованого звалища біля земельної ділянки, визначеної для обслуговування полігону з вивезення твердих побутових відходів</t>
  </si>
  <si>
    <t>Розробка сміття екскаваторами місткістю ковша 0,25 м3 з навантаженням на автомобілі-самоскиди, група грунту 2, м3
Перевезення сміття до 0,5 км, т
Розробка сміття екскаваторами місткістю ковша 0,25 м3 з навантаженням на автомобілі-самоскиди, група грунту 1, м3</t>
  </si>
  <si>
    <t xml:space="preserve">
5600 
8336 
880</t>
  </si>
  <si>
    <t>Послуги з підготовлення площі для будівництва сміттєсортувальної лінії на земельній ділянці, визначеної для обслуговування полігону з вивезення твердих побутових відходів</t>
  </si>
  <si>
    <t xml:space="preserve">Розробка грунту (сміття) в траншеях та котлованах екскаваторами місткістю ковша 0,25 м3 з навантаженням на автомобілі-самоскиди, група грунту 2, м3
Перевезення сміття до 0,5 км, т
Планування площ механізованим способом, група грунту 2, м2 
Розробка грунту (сміття) в траншеях та котлованах екскаваторами місткістю ковша 0,25 м3 з навантаженням на автомобілі-самоскиди, група грунту 1, м3 </t>
  </si>
  <si>
    <t xml:space="preserve">
 5600
8336
                                          20000
880</t>
  </si>
  <si>
    <t>3.21. Захист населення і територій від надзвичайних ситуацій</t>
  </si>
  <si>
    <t>Підвищувати рівень готовності відділів обласних і місцевих органів влади у сфері реагування на надзвичайні ситуації та розвивати їхню інфраструктуру з реагування на надзвичайні ситуації</t>
  </si>
  <si>
    <t>Проведення збільшення закладки матеріально-технічних засобів в місцевий резерв для попередження ліквідації надзвичайних ситуацій і життєзабезпечення постраждалого населення</t>
  </si>
  <si>
    <t>Виконавчий комітет міської ради , підприємства всіх форм власності</t>
  </si>
  <si>
    <t>Придбання паливо-мастильних матеріалів, літрів</t>
  </si>
  <si>
    <t xml:space="preserve">Організація проведення заходів щодо ліквідації лісових пожеж у пожежо небезпечний період </t>
  </si>
  <si>
    <t>Квітень­ жовтень</t>
  </si>
  <si>
    <t>Виконавчий комітет міської ради , ДП «Лиманський лісгосп», ННП «Святі гори»</t>
  </si>
  <si>
    <t>Організація проведення заходів щодо ліквідації підтоплень на території об'єднаної територіальної громади в весняний період</t>
  </si>
  <si>
    <t>В період пропуску паводку й льодоходу</t>
  </si>
  <si>
    <t xml:space="preserve">Виконавчий комітет міської ради, відділ з питань ЦЗ виконавчого комітету міської ради </t>
  </si>
  <si>
    <t>Організація проведення заходів щодо ліквідації надзвичайних ситуацій на  об'єктових житлово-комунального господарства</t>
  </si>
  <si>
    <t>Виконавчий комітет міської ради, відділ з питань ЦЗ, відділ ЖКГ</t>
  </si>
  <si>
    <t>Проведення евакуаційних заходів в період загрози виникнення надзвичайних ситуацій техногенного та природного характеру на території об'єднаної територіальної громади</t>
  </si>
  <si>
    <t xml:space="preserve">Виконавчий комітет міської ради, відділ з питань ЦЗ </t>
  </si>
  <si>
    <t>Організація та забезпечення харчування учасників ліквідації наслідків НС та еваконаселення</t>
  </si>
  <si>
    <t>В разі виникнення НС</t>
  </si>
  <si>
    <t>Виконавчий комітет міської ради, відділ економічного розвитку і торгівлі</t>
  </si>
  <si>
    <t>Харчування учасників ліквідації наслідків НС та еваконаселення, осіб/добу</t>
  </si>
  <si>
    <t>Підтримка безперебійного функціонування та експлуатаційне -технічне обслуговування засобів системи оповіщення населення про загрозу виникнення  надзвичайних ситуацій місцевого рівня</t>
  </si>
  <si>
    <t>Виконавчий комітет міської ради, відділ з питань ЦЗ</t>
  </si>
  <si>
    <t>Укладання договору з ПАТ «Укртелеком», кількість</t>
  </si>
  <si>
    <t>Технічне  переобладнання засобів оповіщення населення про загрозу виникнення надзвичайних ситуацій</t>
  </si>
  <si>
    <t>Січень-лютий</t>
  </si>
  <si>
    <t>Придбання транслюючих блоків, одиниць</t>
  </si>
  <si>
    <t>Придбання оргтехніки, топографічних карт, меблів для пункту управління ЦЗ</t>
  </si>
  <si>
    <t>­</t>
  </si>
  <si>
    <t>Придбання стільців, одиниць</t>
  </si>
  <si>
    <t>Розвиток та удосконалення системи підготовки фахівців керівного складу з питань цивільного захисту і населення до дій в умовах надзвичайної ситуації</t>
  </si>
  <si>
    <t>Кількість, осіб</t>
  </si>
  <si>
    <t>Забезпечення проведення паспортизації потенційно небезпечних об'єктів: - складання паспортів ПНО державними та комунальними підприємствами; - надсилання паспортів ПНО до НДІ макрографії МНС України</t>
  </si>
  <si>
    <t>Відділ з питань ЦЗ виконавчого комітету міської ради, керівники підприємств</t>
  </si>
  <si>
    <t>Виготовлення паспортів ПНО, шт.</t>
  </si>
  <si>
    <t>Виконання комплексних заходів щодо забезпечення готовності органів управління і сил до дій в екстремальних умов осінньо-зимового періоду на території об'єднаної територіальної громади</t>
  </si>
  <si>
    <t>Осінньо- зимовий період</t>
  </si>
  <si>
    <t>Виконавчий комітет, відділ з питань ЦЗ, відділ ЖКГ міської ради</t>
  </si>
  <si>
    <t>Поточний ремонт техніки, одиниць</t>
  </si>
  <si>
    <t>Виконання комплексних заходів щодо матеріального забезпечення безаварійного пропуску паводка й льодоходу у весняний період, ліквідації підтоплень на території об'єднаної територіальної громади</t>
  </si>
  <si>
    <t>В період пропуску паводка й льодоходу, при підтопленнях</t>
  </si>
  <si>
    <t>Розчистка місць підтоплень від завалів, кількість ділянок</t>
  </si>
  <si>
    <t>Виконання комплексних заходів щодо захисту лісів , сільськогосподарських угідь на території об'єднаної територіальної громади у весняно-літній пожежонебезпечний період</t>
  </si>
  <si>
    <t>Весняно-літній пожежонебезпечний  період</t>
  </si>
  <si>
    <t>Виконавець комітет міської ради, відділ з питань ЦЗ</t>
  </si>
  <si>
    <t>Обробка лісових насаджень, га</t>
  </si>
  <si>
    <t>Виконання комплексних заходів щодо захисту об'єктів господарської діяльності, що забезпечують нормальне функціювання систем життєдіяльності населення</t>
  </si>
  <si>
    <t>Виконавчий комітет міської ради, відділи з питань ЦЗ, ЖКГ, ОГД</t>
  </si>
  <si>
    <t>Придбання вогнегасників та протипожежних сумішей для захисту від пожеж, одиниць</t>
  </si>
  <si>
    <t>Підвищення обізнаності населення про поведінку при загрозі або під час виникнення надзвичайних ситуацій(випуск пам'яток, листівок для населення, проведення змагань, навчань з підготовки молоді, непрацюючого населення до дій у надзвичайних ситуаціях та інше)</t>
  </si>
  <si>
    <t>Виконавчий комітет міської ради,відділ  з питань ЦЗ</t>
  </si>
  <si>
    <t>Виготовлення листівок, пам'яток, штук</t>
  </si>
  <si>
    <t>Забезпечення консультаційних пунктів з питань цивільного захисту інформаційно-довідковим матеріалом, оформлення відповідних стендів</t>
  </si>
  <si>
    <t xml:space="preserve"> -</t>
  </si>
  <si>
    <t>Виготовлення стендів, одиниць</t>
  </si>
  <si>
    <t>Забезпечувати засобами захисту органів дихання непрацюючого населення, яке проживає в містах, віднесених до груп з цивільної оборони, в зоні можливого хімічного забруднення (в умовах АТО) та в прогнозованій зоні хімічного забруднення (в умовах мирного стану)</t>
  </si>
  <si>
    <t>Накопичення засобів індивідуального захисту органів дихання для забезпечення непрацюючого населення</t>
  </si>
  <si>
    <t>Придбання засобів індивідуального захисту органів дихання, одиниць</t>
  </si>
  <si>
    <t>Приводити наявні захисні споруди цивільного захисту у готовність до використання за призначенням</t>
  </si>
  <si>
    <t>Проведення технічної інвентаризації захисних споруд цивільного захисту (цивільної оборони), в тому числі тих, що належать до комунальної власності міської ради</t>
  </si>
  <si>
    <t>Виготовлення технічних паспортів об’єктів, одиниць</t>
  </si>
  <si>
    <t>Підвищувати обізнаність населення щодо поводження з вибухонебезпечними предметами</t>
  </si>
  <si>
    <t>Організація проведення заходів на випадок  виявлення та знищення вибухонебезпечних предметів часів Другої світової війни та АТО</t>
  </si>
  <si>
    <t>Кількість заходів, одиниць</t>
  </si>
  <si>
    <t xml:space="preserve">Сприяти   забезпеченню   пожежно-   та   аварійно-рятувальних  підрозділів  необхідною спецтехнікою
та обладнанням, своєчасному їх переоснащенню, забезпеченню  нормативної  кількості пожежно-рятувальних
підрозділів у населених пунктах області
</t>
  </si>
  <si>
    <t>Забезпечення оперативного реагування на НС місцевого рівня, готовності повноцінного функціонування підрозділу КЗ «Лиманський центр безпеки громадян»</t>
  </si>
  <si>
    <t>КЗ «Лиманський центр безпеки громадян»</t>
  </si>
  <si>
    <t xml:space="preserve">Інші </t>
  </si>
  <si>
    <t>Фінансування заходів щодо формування страхового фонду документації об'єктів місцевих органів управління (будівлі, споруди, інженерні мережі міської ради)</t>
  </si>
  <si>
    <t>Створення страхової  документації, одиниць</t>
  </si>
  <si>
    <t>Забезпечення фінансування аварійно -рятувальних служб  на водних об'єктах за обстеження пляжів комунальної власності та постійне аварійно - рятувальне обслуговування водних об'єктів  на територій об'єднаної територіальної громади</t>
  </si>
  <si>
    <t>Кількість послуг аварійно -рятувальних служб  на водних об'єктах, одиниць</t>
  </si>
  <si>
    <t>Дообладнання пунктів управління штабу територіальної оборони</t>
  </si>
  <si>
    <t>Придбання оргтехніки  та обладнання, одиниць</t>
  </si>
  <si>
    <t>Забезпечення безпечного та надійного зв'язку між відповідними службами та підрозділами при виникненні надзвичайних ситуацій</t>
  </si>
  <si>
    <t>Придбання обладнання, одиниць</t>
  </si>
  <si>
    <t>Придбання матеріально-технічних засобів для поповнення місцевого резерву Лиманської об’єднаної територіальної громади</t>
  </si>
  <si>
    <t>Придбання матеріально-технічних засобів</t>
  </si>
  <si>
    <t xml:space="preserve">3.22. Розвиток інформаційного простору. Забезпечення доступу до неупереджених джерел інформації </t>
  </si>
  <si>
    <t>Розвивати інформаційно-комунікаційну інфраструктуру</t>
  </si>
  <si>
    <t xml:space="preserve">Сприяння  функціонуванню інтернет-центрів на базі Центральної бібліотечної системи </t>
  </si>
  <si>
    <r>
      <rPr>
        <sz val="11"/>
        <color indexed="32"/>
        <rFont val="Times New Roman"/>
        <family val="1"/>
      </rPr>
      <t xml:space="preserve">Відділ організаційної роботи та внутрішньої політики виконавчого комітету міської ради, 
відділ культури та туризму міської ради
</t>
    </r>
  </si>
  <si>
    <t>Модернізація та підтримка офіційного сайту міської ради з метою приведення його у відповідність із сучасними стандартами інформаційного маркетингу</t>
  </si>
  <si>
    <t>Відділ організаційної роботи та внутрішньої політики, 
відділ інформаційних технологій
виконавчого комітету міської ради</t>
  </si>
  <si>
    <t>Кількість відвідувань сайту</t>
  </si>
  <si>
    <t>Сприяти конкуренції та високим професійним стандартам у медіа. Проводити заходи по підвищенню кваліфікації  журналістів ЗМІ</t>
  </si>
  <si>
    <t>Залучення місцевих ЗМІ до участі у міжнародних, регіональних, обласних , місцевих конкурсах журналістських робіт</t>
  </si>
  <si>
    <t>Відділ організаційної роботи та внутрішньої політики, 
Виконавчого комітету міської ради</t>
  </si>
  <si>
    <t>Систематичне проведення семінарів-нарад, консультацій у форматі засідання за «круглим столом» з керівниками засобів масової інформації, представниками громадських організацій, спілок, діяльність яких пов’язана з ЗМІ,  комунікацією з органами місцевого сам</t>
  </si>
  <si>
    <t>Стимулювання серед місцевих ЗМІ попиту на позитивні новини про різні аспекти життя Лиманської ОТГ  шляхом проведенню інформаційно-рекламних кампаній у ЗМІ і постійної роботи в соціальних мережах та на інтернет-форумах</t>
  </si>
  <si>
    <t>Відділ організаційної роботи та внутріш-ньої політики, виконавчого комітету міської ради</t>
  </si>
  <si>
    <t>Кількість інформаційно-рекламних компаній</t>
  </si>
  <si>
    <t>Інформування місцевих ЗМІ щодо проведення форумів, тренінгів, навчальних семінарів, а також зустрічей з обміну досвідом</t>
  </si>
  <si>
    <t>Кількість інформацій</t>
  </si>
  <si>
    <t>Забезпечувати обізнаність населення щодо переваг євроінтеграції</t>
  </si>
  <si>
    <t>Розробка макетів постерів та інформаційних плакатів</t>
  </si>
  <si>
    <t>Кількість розроблених макетів</t>
  </si>
  <si>
    <t>Проведення круглих столів, конференцій, лекцій, відкритих уроків, тощо на тему “Україна-Європейський союз”</t>
  </si>
  <si>
    <t>Відділ організаційної роботи та внутрішньої політики виконавчого комітету міської ради, управління освіти, молодів та спорту, відділ культури і туризму міської ради</t>
  </si>
  <si>
    <t>Впроваджувати аналітичний контент</t>
  </si>
  <si>
    <t>Впровадження та забезпечення функціонування програмного забезпечення BIS-SOFT "Електронний бюджет участі", «АІС енергосервіс», “Контакт сервіс” «Електронні петиції», «Інвестиційний портал», «Поіменне голосування»</t>
  </si>
  <si>
    <t>Очікуване збільшення відвідувань офіційного сайту міської ради (%)</t>
  </si>
  <si>
    <t>Проводити широкі PR кампанії заходів, пов’язаних з вирішенням соціально важливих   питань</t>
  </si>
  <si>
    <t>Анонсування заходів та подій в місцевих друкованих періодичних виданнях, на офіційному веб-сайті міської ради та її офіційній сторінці у “Facebook”</t>
  </si>
  <si>
    <t>Кількість 
Анонсів:
“Facebook”
Сайт</t>
  </si>
  <si>
    <t>Широке висвітлення заходів та подій в місцевих друкованих періодичних виданнях, на офіційному веб-сайті міської ради та її офіційній сторінці у “Facebook”</t>
  </si>
  <si>
    <t>Кількість  публікацій:
“Facebook”
Сайт</t>
  </si>
  <si>
    <t xml:space="preserve">3.23. Розвиток зовнішньоекономічної діяльності, міжнародної і міжрегіональної співпраці </t>
  </si>
  <si>
    <t>Створення позитивного для інвесторів іміджу ОТГ,  посилення міжрегіональних і міжнародних зв’язків та залучення інвестиційних ресурсів</t>
  </si>
  <si>
    <t>Участь у міжнародних економічних форумах,  регіональних семінарах, зустрічах, конференціях, засіданнях та інших інформаційних заходах</t>
  </si>
  <si>
    <t>Структурні підрозділи виконавчого комітету міської ради</t>
  </si>
  <si>
    <t>Не потребує фінансування</t>
  </si>
  <si>
    <t>Проведено ділові переговори</t>
  </si>
  <si>
    <t xml:space="preserve">Висвітлення інформації про міжрегіональне та міжнародне співробітництво у засобах масової інформації </t>
  </si>
  <si>
    <t>Підписано меморандумів, угод про співробітництво</t>
  </si>
  <si>
    <t>Участь в урочистих заходах з нагоди святкування Дня Європи.</t>
  </si>
  <si>
    <t>3.24. Субвенція з місцевого бюджету державному бюджету на виконання програм соціально-економічного розвитку регіонів</t>
  </si>
  <si>
    <t>Реалізація Програми успішного  гасіння пожеж та проведення пожежно-рятувальних робіт на території Лиманської об“єднаної територіальної громади на 2019 рік</t>
  </si>
  <si>
    <t>Придбання паливно-мастильних, будівельних матеріалів та конструкцій</t>
  </si>
  <si>
    <t>Виконавчий комітет міської ради, ДПРЗ-21 ГУ ДСНС України в Донецькій області</t>
  </si>
  <si>
    <t>Створення матеріально-технічної бази та умов для розміщення особового складу та техніки, забезпечення боєздатності підрозділів ДПРЗ-21 ГУ ДСНС України у Донецькій області</t>
  </si>
  <si>
    <t>Паливно-мастильні матеріали — 7400 л, будівельні матеріали та конструкції - за розрахунком</t>
  </si>
  <si>
    <t>Реалізація Програми «Створення територіального центру комплектування та соціальної підтримки - 2019»</t>
  </si>
  <si>
    <t>Донецький обласний військовий комісаріат</t>
  </si>
  <si>
    <t>Матеріально-технічне забезпечення заходів Програми, придбання оргтехніки, од.</t>
  </si>
  <si>
    <t>3.25. Захист прав і свобод громадян</t>
  </si>
  <si>
    <t>Підтримувати правоохоронні органи та органи правосуддя задля оперативного реагування на прояви корупції, організовану злочинність з метою захисту прав  людини</t>
  </si>
  <si>
    <t xml:space="preserve">Придбання комп'ютерної та оргтехніки </t>
  </si>
  <si>
    <t>2 сектор Слов'янського міського відділу 2 управління (з дислокацією в м. Маріуполь Донецької області) ГУ СБУ в Донецькій та Луганській областях</t>
  </si>
  <si>
    <t>Придбання комп'ютерної та оргтехніки</t>
  </si>
  <si>
    <t xml:space="preserve">Придбання матеріально-технічних засобів </t>
  </si>
  <si>
    <t>Придбання систем відеоспостереження</t>
  </si>
  <si>
    <t>Придбання паливно-мастильних матеріалів та запчастин</t>
  </si>
  <si>
    <t>Придбання паливно-мастильних матеріалів, проведення ремонту службового автомобіля</t>
  </si>
  <si>
    <t>Поточний ремонт службових автомобілів</t>
  </si>
  <si>
    <t>Лиманське ВП Слов'янського ВП ГУНП в Донецькій області</t>
  </si>
  <si>
    <t>8 автомобілів</t>
  </si>
  <si>
    <t>Комп'ютери, багатофункціональні пристрої</t>
  </si>
  <si>
    <t>Комп'ютер - 6, БФП - 4</t>
  </si>
  <si>
    <t>Поточний ремонт приміщення актової зали</t>
  </si>
  <si>
    <t>Ремонт підлоги, ремонт стін, заміна вікон</t>
  </si>
  <si>
    <t>3.26. Інвестиційна діяльність та розвиток інфраструктури</t>
  </si>
  <si>
    <t>Створення сприятливого бізнес-середовища</t>
  </si>
  <si>
    <t xml:space="preserve">Створення бази даних інвестиційних проектів та пропозицій
</t>
  </si>
  <si>
    <t>Відділ інвестиційної діяльності виконавчого комітету міської ради</t>
  </si>
  <si>
    <t>Створення бази</t>
  </si>
  <si>
    <t>Створення позитивного для інвесторів іміджу регіону, проведення ребрендінгу з метою посилення міжрегіональних і міжнародних зв’язків та залучення інвестиційних ресурсів</t>
  </si>
  <si>
    <t>Розробка інвестиційного паспорту ОТГ</t>
  </si>
  <si>
    <t xml:space="preserve">Створення електронної версії інвестиційного паспорту та примірник в презентаційному друці </t>
  </si>
  <si>
    <t>2</t>
  </si>
  <si>
    <t>Графічне оформлення та друк інвестиційного паспорту Лиманської ОТГ</t>
  </si>
  <si>
    <t>Друкування екземплярів інвестиційного паспорту</t>
  </si>
  <si>
    <t>3</t>
  </si>
  <si>
    <t xml:space="preserve">Моніторинг пропозицій та конкурсів проектів, спрямованих на місцевий економічний розвиток, сприяння участі у конкурсах інвестиційних проектів
</t>
  </si>
  <si>
    <t>Надіслано інформаційних листів/подано проектів/виграно проектів</t>
  </si>
  <si>
    <t>25/26/4</t>
  </si>
  <si>
    <t>4</t>
  </si>
  <si>
    <t xml:space="preserve">Інформаційно-консультаційна підтримка суб’єктів господарювання, громадських організацій
</t>
  </si>
  <si>
    <t xml:space="preserve">Надано консультацій
</t>
  </si>
  <si>
    <t xml:space="preserve">   3.27. Маркетинг і інновації</t>
  </si>
  <si>
    <t>Підвищення спроможності місцевого самоврядування</t>
  </si>
  <si>
    <t>Розроблення брендбуку для виготовлення промоційної продукції</t>
  </si>
  <si>
    <t>Виконавчий комітет міської ради, відділ інвестиційної діяльності виконавчого комітету міської ради</t>
  </si>
  <si>
    <t>Створення брендбуку (концепція бренду, слоган громади, макет логотипу). Виготовлення наборів  (блокноти, кепки, футболки, чашки, магніти, вказівники вулиць, значки тощо)</t>
  </si>
  <si>
    <t>Оновлення інформаційно-комунікаційної системи «Інвестиційний портал»</t>
  </si>
  <si>
    <t>Розміщення актуальних грантових програм, можливостей, подій  для залучення фінансування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</si>
</sst>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.00"/>
    <numFmt numFmtId="166" formatCode="0.0"/>
    <numFmt numFmtId="167" formatCode="0.000"/>
    <numFmt numFmtId="168" formatCode="0"/>
    <numFmt numFmtId="169" formatCode="#,##0.00&quot;    &quot;;#,##0.00&quot;    &quot;;\-#&quot;    &quot;;\ @\ "/>
    <numFmt numFmtId="170" formatCode="@"/>
    <numFmt numFmtId="171" formatCode="0%"/>
    <numFmt numFmtId="172" formatCode="#,##0.0"/>
    <numFmt numFmtId="173" formatCode="#,##0.000"/>
    <numFmt numFmtId="174" formatCode="0.0;[RED]\-0.0"/>
    <numFmt numFmtId="175" formatCode="0.0\ ;[RED]\-0.0,"/>
    <numFmt numFmtId="176" formatCode="0.00;[RED]\-0.00"/>
    <numFmt numFmtId="177" formatCode="0.00;[RED]0.00"/>
    <numFmt numFmtId="178" formatCode="0.00%"/>
  </numFmts>
  <fonts count="36">
    <font>
      <sz val="11"/>
      <color indexed="32"/>
      <name val="Calibri"/>
      <family val="2"/>
    </font>
    <font>
      <sz val="10"/>
      <name val="Arial"/>
      <family val="0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14"/>
      <name val="Times New Roman"/>
      <family val="1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sz val="10"/>
      <color indexed="3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32"/>
      <name val="Times New Roman"/>
      <family val="1"/>
    </font>
    <font>
      <b/>
      <sz val="12"/>
      <color indexed="32"/>
      <name val="Times New Roman"/>
      <family val="1"/>
    </font>
    <font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0"/>
      <color indexed="32"/>
      <name val="Calibri"/>
      <family val="2"/>
    </font>
    <font>
      <sz val="11"/>
      <color indexed="32"/>
      <name val="Times New Roman"/>
      <family val="1"/>
    </font>
    <font>
      <sz val="12"/>
      <color indexed="63"/>
      <name val="Times New Roman"/>
      <family val="1"/>
    </font>
    <font>
      <vertAlign val="superscript"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59"/>
      <name val="Times New Roman"/>
      <family val="1"/>
    </font>
    <font>
      <b/>
      <sz val="12"/>
      <color indexed="59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6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1" fillId="0" borderId="0" applyBorder="0" applyAlignment="0" applyProtection="0"/>
    <xf numFmtId="164" fontId="15" fillId="0" borderId="0" applyBorder="0" applyProtection="0">
      <alignment/>
    </xf>
  </cellStyleXfs>
  <cellXfs count="390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 horizontal="center" vertical="top"/>
    </xf>
    <xf numFmtId="164" fontId="2" fillId="2" borderId="0" xfId="0" applyFont="1" applyFill="1" applyAlignment="1">
      <alignment vertical="top"/>
    </xf>
    <xf numFmtId="164" fontId="2" fillId="2" borderId="0" xfId="0" applyFont="1" applyFill="1" applyAlignment="1">
      <alignment horizontal="center" vertical="top"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top"/>
    </xf>
    <xf numFmtId="164" fontId="4" fillId="0" borderId="3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vertical="top"/>
    </xf>
    <xf numFmtId="164" fontId="4" fillId="0" borderId="2" xfId="0" applyFont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6" fillId="0" borderId="2" xfId="0" applyFont="1" applyBorder="1" applyAlignment="1">
      <alignment vertical="top" wrapText="1"/>
    </xf>
    <xf numFmtId="164" fontId="6" fillId="0" borderId="2" xfId="0" applyFont="1" applyBorder="1" applyAlignment="1">
      <alignment horizontal="center" vertical="top"/>
    </xf>
    <xf numFmtId="164" fontId="6" fillId="0" borderId="2" xfId="0" applyFont="1" applyBorder="1" applyAlignment="1">
      <alignment horizontal="left" vertical="top" wrapTex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top"/>
    </xf>
    <xf numFmtId="164" fontId="6" fillId="3" borderId="2" xfId="0" applyFont="1" applyFill="1" applyBorder="1" applyAlignment="1">
      <alignment vertical="top" wrapText="1"/>
    </xf>
    <xf numFmtId="164" fontId="6" fillId="3" borderId="2" xfId="0" applyFont="1" applyFill="1" applyBorder="1" applyAlignment="1">
      <alignment horizontal="center" vertical="top"/>
    </xf>
    <xf numFmtId="164" fontId="6" fillId="3" borderId="2" xfId="0" applyFont="1" applyFill="1" applyBorder="1" applyAlignment="1">
      <alignment horizontal="left" vertical="top" wrapText="1"/>
    </xf>
    <xf numFmtId="164" fontId="6" fillId="0" borderId="2" xfId="0" applyFont="1" applyBorder="1" applyAlignment="1">
      <alignment horizontal="center" wrapText="1"/>
    </xf>
    <xf numFmtId="165" fontId="6" fillId="3" borderId="2" xfId="0" applyNumberFormat="1" applyFont="1" applyFill="1" applyBorder="1" applyAlignment="1">
      <alignment horizontal="center" vertical="top"/>
    </xf>
    <xf numFmtId="164" fontId="6" fillId="3" borderId="2" xfId="0" applyNumberFormat="1" applyFont="1" applyFill="1" applyBorder="1" applyAlignment="1">
      <alignment vertical="top" wrapText="1"/>
    </xf>
    <xf numFmtId="164" fontId="6" fillId="3" borderId="2" xfId="0" applyNumberFormat="1" applyFont="1" applyFill="1" applyBorder="1" applyAlignment="1">
      <alignment horizontal="left" vertical="top"/>
    </xf>
    <xf numFmtId="165" fontId="5" fillId="0" borderId="2" xfId="0" applyNumberFormat="1" applyFont="1" applyBorder="1" applyAlignment="1">
      <alignment horizontal="center" vertical="top"/>
    </xf>
    <xf numFmtId="164" fontId="6" fillId="3" borderId="2" xfId="0" applyNumberFormat="1" applyFont="1" applyFill="1" applyBorder="1" applyAlignment="1">
      <alignment horizontal="left" vertical="top" wrapText="1"/>
    </xf>
    <xf numFmtId="164" fontId="5" fillId="3" borderId="2" xfId="0" applyFont="1" applyFill="1" applyBorder="1" applyAlignment="1">
      <alignment horizontal="justify" vertical="top" wrapText="1"/>
    </xf>
    <xf numFmtId="164" fontId="6" fillId="0" borderId="2" xfId="0" applyFont="1" applyBorder="1" applyAlignment="1">
      <alignment horizontal="center"/>
    </xf>
    <xf numFmtId="165" fontId="5" fillId="3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 wrapText="1"/>
    </xf>
    <xf numFmtId="166" fontId="5" fillId="2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left" vertical="top" wrapText="1"/>
    </xf>
    <xf numFmtId="164" fontId="6" fillId="0" borderId="3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top"/>
    </xf>
    <xf numFmtId="164" fontId="7" fillId="2" borderId="0" xfId="0" applyFont="1" applyFill="1" applyAlignment="1">
      <alignment/>
    </xf>
    <xf numFmtId="164" fontId="6" fillId="0" borderId="2" xfId="0" applyFont="1" applyBorder="1" applyAlignment="1">
      <alignment horizontal="center" vertical="top" wrapText="1"/>
    </xf>
    <xf numFmtId="166" fontId="6" fillId="0" borderId="2" xfId="0" applyNumberFormat="1" applyFont="1" applyBorder="1" applyAlignment="1">
      <alignment horizontal="center" vertical="top"/>
    </xf>
    <xf numFmtId="164" fontId="7" fillId="0" borderId="0" xfId="0" applyFont="1" applyAlignment="1">
      <alignment/>
    </xf>
    <xf numFmtId="164" fontId="6" fillId="0" borderId="3" xfId="0" applyFont="1" applyBorder="1" applyAlignment="1">
      <alignment vertical="top" wrapText="1"/>
    </xf>
    <xf numFmtId="164" fontId="6" fillId="0" borderId="3" xfId="0" applyFont="1" applyBorder="1" applyAlignment="1">
      <alignment horizontal="left" vertical="top" wrapText="1"/>
    </xf>
    <xf numFmtId="167" fontId="6" fillId="0" borderId="3" xfId="0" applyNumberFormat="1" applyFont="1" applyBorder="1" applyAlignment="1">
      <alignment horizontal="center" vertical="top"/>
    </xf>
    <xf numFmtId="167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left" vertical="top" wrapText="1"/>
    </xf>
    <xf numFmtId="164" fontId="6" fillId="0" borderId="2" xfId="0" applyFont="1" applyBorder="1" applyAlignment="1">
      <alignment horizontal="left" vertical="top"/>
    </xf>
    <xf numFmtId="164" fontId="6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0" fillId="0" borderId="3" xfId="0" applyFont="1" applyBorder="1" applyAlignment="1">
      <alignment horizontal="left" vertical="center" wrapText="1"/>
    </xf>
    <xf numFmtId="164" fontId="10" fillId="0" borderId="3" xfId="0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left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7" fontId="10" fillId="3" borderId="3" xfId="0" applyNumberFormat="1" applyFont="1" applyFill="1" applyBorder="1" applyAlignment="1">
      <alignment horizontal="center" vertical="center"/>
    </xf>
    <xf numFmtId="168" fontId="10" fillId="3" borderId="3" xfId="0" applyNumberFormat="1" applyFont="1" applyFill="1" applyBorder="1" applyAlignment="1">
      <alignment horizontal="center" vertical="center" wrapText="1"/>
    </xf>
    <xf numFmtId="164" fontId="10" fillId="0" borderId="3" xfId="20" applyNumberFormat="1" applyFont="1" applyFill="1" applyBorder="1" applyAlignment="1" applyProtection="1">
      <alignment horizontal="left" vertical="center" wrapText="1"/>
      <protection/>
    </xf>
    <xf numFmtId="167" fontId="10" fillId="3" borderId="3" xfId="15" applyNumberFormat="1" applyFont="1" applyFill="1" applyBorder="1" applyAlignment="1" applyProtection="1">
      <alignment horizontal="center" vertical="center"/>
      <protection/>
    </xf>
    <xf numFmtId="164" fontId="10" fillId="0" borderId="3" xfId="20" applyFont="1" applyBorder="1" applyAlignment="1" applyProtection="1">
      <alignment horizontal="left" vertical="center" wrapText="1"/>
      <protection/>
    </xf>
    <xf numFmtId="164" fontId="10" fillId="0" borderId="3" xfId="0" applyFont="1" applyBorder="1" applyAlignment="1">
      <alignment horizontal="center" vertical="center"/>
    </xf>
    <xf numFmtId="164" fontId="10" fillId="0" borderId="0" xfId="0" applyFont="1" applyBorder="1" applyAlignment="1">
      <alignment horizontal="left" vertical="center" wrapText="1" shrinkToFi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left" vertical="center"/>
    </xf>
    <xf numFmtId="167" fontId="17" fillId="3" borderId="3" xfId="0" applyNumberFormat="1" applyFont="1" applyFill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 wrapText="1"/>
    </xf>
    <xf numFmtId="167" fontId="10" fillId="3" borderId="3" xfId="0" applyNumberFormat="1" applyFont="1" applyFill="1" applyBorder="1" applyAlignment="1">
      <alignment horizontal="center" vertical="center" wrapText="1"/>
    </xf>
    <xf numFmtId="167" fontId="9" fillId="3" borderId="3" xfId="0" applyNumberFormat="1" applyFont="1" applyFill="1" applyBorder="1" applyAlignment="1">
      <alignment horizontal="center" vertical="center" wrapText="1"/>
    </xf>
    <xf numFmtId="164" fontId="10" fillId="3" borderId="3" xfId="0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left" vertical="center" wrapText="1" shrinkToFit="1"/>
    </xf>
    <xf numFmtId="164" fontId="10" fillId="0" borderId="4" xfId="0" applyFont="1" applyBorder="1" applyAlignment="1">
      <alignment horizontal="center" vertical="center" wrapText="1"/>
    </xf>
    <xf numFmtId="164" fontId="10" fillId="0" borderId="3" xfId="0" applyNumberFormat="1" applyFont="1" applyBorder="1" applyAlignment="1" applyProtection="1">
      <alignment horizontal="left" vertical="center" wrapText="1"/>
      <protection locked="0"/>
    </xf>
    <xf numFmtId="164" fontId="6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center" vertical="top"/>
    </xf>
    <xf numFmtId="166" fontId="6" fillId="0" borderId="3" xfId="0" applyNumberFormat="1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left" vertical="center" wrapText="1"/>
    </xf>
    <xf numFmtId="164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top"/>
    </xf>
    <xf numFmtId="166" fontId="5" fillId="0" borderId="3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 vertical="top" wrapText="1"/>
    </xf>
    <xf numFmtId="166" fontId="6" fillId="0" borderId="5" xfId="0" applyNumberFormat="1" applyFont="1" applyFill="1" applyBorder="1" applyAlignment="1">
      <alignment horizontal="center" vertical="top" wrapText="1"/>
    </xf>
    <xf numFmtId="166" fontId="6" fillId="0" borderId="6" xfId="0" applyNumberFormat="1" applyFont="1" applyFill="1" applyBorder="1" applyAlignment="1">
      <alignment horizontal="center" vertical="top" wrapText="1"/>
    </xf>
    <xf numFmtId="170" fontId="6" fillId="0" borderId="2" xfId="0" applyNumberFormat="1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center" vertical="top" wrapText="1"/>
    </xf>
    <xf numFmtId="164" fontId="19" fillId="0" borderId="0" xfId="0" applyFont="1" applyAlignment="1">
      <alignment/>
    </xf>
    <xf numFmtId="166" fontId="6" fillId="0" borderId="7" xfId="0" applyNumberFormat="1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Fill="1" applyAlignment="1">
      <alignment horizontal="center" vertical="top" wrapText="1"/>
    </xf>
    <xf numFmtId="164" fontId="6" fillId="0" borderId="9" xfId="0" applyFont="1" applyFill="1" applyBorder="1" applyAlignment="1">
      <alignment horizontal="center" vertical="top"/>
    </xf>
    <xf numFmtId="164" fontId="6" fillId="0" borderId="10" xfId="0" applyFont="1" applyFill="1" applyBorder="1" applyAlignment="1">
      <alignment horizontal="center" vertical="top"/>
    </xf>
    <xf numFmtId="166" fontId="6" fillId="0" borderId="7" xfId="0" applyNumberFormat="1" applyFont="1" applyFill="1" applyBorder="1" applyAlignment="1">
      <alignment horizontal="center" vertical="top"/>
    </xf>
    <xf numFmtId="166" fontId="6" fillId="0" borderId="0" xfId="0" applyNumberFormat="1" applyFont="1" applyFill="1" applyAlignment="1">
      <alignment horizontal="center" vertical="top"/>
    </xf>
    <xf numFmtId="166" fontId="6" fillId="0" borderId="2" xfId="0" applyNumberFormat="1" applyFont="1" applyFill="1" applyBorder="1" applyAlignment="1">
      <alignment horizontal="center" vertical="top"/>
    </xf>
    <xf numFmtId="170" fontId="6" fillId="0" borderId="2" xfId="0" applyNumberFormat="1" applyFont="1" applyFill="1" applyBorder="1" applyAlignment="1">
      <alignment horizontal="left" vertical="top" wrapText="1"/>
    </xf>
    <xf numFmtId="166" fontId="6" fillId="0" borderId="9" xfId="0" applyNumberFormat="1" applyFont="1" applyFill="1" applyBorder="1" applyAlignment="1">
      <alignment horizontal="center" vertical="top" wrapText="1"/>
    </xf>
    <xf numFmtId="164" fontId="6" fillId="0" borderId="7" xfId="0" applyFont="1" applyFill="1" applyBorder="1" applyAlignment="1">
      <alignment horizontal="center" vertical="top"/>
    </xf>
    <xf numFmtId="164" fontId="6" fillId="0" borderId="0" xfId="0" applyFont="1" applyFill="1" applyAlignment="1">
      <alignment horizontal="center" vertical="top"/>
    </xf>
    <xf numFmtId="168" fontId="6" fillId="0" borderId="2" xfId="0" applyNumberFormat="1" applyFont="1" applyFill="1" applyBorder="1" applyAlignment="1">
      <alignment horizontal="center" vertical="top" wrapText="1"/>
    </xf>
    <xf numFmtId="166" fontId="6" fillId="0" borderId="11" xfId="0" applyNumberFormat="1" applyFont="1" applyFill="1" applyBorder="1" applyAlignment="1">
      <alignment horizontal="center" vertical="top"/>
    </xf>
    <xf numFmtId="168" fontId="6" fillId="0" borderId="11" xfId="0" applyNumberFormat="1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top"/>
    </xf>
    <xf numFmtId="164" fontId="6" fillId="0" borderId="12" xfId="0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horizontal="left" vertical="top"/>
    </xf>
    <xf numFmtId="164" fontId="6" fillId="0" borderId="11" xfId="0" applyFont="1" applyFill="1" applyBorder="1" applyAlignment="1">
      <alignment horizontal="center" vertical="top"/>
    </xf>
    <xf numFmtId="164" fontId="5" fillId="0" borderId="2" xfId="0" applyFont="1" applyFill="1" applyBorder="1" applyAlignment="1">
      <alignment wrapText="1"/>
    </xf>
    <xf numFmtId="164" fontId="5" fillId="0" borderId="2" xfId="0" applyFont="1" applyFill="1" applyBorder="1" applyAlignment="1">
      <alignment horizontal="left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/>
    </xf>
    <xf numFmtId="164" fontId="5" fillId="0" borderId="2" xfId="0" applyFont="1" applyFill="1" applyBorder="1" applyAlignment="1">
      <alignment/>
    </xf>
    <xf numFmtId="164" fontId="5" fillId="0" borderId="12" xfId="0" applyFont="1" applyFill="1" applyBorder="1" applyAlignment="1">
      <alignment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left" vertical="top" wrapText="1"/>
    </xf>
    <xf numFmtId="164" fontId="6" fillId="3" borderId="2" xfId="0" applyNumberFormat="1" applyFont="1" applyFill="1" applyBorder="1" applyAlignment="1">
      <alignment vertical="top"/>
    </xf>
    <xf numFmtId="165" fontId="6" fillId="3" borderId="2" xfId="0" applyNumberFormat="1" applyFont="1" applyFill="1" applyBorder="1" applyAlignment="1">
      <alignment horizontal="left" vertical="top"/>
    </xf>
    <xf numFmtId="164" fontId="5" fillId="0" borderId="2" xfId="0" applyNumberFormat="1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left" vertical="top"/>
    </xf>
    <xf numFmtId="164" fontId="6" fillId="0" borderId="2" xfId="0" applyNumberFormat="1" applyFont="1" applyFill="1" applyBorder="1" applyAlignment="1">
      <alignment horizontal="left" vertical="center" wrapText="1"/>
    </xf>
    <xf numFmtId="167" fontId="6" fillId="0" borderId="2" xfId="0" applyNumberFormat="1" applyFont="1" applyFill="1" applyBorder="1" applyAlignment="1">
      <alignment horizontal="center" vertical="top"/>
    </xf>
    <xf numFmtId="171" fontId="6" fillId="0" borderId="2" xfId="0" applyNumberFormat="1" applyFont="1" applyFill="1" applyBorder="1" applyAlignment="1">
      <alignment horizontal="left" vertical="top"/>
    </xf>
    <xf numFmtId="165" fontId="6" fillId="3" borderId="2" xfId="0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left" vertical="top" wrapText="1"/>
    </xf>
    <xf numFmtId="170" fontId="6" fillId="0" borderId="2" xfId="0" applyNumberFormat="1" applyFont="1" applyBorder="1" applyAlignment="1">
      <alignment horizontal="left" vertical="top" wrapText="1"/>
    </xf>
    <xf numFmtId="170" fontId="6" fillId="0" borderId="2" xfId="0" applyNumberFormat="1" applyFont="1" applyBorder="1" applyAlignment="1">
      <alignment horizontal="justify" vertical="top" wrapText="1"/>
    </xf>
    <xf numFmtId="165" fontId="5" fillId="3" borderId="2" xfId="0" applyNumberFormat="1" applyFont="1" applyFill="1" applyBorder="1" applyAlignment="1">
      <alignment horizontal="left" vertical="top"/>
    </xf>
    <xf numFmtId="166" fontId="5" fillId="3" borderId="2" xfId="0" applyNumberFormat="1" applyFont="1" applyFill="1" applyBorder="1" applyAlignment="1">
      <alignment horizontal="center" vertical="top" wrapText="1"/>
    </xf>
    <xf numFmtId="164" fontId="9" fillId="2" borderId="3" xfId="0" applyFont="1" applyFill="1" applyBorder="1" applyAlignment="1">
      <alignment horizontal="center" vertical="center" wrapText="1"/>
    </xf>
    <xf numFmtId="164" fontId="21" fillId="2" borderId="0" xfId="0" applyFont="1" applyFill="1" applyAlignment="1">
      <alignment vertical="top" wrapText="1"/>
    </xf>
    <xf numFmtId="164" fontId="10" fillId="0" borderId="3" xfId="0" applyFont="1" applyBorder="1" applyAlignment="1">
      <alignment horizontal="left" vertical="top" wrapText="1"/>
    </xf>
    <xf numFmtId="164" fontId="10" fillId="0" borderId="3" xfId="0" applyFont="1" applyBorder="1" applyAlignment="1">
      <alignment horizontal="center" vertical="top" wrapText="1"/>
    </xf>
    <xf numFmtId="164" fontId="22" fillId="0" borderId="3" xfId="0" applyFont="1" applyBorder="1" applyAlignment="1">
      <alignment horizontal="left" vertical="top" wrapText="1"/>
    </xf>
    <xf numFmtId="166" fontId="9" fillId="0" borderId="3" xfId="0" applyNumberFormat="1" applyFont="1" applyBorder="1" applyAlignment="1">
      <alignment horizontal="center" vertical="top" wrapText="1"/>
    </xf>
    <xf numFmtId="164" fontId="9" fillId="0" borderId="3" xfId="0" applyFont="1" applyBorder="1" applyAlignment="1">
      <alignment horizontal="center" vertical="top" wrapText="1"/>
    </xf>
    <xf numFmtId="164" fontId="21" fillId="0" borderId="0" xfId="0" applyFont="1" applyAlignment="1">
      <alignment vertical="top" wrapText="1"/>
    </xf>
    <xf numFmtId="164" fontId="21" fillId="0" borderId="0" xfId="0" applyFont="1" applyAlignment="1">
      <alignment horizontal="left" vertical="top" wrapText="1"/>
    </xf>
    <xf numFmtId="164" fontId="10" fillId="0" borderId="3" xfId="0" applyFont="1" applyBorder="1" applyAlignment="1">
      <alignment vertical="top" wrapText="1"/>
    </xf>
    <xf numFmtId="164" fontId="23" fillId="0" borderId="3" xfId="0" applyFont="1" applyBorder="1" applyAlignment="1">
      <alignment horizontal="left" wrapText="1"/>
    </xf>
    <xf numFmtId="164" fontId="10" fillId="0" borderId="3" xfId="0" applyFont="1" applyBorder="1" applyAlignment="1">
      <alignment horizontal="center" wrapText="1"/>
    </xf>
    <xf numFmtId="164" fontId="10" fillId="0" borderId="3" xfId="0" applyFont="1" applyBorder="1" applyAlignment="1">
      <alignment horizontal="left" wrapText="1"/>
    </xf>
    <xf numFmtId="164" fontId="11" fillId="2" borderId="0" xfId="0" applyFont="1" applyFill="1" applyAlignment="1">
      <alignment/>
    </xf>
    <xf numFmtId="164" fontId="24" fillId="0" borderId="2" xfId="0" applyFont="1" applyBorder="1" applyAlignment="1">
      <alignment vertical="top" wrapText="1"/>
    </xf>
    <xf numFmtId="172" fontId="6" fillId="0" borderId="2" xfId="0" applyNumberFormat="1" applyFont="1" applyBorder="1" applyAlignment="1">
      <alignment horizontal="center" vertical="top" wrapText="1"/>
    </xf>
    <xf numFmtId="167" fontId="5" fillId="0" borderId="3" xfId="0" applyNumberFormat="1" applyFont="1" applyBorder="1" applyAlignment="1">
      <alignment horizontal="center" vertical="top"/>
    </xf>
    <xf numFmtId="164" fontId="26" fillId="2" borderId="0" xfId="0" applyFont="1" applyFill="1" applyAlignment="1">
      <alignment/>
    </xf>
    <xf numFmtId="164" fontId="27" fillId="2" borderId="0" xfId="0" applyFont="1" applyFill="1" applyAlignment="1">
      <alignment/>
    </xf>
    <xf numFmtId="170" fontId="6" fillId="0" borderId="2" xfId="0" applyNumberFormat="1" applyFont="1" applyBorder="1" applyAlignment="1">
      <alignment horizontal="center" vertical="top" wrapText="1"/>
    </xf>
    <xf numFmtId="167" fontId="5" fillId="0" borderId="3" xfId="0" applyNumberFormat="1" applyFont="1" applyBorder="1" applyAlignment="1">
      <alignment horizontal="center" vertical="top" wrapText="1"/>
    </xf>
    <xf numFmtId="166" fontId="6" fillId="0" borderId="2" xfId="0" applyNumberFormat="1" applyFont="1" applyBorder="1" applyAlignment="1">
      <alignment horizontal="center" vertical="top" wrapText="1"/>
    </xf>
    <xf numFmtId="166" fontId="5" fillId="0" borderId="3" xfId="0" applyNumberFormat="1" applyFont="1" applyBorder="1" applyAlignment="1">
      <alignment horizontal="center" vertical="top" wrapText="1"/>
    </xf>
    <xf numFmtId="167" fontId="6" fillId="0" borderId="2" xfId="0" applyNumberFormat="1" applyFont="1" applyBorder="1" applyAlignment="1">
      <alignment horizontal="center" vertical="top" wrapText="1"/>
    </xf>
    <xf numFmtId="167" fontId="6" fillId="0" borderId="3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/>
    </xf>
    <xf numFmtId="164" fontId="5" fillId="0" borderId="2" xfId="0" applyFont="1" applyBorder="1" applyAlignment="1">
      <alignment horizontal="lef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horizontal="left" vertical="top"/>
    </xf>
    <xf numFmtId="164" fontId="27" fillId="0" borderId="3" xfId="0" applyFont="1" applyBorder="1" applyAlignment="1">
      <alignment horizontal="left" vertical="center" wrapText="1"/>
    </xf>
    <xf numFmtId="166" fontId="10" fillId="0" borderId="3" xfId="0" applyNumberFormat="1" applyFont="1" applyBorder="1" applyAlignment="1">
      <alignment horizontal="center" vertical="top" wrapText="1"/>
    </xf>
    <xf numFmtId="164" fontId="9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left" vertical="center" wrapText="1"/>
    </xf>
    <xf numFmtId="164" fontId="27" fillId="0" borderId="3" xfId="0" applyFont="1" applyBorder="1" applyAlignment="1">
      <alignment horizontal="left" vertical="top" wrapText="1"/>
    </xf>
    <xf numFmtId="165" fontId="10" fillId="0" borderId="3" xfId="0" applyNumberFormat="1" applyFont="1" applyBorder="1" applyAlignment="1">
      <alignment horizontal="center" vertical="top" wrapText="1"/>
    </xf>
    <xf numFmtId="167" fontId="10" fillId="0" borderId="3" xfId="0" applyNumberFormat="1" applyFont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/>
    </xf>
    <xf numFmtId="167" fontId="10" fillId="0" borderId="3" xfId="0" applyNumberFormat="1" applyFont="1" applyBorder="1" applyAlignment="1">
      <alignment horizontal="center" vertical="top"/>
    </xf>
    <xf numFmtId="168" fontId="10" fillId="0" borderId="3" xfId="0" applyNumberFormat="1" applyFont="1" applyBorder="1" applyAlignment="1">
      <alignment horizontal="center" vertical="top" wrapText="1"/>
    </xf>
    <xf numFmtId="170" fontId="10" fillId="0" borderId="3" xfId="0" applyNumberFormat="1" applyFont="1" applyBorder="1" applyAlignment="1">
      <alignment horizontal="center" vertical="top"/>
    </xf>
    <xf numFmtId="164" fontId="28" fillId="0" borderId="3" xfId="0" applyFont="1" applyBorder="1" applyAlignment="1">
      <alignment horizontal="center" vertical="top" wrapText="1"/>
    </xf>
    <xf numFmtId="164" fontId="22" fillId="0" borderId="3" xfId="0" applyFont="1" applyBorder="1" applyAlignment="1">
      <alignment horizontal="center" vertical="top"/>
    </xf>
    <xf numFmtId="167" fontId="22" fillId="0" borderId="3" xfId="0" applyNumberFormat="1" applyFont="1" applyBorder="1" applyAlignment="1">
      <alignment horizontal="center" vertical="top"/>
    </xf>
    <xf numFmtId="164" fontId="28" fillId="0" borderId="3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top"/>
    </xf>
    <xf numFmtId="168" fontId="6" fillId="0" borderId="3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left" vertical="top" wrapText="1"/>
    </xf>
    <xf numFmtId="172" fontId="9" fillId="0" borderId="3" xfId="0" applyNumberFormat="1" applyFont="1" applyBorder="1" applyAlignment="1">
      <alignment horizontal="center" vertical="top" wrapText="1"/>
    </xf>
    <xf numFmtId="167" fontId="9" fillId="0" borderId="3" xfId="0" applyNumberFormat="1" applyFont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left" vertical="top" wrapText="1"/>
    </xf>
    <xf numFmtId="164" fontId="6" fillId="3" borderId="3" xfId="0" applyFont="1" applyFill="1" applyBorder="1" applyAlignment="1">
      <alignment horizontal="center" vertical="top"/>
    </xf>
    <xf numFmtId="164" fontId="6" fillId="3" borderId="3" xfId="0" applyFont="1" applyFill="1" applyBorder="1" applyAlignment="1">
      <alignment vertical="top" wrapText="1"/>
    </xf>
    <xf numFmtId="164" fontId="5" fillId="3" borderId="3" xfId="0" applyFont="1" applyFill="1" applyBorder="1" applyAlignment="1">
      <alignment horizontal="center" vertical="top"/>
    </xf>
    <xf numFmtId="164" fontId="6" fillId="3" borderId="3" xfId="0" applyFont="1" applyFill="1" applyBorder="1" applyAlignment="1">
      <alignment horizontal="left" vertical="top"/>
    </xf>
    <xf numFmtId="166" fontId="6" fillId="3" borderId="3" xfId="0" applyNumberFormat="1" applyFont="1" applyFill="1" applyBorder="1" applyAlignment="1">
      <alignment horizontal="center" vertical="top"/>
    </xf>
    <xf numFmtId="172" fontId="6" fillId="3" borderId="3" xfId="0" applyNumberFormat="1" applyFont="1" applyFill="1" applyBorder="1" applyAlignment="1">
      <alignment horizontal="center" vertical="top"/>
    </xf>
    <xf numFmtId="168" fontId="6" fillId="0" borderId="3" xfId="0" applyNumberFormat="1" applyFont="1" applyBorder="1" applyAlignment="1">
      <alignment horizontal="left" vertical="top"/>
    </xf>
    <xf numFmtId="164" fontId="6" fillId="0" borderId="3" xfId="0" applyFont="1" applyBorder="1" applyAlignment="1">
      <alignment horizontal="left" vertical="top"/>
    </xf>
    <xf numFmtId="164" fontId="6" fillId="3" borderId="3" xfId="0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/>
    </xf>
    <xf numFmtId="168" fontId="6" fillId="3" borderId="3" xfId="0" applyNumberFormat="1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center" vertical="top" wrapText="1"/>
    </xf>
    <xf numFmtId="164" fontId="6" fillId="0" borderId="0" xfId="0" applyFont="1" applyAlignment="1">
      <alignment/>
    </xf>
    <xf numFmtId="172" fontId="6" fillId="3" borderId="3" xfId="0" applyNumberFormat="1" applyFont="1" applyFill="1" applyBorder="1" applyAlignment="1">
      <alignment horizontal="center" vertical="top" wrapText="1"/>
    </xf>
    <xf numFmtId="164" fontId="6" fillId="3" borderId="3" xfId="0" applyFont="1" applyFill="1" applyBorder="1" applyAlignment="1">
      <alignment horizontal="left" vertical="center" wrapText="1"/>
    </xf>
    <xf numFmtId="164" fontId="6" fillId="3" borderId="3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6" fontId="6" fillId="3" borderId="3" xfId="0" applyNumberFormat="1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/>
    </xf>
    <xf numFmtId="164" fontId="6" fillId="3" borderId="4" xfId="0" applyFont="1" applyFill="1" applyBorder="1" applyAlignment="1">
      <alignment horizontal="left" vertical="top" wrapText="1"/>
    </xf>
    <xf numFmtId="170" fontId="6" fillId="3" borderId="3" xfId="0" applyNumberFormat="1" applyFont="1" applyFill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left" vertical="top" wrapText="1"/>
    </xf>
    <xf numFmtId="164" fontId="6" fillId="0" borderId="3" xfId="0" applyFont="1" applyFill="1" applyBorder="1" applyAlignment="1">
      <alignment horizontal="center" vertical="top"/>
    </xf>
    <xf numFmtId="164" fontId="6" fillId="0" borderId="4" xfId="0" applyFont="1" applyFill="1" applyBorder="1" applyAlignment="1">
      <alignment horizontal="left" vertical="top" wrapText="1"/>
    </xf>
    <xf numFmtId="164" fontId="6" fillId="0" borderId="3" xfId="0" applyFont="1" applyFill="1" applyBorder="1" applyAlignment="1">
      <alignment vertical="top" wrapText="1"/>
    </xf>
    <xf numFmtId="166" fontId="6" fillId="0" borderId="3" xfId="0" applyNumberFormat="1" applyFont="1" applyFill="1" applyBorder="1" applyAlignment="1">
      <alignment horizontal="center" vertical="top"/>
    </xf>
    <xf numFmtId="170" fontId="6" fillId="0" borderId="3" xfId="0" applyNumberFormat="1" applyFont="1" applyFill="1" applyBorder="1" applyAlignment="1">
      <alignment horizontal="center" vertical="center"/>
    </xf>
    <xf numFmtId="170" fontId="14" fillId="0" borderId="3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70" fontId="6" fillId="3" borderId="3" xfId="0" applyNumberFormat="1" applyFont="1" applyFill="1" applyBorder="1" applyAlignment="1">
      <alignment horizontal="center" vertical="top"/>
    </xf>
    <xf numFmtId="168" fontId="6" fillId="3" borderId="3" xfId="0" applyNumberFormat="1" applyFont="1" applyFill="1" applyBorder="1" applyAlignment="1">
      <alignment horizontal="center" vertical="top"/>
    </xf>
    <xf numFmtId="164" fontId="6" fillId="3" borderId="2" xfId="0" applyFont="1" applyFill="1" applyBorder="1" applyAlignment="1">
      <alignment horizontal="center" vertical="top" wrapText="1"/>
    </xf>
    <xf numFmtId="166" fontId="6" fillId="3" borderId="2" xfId="0" applyNumberFormat="1" applyFont="1" applyFill="1" applyBorder="1" applyAlignment="1">
      <alignment horizontal="center" vertical="top"/>
    </xf>
    <xf numFmtId="164" fontId="5" fillId="3" borderId="3" xfId="0" applyFont="1" applyFill="1" applyBorder="1" applyAlignment="1">
      <alignment vertical="center" wrapText="1"/>
    </xf>
    <xf numFmtId="164" fontId="6" fillId="3" borderId="3" xfId="0" applyFont="1" applyFill="1" applyBorder="1" applyAlignment="1">
      <alignment vertical="center" wrapText="1"/>
    </xf>
    <xf numFmtId="165" fontId="5" fillId="3" borderId="3" xfId="0" applyNumberFormat="1" applyFont="1" applyFill="1" applyBorder="1" applyAlignment="1">
      <alignment horizontal="center" vertical="top" wrapText="1"/>
    </xf>
    <xf numFmtId="166" fontId="5" fillId="3" borderId="3" xfId="0" applyNumberFormat="1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top" wrapText="1"/>
    </xf>
    <xf numFmtId="168" fontId="6" fillId="0" borderId="3" xfId="0" applyNumberFormat="1" applyFont="1" applyBorder="1" applyAlignment="1">
      <alignment horizontal="center" vertical="top" wrapText="1"/>
    </xf>
    <xf numFmtId="166" fontId="6" fillId="0" borderId="3" xfId="0" applyNumberFormat="1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center" vertical="top" wrapText="1"/>
    </xf>
    <xf numFmtId="164" fontId="21" fillId="0" borderId="3" xfId="0" applyFont="1" applyFill="1" applyBorder="1" applyAlignment="1">
      <alignment horizontal="left" vertical="top" wrapText="1"/>
    </xf>
    <xf numFmtId="164" fontId="21" fillId="0" borderId="3" xfId="0" applyFont="1" applyFill="1" applyBorder="1" applyAlignment="1">
      <alignment horizontal="center" vertical="top" wrapText="1"/>
    </xf>
    <xf numFmtId="164" fontId="19" fillId="0" borderId="0" xfId="0" applyFont="1" applyFill="1" applyAlignment="1">
      <alignment/>
    </xf>
    <xf numFmtId="164" fontId="6" fillId="0" borderId="4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left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8" fontId="6" fillId="0" borderId="4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horizontal="center" vertical="top" wrapText="1"/>
    </xf>
    <xf numFmtId="164" fontId="6" fillId="0" borderId="13" xfId="0" applyFont="1" applyBorder="1" applyAlignment="1">
      <alignment horizontal="left" vertical="top" wrapText="1"/>
    </xf>
    <xf numFmtId="166" fontId="6" fillId="0" borderId="13" xfId="0" applyNumberFormat="1" applyFont="1" applyBorder="1" applyAlignment="1">
      <alignment horizontal="center" vertical="top" wrapText="1"/>
    </xf>
    <xf numFmtId="164" fontId="5" fillId="0" borderId="13" xfId="0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8" fontId="6" fillId="0" borderId="13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7" fontId="6" fillId="0" borderId="13" xfId="0" applyNumberFormat="1" applyFont="1" applyBorder="1" applyAlignment="1">
      <alignment horizontal="center" vertical="top" wrapText="1"/>
    </xf>
    <xf numFmtId="166" fontId="5" fillId="0" borderId="3" xfId="0" applyNumberFormat="1" applyFont="1" applyBorder="1" applyAlignment="1">
      <alignment horizontal="left" vertical="top" wrapText="1"/>
    </xf>
    <xf numFmtId="173" fontId="5" fillId="0" borderId="3" xfId="0" applyNumberFormat="1" applyFont="1" applyBorder="1" applyAlignment="1">
      <alignment horizontal="center" vertical="top" wrapText="1"/>
    </xf>
    <xf numFmtId="172" fontId="5" fillId="0" borderId="3" xfId="0" applyNumberFormat="1" applyFont="1" applyBorder="1" applyAlignment="1">
      <alignment horizontal="center" vertical="top" wrapText="1"/>
    </xf>
    <xf numFmtId="168" fontId="6" fillId="0" borderId="3" xfId="0" applyNumberFormat="1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left" vertical="top" wrapText="1"/>
    </xf>
    <xf numFmtId="173" fontId="9" fillId="0" borderId="3" xfId="0" applyNumberFormat="1" applyFont="1" applyBorder="1" applyAlignment="1">
      <alignment horizontal="center" vertical="top" wrapText="1"/>
    </xf>
    <xf numFmtId="164" fontId="10" fillId="0" borderId="3" xfId="0" applyFont="1" applyFill="1" applyBorder="1" applyAlignment="1">
      <alignment horizontal="left" vertical="top" wrapText="1"/>
    </xf>
    <xf numFmtId="164" fontId="10" fillId="0" borderId="3" xfId="0" applyFont="1" applyFill="1" applyBorder="1" applyAlignment="1">
      <alignment horizontal="center" vertical="top" wrapText="1"/>
    </xf>
    <xf numFmtId="166" fontId="10" fillId="0" borderId="3" xfId="0" applyNumberFormat="1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26" fillId="0" borderId="0" xfId="0" applyFont="1" applyFill="1" applyAlignment="1">
      <alignment/>
    </xf>
    <xf numFmtId="164" fontId="26" fillId="0" borderId="0" xfId="0" applyFont="1" applyAlignment="1">
      <alignment/>
    </xf>
    <xf numFmtId="164" fontId="10" fillId="0" borderId="2" xfId="0" applyFont="1" applyBorder="1" applyAlignment="1">
      <alignment horizontal="left" vertical="top" wrapText="1"/>
    </xf>
    <xf numFmtId="164" fontId="9" fillId="0" borderId="2" xfId="0" applyFont="1" applyBorder="1" applyAlignment="1">
      <alignment horizontal="center" vertical="top" wrapText="1"/>
    </xf>
    <xf numFmtId="164" fontId="10" fillId="0" borderId="2" xfId="0" applyFont="1" applyBorder="1" applyAlignment="1">
      <alignment horizontal="center" vertical="top" wrapText="1"/>
    </xf>
    <xf numFmtId="166" fontId="10" fillId="0" borderId="2" xfId="0" applyNumberFormat="1" applyFont="1" applyBorder="1" applyAlignment="1">
      <alignment horizontal="center" vertical="top" wrapText="1"/>
    </xf>
    <xf numFmtId="164" fontId="30" fillId="0" borderId="2" xfId="0" applyFont="1" applyBorder="1" applyAlignment="1">
      <alignment horizontal="left"/>
    </xf>
    <xf numFmtId="164" fontId="31" fillId="0" borderId="2" xfId="0" applyFont="1" applyBorder="1" applyAlignment="1">
      <alignment horizontal="left" vertical="top" wrapText="1"/>
    </xf>
    <xf numFmtId="164" fontId="9" fillId="0" borderId="2" xfId="0" applyFont="1" applyBorder="1" applyAlignment="1">
      <alignment horizontal="left" vertical="top" wrapText="1"/>
    </xf>
    <xf numFmtId="164" fontId="9" fillId="0" borderId="2" xfId="0" applyFont="1" applyBorder="1" applyAlignment="1">
      <alignment/>
    </xf>
    <xf numFmtId="166" fontId="9" fillId="0" borderId="2" xfId="0" applyNumberFormat="1" applyFont="1" applyBorder="1" applyAlignment="1">
      <alignment horizontal="center"/>
    </xf>
    <xf numFmtId="174" fontId="6" fillId="0" borderId="2" xfId="0" applyNumberFormat="1" applyFont="1" applyBorder="1" applyAlignment="1">
      <alignment horizontal="center" vertical="top" wrapText="1"/>
    </xf>
    <xf numFmtId="175" fontId="6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75" fontId="10" fillId="0" borderId="2" xfId="0" applyNumberFormat="1" applyFont="1" applyBorder="1" applyAlignment="1">
      <alignment horizontal="center" vertical="top" wrapText="1"/>
    </xf>
    <xf numFmtId="174" fontId="10" fillId="0" borderId="2" xfId="0" applyNumberFormat="1" applyFont="1" applyBorder="1" applyAlignment="1">
      <alignment horizontal="center" vertical="top" wrapText="1"/>
    </xf>
    <xf numFmtId="166" fontId="5" fillId="0" borderId="2" xfId="0" applyNumberFormat="1" applyFont="1" applyBorder="1" applyAlignment="1">
      <alignment horizontal="center" vertical="top" wrapText="1"/>
    </xf>
    <xf numFmtId="166" fontId="9" fillId="0" borderId="2" xfId="0" applyNumberFormat="1" applyFont="1" applyBorder="1" applyAlignment="1">
      <alignment horizontal="center" vertical="top" wrapText="1"/>
    </xf>
    <xf numFmtId="176" fontId="6" fillId="0" borderId="2" xfId="0" applyNumberFormat="1" applyFont="1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center" vertical="top" wrapText="1"/>
    </xf>
    <xf numFmtId="164" fontId="10" fillId="0" borderId="2" xfId="0" applyFont="1" applyBorder="1" applyAlignment="1">
      <alignment vertical="top" wrapText="1"/>
    </xf>
    <xf numFmtId="176" fontId="10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left" vertical="center" wrapText="1"/>
    </xf>
    <xf numFmtId="164" fontId="5" fillId="0" borderId="2" xfId="0" applyFont="1" applyBorder="1" applyAlignment="1">
      <alignment vertical="top" wrapText="1"/>
    </xf>
    <xf numFmtId="164" fontId="31" fillId="0" borderId="2" xfId="0" applyFont="1" applyBorder="1" applyAlignment="1">
      <alignment horizontal="center" vertical="top" wrapText="1"/>
    </xf>
    <xf numFmtId="172" fontId="5" fillId="0" borderId="2" xfId="0" applyNumberFormat="1" applyFont="1" applyBorder="1" applyAlignment="1">
      <alignment horizontal="center" vertical="top" wrapText="1"/>
    </xf>
    <xf numFmtId="164" fontId="5" fillId="4" borderId="2" xfId="0" applyFont="1" applyFill="1" applyBorder="1" applyAlignment="1">
      <alignment horizontal="center" vertical="top" wrapText="1"/>
    </xf>
    <xf numFmtId="164" fontId="11" fillId="4" borderId="0" xfId="0" applyFont="1" applyFill="1" applyAlignment="1">
      <alignment/>
    </xf>
    <xf numFmtId="164" fontId="10" fillId="0" borderId="2" xfId="0" applyFont="1" applyBorder="1" applyAlignment="1">
      <alignment horizontal="center" vertical="top"/>
    </xf>
    <xf numFmtId="166" fontId="10" fillId="0" borderId="2" xfId="0" applyNumberFormat="1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center" vertical="top" wrapText="1"/>
    </xf>
    <xf numFmtId="164" fontId="32" fillId="0" borderId="2" xfId="0" applyFont="1" applyBorder="1" applyAlignment="1">
      <alignment vertical="top" wrapText="1"/>
    </xf>
    <xf numFmtId="164" fontId="32" fillId="0" borderId="2" xfId="0" applyFont="1" applyBorder="1" applyAlignment="1">
      <alignment horizontal="left" vertical="top" wrapText="1"/>
    </xf>
    <xf numFmtId="172" fontId="6" fillId="0" borderId="2" xfId="0" applyNumberFormat="1" applyFont="1" applyBorder="1" applyAlignment="1">
      <alignment horizontal="left" vertical="top" wrapText="1"/>
    </xf>
    <xf numFmtId="172" fontId="10" fillId="0" borderId="2" xfId="0" applyNumberFormat="1" applyFont="1" applyBorder="1" applyAlignment="1">
      <alignment horizontal="center" vertical="top" wrapText="1"/>
    </xf>
    <xf numFmtId="172" fontId="9" fillId="0" borderId="2" xfId="0" applyNumberFormat="1" applyFont="1" applyBorder="1" applyAlignment="1">
      <alignment horizontal="center" vertical="top" wrapText="1"/>
    </xf>
    <xf numFmtId="172" fontId="10" fillId="0" borderId="2" xfId="0" applyNumberFormat="1" applyFont="1" applyBorder="1" applyAlignment="1">
      <alignment horizontal="left" vertical="top" wrapText="1"/>
    </xf>
    <xf numFmtId="164" fontId="6" fillId="0" borderId="15" xfId="0" applyFont="1" applyBorder="1" applyAlignment="1">
      <alignment horizontal="left" vertical="top" wrapText="1"/>
    </xf>
    <xf numFmtId="164" fontId="9" fillId="0" borderId="2" xfId="0" applyFont="1" applyBorder="1" applyAlignment="1">
      <alignment horizontal="center" vertical="top"/>
    </xf>
    <xf numFmtId="164" fontId="33" fillId="0" borderId="2" xfId="0" applyFont="1" applyBorder="1" applyAlignment="1">
      <alignment horizontal="left" vertical="top" wrapText="1"/>
    </xf>
    <xf numFmtId="165" fontId="9" fillId="0" borderId="2" xfId="0" applyNumberFormat="1" applyFont="1" applyBorder="1" applyAlignment="1">
      <alignment horizontal="center" vertical="top" wrapText="1"/>
    </xf>
    <xf numFmtId="164" fontId="5" fillId="4" borderId="3" xfId="0" applyFont="1" applyFill="1" applyBorder="1" applyAlignment="1">
      <alignment horizontal="center" vertical="top"/>
    </xf>
    <xf numFmtId="164" fontId="7" fillId="4" borderId="0" xfId="0" applyFont="1" applyFill="1" applyAlignment="1">
      <alignment/>
    </xf>
    <xf numFmtId="164" fontId="6" fillId="0" borderId="4" xfId="0" applyFont="1" applyBorder="1" applyAlignment="1">
      <alignment horizontal="center" vertical="top"/>
    </xf>
    <xf numFmtId="166" fontId="6" fillId="0" borderId="4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horizontal="left" vertical="top" wrapText="1"/>
    </xf>
    <xf numFmtId="164" fontId="5" fillId="4" borderId="3" xfId="0" applyFont="1" applyFill="1" applyBorder="1" applyAlignment="1">
      <alignment horizontal="center" vertical="center"/>
    </xf>
    <xf numFmtId="164" fontId="0" fillId="4" borderId="0" xfId="0" applyFill="1" applyAlignment="1">
      <alignment/>
    </xf>
    <xf numFmtId="166" fontId="6" fillId="3" borderId="3" xfId="0" applyNumberFormat="1" applyFont="1" applyFill="1" applyBorder="1" applyAlignment="1">
      <alignment horizontal="left" vertical="top" wrapText="1"/>
    </xf>
    <xf numFmtId="168" fontId="6" fillId="3" borderId="3" xfId="0" applyNumberFormat="1" applyFont="1" applyFill="1" applyBorder="1" applyAlignment="1">
      <alignment horizontal="left" vertical="top"/>
    </xf>
    <xf numFmtId="164" fontId="5" fillId="3" borderId="3" xfId="0" applyFont="1" applyFill="1" applyBorder="1" applyAlignment="1">
      <alignment horizontal="left" vertical="top"/>
    </xf>
    <xf numFmtId="166" fontId="5" fillId="3" borderId="3" xfId="0" applyNumberFormat="1" applyFont="1" applyFill="1" applyBorder="1" applyAlignment="1">
      <alignment horizontal="center" vertical="top"/>
    </xf>
    <xf numFmtId="166" fontId="5" fillId="0" borderId="3" xfId="0" applyNumberFormat="1" applyFont="1" applyFill="1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70" fontId="6" fillId="0" borderId="2" xfId="0" applyNumberFormat="1" applyFont="1" applyBorder="1" applyAlignment="1" applyProtection="1">
      <alignment horizontal="left" vertical="top" wrapText="1" shrinkToFit="1" readingOrder="1"/>
      <protection locked="0"/>
    </xf>
    <xf numFmtId="164" fontId="6" fillId="0" borderId="2" xfId="0" applyFont="1" applyBorder="1" applyAlignment="1" applyProtection="1">
      <alignment vertical="top" wrapText="1"/>
      <protection locked="0"/>
    </xf>
    <xf numFmtId="164" fontId="6" fillId="0" borderId="2" xfId="0" applyFont="1" applyBorder="1" applyAlignment="1" applyProtection="1">
      <alignment horizontal="left" vertical="top" wrapText="1"/>
      <protection locked="0"/>
    </xf>
    <xf numFmtId="164" fontId="11" fillId="0" borderId="2" xfId="0" applyFont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left" vertical="top" wrapText="1"/>
    </xf>
    <xf numFmtId="164" fontId="22" fillId="0" borderId="0" xfId="0" applyFont="1" applyAlignment="1">
      <alignment/>
    </xf>
    <xf numFmtId="166" fontId="9" fillId="2" borderId="3" xfId="0" applyNumberFormat="1" applyFont="1" applyFill="1" applyBorder="1" applyAlignment="1">
      <alignment horizontal="center" vertical="center" wrapText="1"/>
    </xf>
    <xf numFmtId="164" fontId="27" fillId="0" borderId="3" xfId="0" applyFont="1" applyBorder="1" applyAlignment="1">
      <alignment vertical="top" wrapText="1"/>
    </xf>
    <xf numFmtId="166" fontId="10" fillId="0" borderId="3" xfId="0" applyNumberFormat="1" applyFont="1" applyBorder="1" applyAlignment="1">
      <alignment horizontal="center" wrapText="1"/>
    </xf>
    <xf numFmtId="171" fontId="34" fillId="0" borderId="3" xfId="19" applyFont="1" applyBorder="1" applyAlignment="1" applyProtection="1">
      <alignment horizontal="center" vertical="top" wrapText="1"/>
      <protection/>
    </xf>
    <xf numFmtId="164" fontId="9" fillId="2" borderId="16" xfId="0" applyFont="1" applyFill="1" applyBorder="1" applyAlignment="1">
      <alignment horizontal="center" vertical="center" wrapText="1"/>
    </xf>
    <xf numFmtId="164" fontId="22" fillId="0" borderId="3" xfId="0" applyFont="1" applyBorder="1" applyAlignment="1">
      <alignment vertical="top" wrapText="1"/>
    </xf>
    <xf numFmtId="172" fontId="10" fillId="0" borderId="3" xfId="0" applyNumberFormat="1" applyFont="1" applyBorder="1" applyAlignment="1">
      <alignment horizontal="center" vertical="top" wrapText="1"/>
    </xf>
    <xf numFmtId="164" fontId="22" fillId="0" borderId="3" xfId="0" applyFont="1" applyFill="1" applyBorder="1" applyAlignment="1">
      <alignment horizontal="left" vertical="top" wrapText="1"/>
    </xf>
    <xf numFmtId="164" fontId="22" fillId="0" borderId="3" xfId="0" applyFont="1" applyFill="1" applyBorder="1" applyAlignment="1">
      <alignment vertical="top" wrapText="1"/>
    </xf>
    <xf numFmtId="164" fontId="14" fillId="0" borderId="2" xfId="0" applyFont="1" applyFill="1" applyBorder="1" applyAlignment="1">
      <alignment/>
    </xf>
    <xf numFmtId="164" fontId="6" fillId="0" borderId="2" xfId="0" applyFont="1" applyFill="1" applyBorder="1" applyAlignment="1">
      <alignment vertical="top"/>
    </xf>
    <xf numFmtId="164" fontId="14" fillId="0" borderId="2" xfId="0" applyFont="1" applyFill="1" applyBorder="1" applyAlignment="1">
      <alignment horizontal="center" vertical="top"/>
    </xf>
    <xf numFmtId="166" fontId="6" fillId="0" borderId="0" xfId="0" applyNumberFormat="1" applyFont="1" applyAlignment="1">
      <alignment horizontal="center" vertical="top"/>
    </xf>
    <xf numFmtId="164" fontId="5" fillId="0" borderId="2" xfId="0" applyFont="1" applyFill="1" applyBorder="1" applyAlignment="1">
      <alignment vertical="top"/>
    </xf>
    <xf numFmtId="164" fontId="35" fillId="2" borderId="0" xfId="0" applyFont="1" applyFill="1" applyAlignment="1">
      <alignment/>
    </xf>
    <xf numFmtId="170" fontId="6" fillId="0" borderId="3" xfId="0" applyNumberFormat="1" applyFont="1" applyFill="1" applyBorder="1" applyAlignment="1">
      <alignment horizontal="left" vertical="top" wrapText="1"/>
    </xf>
    <xf numFmtId="164" fontId="11" fillId="0" borderId="0" xfId="0" applyFont="1" applyFill="1" applyAlignment="1">
      <alignment wrapText="1"/>
    </xf>
    <xf numFmtId="164" fontId="6" fillId="0" borderId="2" xfId="0" applyFont="1" applyFill="1" applyBorder="1" applyAlignment="1">
      <alignment/>
    </xf>
    <xf numFmtId="164" fontId="23" fillId="4" borderId="17" xfId="0" applyFont="1" applyFill="1" applyBorder="1" applyAlignment="1">
      <alignment horizontal="center" vertical="center" wrapText="1"/>
    </xf>
    <xf numFmtId="168" fontId="22" fillId="0" borderId="3" xfId="0" applyNumberFormat="1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top" wrapText="1"/>
    </xf>
    <xf numFmtId="170" fontId="22" fillId="0" borderId="3" xfId="0" applyNumberFormat="1" applyFont="1" applyBorder="1" applyAlignment="1">
      <alignment horizontal="center" vertical="center" wrapText="1"/>
    </xf>
    <xf numFmtId="164" fontId="23" fillId="0" borderId="3" xfId="0" applyFont="1" applyBorder="1" applyAlignment="1">
      <alignment horizontal="center" vertical="center" wrapText="1"/>
    </xf>
    <xf numFmtId="172" fontId="6" fillId="0" borderId="3" xfId="0" applyNumberFormat="1" applyFont="1" applyBorder="1" applyAlignment="1">
      <alignment horizontal="center" vertical="top" wrapText="1"/>
    </xf>
    <xf numFmtId="164" fontId="22" fillId="0" borderId="3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1F2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613"/>
  <sheetViews>
    <sheetView tabSelected="1" zoomScale="78" zoomScaleNormal="78" workbookViewId="0" topLeftCell="A268">
      <selection activeCell="L273" sqref="L273"/>
    </sheetView>
  </sheetViews>
  <sheetFormatPr defaultColWidth="12.57421875" defaultRowHeight="15"/>
  <cols>
    <col min="1" max="1" width="16.00390625" style="1" customWidth="1"/>
    <col min="2" max="2" width="6.8515625" style="2" customWidth="1"/>
    <col min="3" max="3" width="24.8515625" style="3" customWidth="1"/>
    <col min="4" max="4" width="11.00390625" style="3" customWidth="1"/>
    <col min="5" max="5" width="14.140625" style="3" customWidth="1"/>
    <col min="6" max="6" width="13.28125" style="4" customWidth="1"/>
    <col min="7" max="7" width="11.7109375" style="4" customWidth="1"/>
    <col min="8" max="8" width="12.00390625" style="4" customWidth="1"/>
    <col min="9" max="9" width="10.140625" style="4" customWidth="1"/>
    <col min="10" max="10" width="10.421875" style="4" customWidth="1"/>
    <col min="11" max="11" width="10.57421875" style="4" customWidth="1"/>
    <col min="12" max="12" width="13.8515625" style="4" customWidth="1"/>
    <col min="13" max="13" width="11.00390625" style="4" customWidth="1"/>
    <col min="14" max="14" width="11.8515625" style="4" customWidth="1"/>
    <col min="15" max="15" width="10.00390625" style="4" customWidth="1"/>
    <col min="16" max="16" width="11.140625" style="4" customWidth="1"/>
    <col min="17" max="17" width="9.00390625" style="4" customWidth="1"/>
    <col min="18" max="18" width="23.28125" style="1" customWidth="1"/>
    <col min="19" max="19" width="16.00390625" style="1" customWidth="1"/>
    <col min="20" max="16384" width="11.57421875" style="0" customWidth="1"/>
  </cols>
  <sheetData>
    <row r="1" spans="1:19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7" t="s">
        <v>7</v>
      </c>
      <c r="S2" s="7"/>
    </row>
    <row r="3" spans="1:19" ht="15.75">
      <c r="A3" s="6"/>
      <c r="B3" s="7"/>
      <c r="C3" s="8"/>
      <c r="D3" s="8"/>
      <c r="E3" s="8"/>
      <c r="F3" s="10" t="s">
        <v>8</v>
      </c>
      <c r="G3" s="10"/>
      <c r="H3" s="10" t="s">
        <v>9</v>
      </c>
      <c r="I3" s="10"/>
      <c r="J3" s="10"/>
      <c r="K3" s="10"/>
      <c r="L3" s="10"/>
      <c r="M3" s="10"/>
      <c r="N3" s="10"/>
      <c r="O3" s="10"/>
      <c r="P3" s="10"/>
      <c r="Q3" s="10"/>
      <c r="R3" s="7"/>
      <c r="S3" s="7"/>
    </row>
    <row r="4" spans="1:19" ht="15.75" customHeight="1">
      <c r="A4" s="6"/>
      <c r="B4" s="7"/>
      <c r="C4" s="8"/>
      <c r="D4" s="8"/>
      <c r="E4" s="8"/>
      <c r="F4" s="10"/>
      <c r="G4" s="10"/>
      <c r="H4" s="11" t="s">
        <v>10</v>
      </c>
      <c r="I4" s="11"/>
      <c r="J4" s="11" t="s">
        <v>11</v>
      </c>
      <c r="K4" s="11"/>
      <c r="L4" s="11"/>
      <c r="M4" s="11"/>
      <c r="N4" s="11" t="s">
        <v>12</v>
      </c>
      <c r="O4" s="11"/>
      <c r="P4" s="11" t="s">
        <v>13</v>
      </c>
      <c r="Q4" s="11"/>
      <c r="R4" s="7" t="s">
        <v>14</v>
      </c>
      <c r="S4" s="7" t="s">
        <v>15</v>
      </c>
    </row>
    <row r="5" spans="1:19" ht="15.75" customHeight="1">
      <c r="A5" s="6"/>
      <c r="B5" s="7"/>
      <c r="C5" s="8"/>
      <c r="D5" s="8"/>
      <c r="E5" s="8"/>
      <c r="F5" s="10" t="s">
        <v>16</v>
      </c>
      <c r="G5" s="10" t="s">
        <v>17</v>
      </c>
      <c r="H5" s="10" t="s">
        <v>16</v>
      </c>
      <c r="I5" s="10" t="s">
        <v>17</v>
      </c>
      <c r="J5" s="11" t="s">
        <v>18</v>
      </c>
      <c r="K5" s="11"/>
      <c r="L5" s="11" t="s">
        <v>19</v>
      </c>
      <c r="M5" s="11"/>
      <c r="N5" s="11" t="s">
        <v>20</v>
      </c>
      <c r="O5" s="11" t="s">
        <v>17</v>
      </c>
      <c r="P5" s="11" t="s">
        <v>20</v>
      </c>
      <c r="Q5" s="11" t="s">
        <v>17</v>
      </c>
      <c r="R5" s="7"/>
      <c r="S5" s="7"/>
    </row>
    <row r="6" spans="1:19" ht="59.25" customHeight="1">
      <c r="A6" s="6"/>
      <c r="B6" s="7"/>
      <c r="C6" s="8"/>
      <c r="D6" s="8"/>
      <c r="E6" s="8"/>
      <c r="F6" s="10"/>
      <c r="G6" s="10"/>
      <c r="H6" s="10"/>
      <c r="I6" s="10"/>
      <c r="J6" s="11" t="s">
        <v>20</v>
      </c>
      <c r="K6" s="11" t="s">
        <v>17</v>
      </c>
      <c r="L6" s="11" t="s">
        <v>20</v>
      </c>
      <c r="M6" s="11" t="s">
        <v>17</v>
      </c>
      <c r="N6" s="11"/>
      <c r="O6" s="11"/>
      <c r="P6" s="11"/>
      <c r="Q6" s="11"/>
      <c r="R6" s="7"/>
      <c r="S6" s="7"/>
    </row>
    <row r="7" spans="1:19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4">
        <v>12</v>
      </c>
      <c r="M7" s="14">
        <v>13</v>
      </c>
      <c r="N7" s="13">
        <v>14</v>
      </c>
      <c r="O7" s="13">
        <v>15</v>
      </c>
      <c r="P7" s="13">
        <v>16</v>
      </c>
      <c r="Q7" s="13">
        <v>17</v>
      </c>
      <c r="R7" s="12">
        <v>18</v>
      </c>
      <c r="S7" s="12">
        <v>19</v>
      </c>
    </row>
    <row r="8" spans="1:19" s="17" customFormat="1" ht="16.5" customHeight="1">
      <c r="A8" s="15" t="s">
        <v>21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</row>
    <row r="9" spans="1:19" ht="15.75" customHeight="1">
      <c r="A9" s="18" t="s">
        <v>22</v>
      </c>
      <c r="B9" s="19">
        <v>1</v>
      </c>
      <c r="C9" s="20" t="s">
        <v>23</v>
      </c>
      <c r="D9" s="21" t="s">
        <v>24</v>
      </c>
      <c r="E9" s="21" t="s">
        <v>25</v>
      </c>
      <c r="F9" s="22">
        <v>900</v>
      </c>
      <c r="G9" s="22">
        <v>900</v>
      </c>
      <c r="H9" s="22"/>
      <c r="I9" s="22"/>
      <c r="J9" s="22"/>
      <c r="K9" s="22"/>
      <c r="L9" s="23"/>
      <c r="M9" s="23"/>
      <c r="N9" s="24">
        <v>900</v>
      </c>
      <c r="O9" s="22">
        <v>900</v>
      </c>
      <c r="P9" s="25"/>
      <c r="Q9" s="25"/>
      <c r="R9" s="26" t="s">
        <v>26</v>
      </c>
      <c r="S9" s="27">
        <v>30</v>
      </c>
    </row>
    <row r="10" spans="1:19" ht="15.75">
      <c r="A10" s="18"/>
      <c r="B10" s="19"/>
      <c r="C10" s="20"/>
      <c r="D10" s="21"/>
      <c r="E10" s="21"/>
      <c r="F10" s="22"/>
      <c r="G10" s="22"/>
      <c r="H10" s="22"/>
      <c r="I10" s="22"/>
      <c r="J10" s="22"/>
      <c r="K10" s="22"/>
      <c r="L10" s="23"/>
      <c r="M10" s="23"/>
      <c r="N10" s="24"/>
      <c r="O10" s="22"/>
      <c r="P10" s="22"/>
      <c r="Q10" s="22"/>
      <c r="R10" s="26"/>
      <c r="S10" s="26"/>
    </row>
    <row r="11" spans="1:19" ht="15.75">
      <c r="A11" s="18"/>
      <c r="B11" s="19"/>
      <c r="C11" s="20"/>
      <c r="D11" s="21"/>
      <c r="E11" s="21"/>
      <c r="F11" s="22"/>
      <c r="G11" s="22"/>
      <c r="H11" s="22"/>
      <c r="I11" s="22"/>
      <c r="J11" s="22"/>
      <c r="K11" s="22"/>
      <c r="L11" s="23"/>
      <c r="M11" s="23"/>
      <c r="N11" s="24"/>
      <c r="O11" s="22"/>
      <c r="P11" s="22"/>
      <c r="Q11" s="22"/>
      <c r="R11" s="26"/>
      <c r="S11" s="26"/>
    </row>
    <row r="12" spans="1:19" ht="59.25" customHeight="1">
      <c r="A12" s="18"/>
      <c r="B12" s="19"/>
      <c r="C12" s="20"/>
      <c r="D12" s="21"/>
      <c r="E12" s="21"/>
      <c r="F12" s="22"/>
      <c r="G12" s="22"/>
      <c r="H12" s="22"/>
      <c r="I12" s="22"/>
      <c r="J12" s="22"/>
      <c r="K12" s="22"/>
      <c r="L12" s="23"/>
      <c r="M12" s="23"/>
      <c r="N12" s="24"/>
      <c r="O12" s="22"/>
      <c r="P12" s="22"/>
      <c r="Q12" s="22"/>
      <c r="R12" s="26"/>
      <c r="S12" s="26"/>
    </row>
    <row r="13" spans="1:19" ht="73.5">
      <c r="A13" s="28" t="s">
        <v>27</v>
      </c>
      <c r="B13" s="29">
        <v>2</v>
      </c>
      <c r="C13" s="30" t="s">
        <v>28</v>
      </c>
      <c r="D13" s="31" t="s">
        <v>24</v>
      </c>
      <c r="E13" s="31" t="s">
        <v>25</v>
      </c>
      <c r="F13" s="32">
        <v>2560</v>
      </c>
      <c r="G13" s="22">
        <v>1680</v>
      </c>
      <c r="H13" s="22"/>
      <c r="I13" s="22"/>
      <c r="J13" s="22"/>
      <c r="K13" s="22"/>
      <c r="L13" s="23"/>
      <c r="M13" s="23"/>
      <c r="N13" s="32">
        <v>2560</v>
      </c>
      <c r="O13" s="22">
        <v>1680</v>
      </c>
      <c r="P13" s="22"/>
      <c r="Q13" s="22"/>
      <c r="R13" s="33" t="s">
        <v>29</v>
      </c>
      <c r="S13" s="34" t="s">
        <v>30</v>
      </c>
    </row>
    <row r="14" spans="1:19" ht="73.5">
      <c r="A14" s="28"/>
      <c r="B14" s="29">
        <v>3</v>
      </c>
      <c r="C14" s="30" t="s">
        <v>31</v>
      </c>
      <c r="D14" s="31" t="s">
        <v>24</v>
      </c>
      <c r="E14" s="31" t="s">
        <v>25</v>
      </c>
      <c r="F14" s="32">
        <v>4120</v>
      </c>
      <c r="G14" s="22">
        <v>3620</v>
      </c>
      <c r="H14" s="22"/>
      <c r="I14" s="22"/>
      <c r="J14" s="22"/>
      <c r="K14" s="22"/>
      <c r="L14" s="23"/>
      <c r="M14" s="23"/>
      <c r="N14" s="32">
        <v>4120</v>
      </c>
      <c r="O14" s="22">
        <v>3620</v>
      </c>
      <c r="P14" s="22"/>
      <c r="Q14" s="22"/>
      <c r="R14" s="33" t="s">
        <v>32</v>
      </c>
      <c r="S14" s="34" t="s">
        <v>33</v>
      </c>
    </row>
    <row r="15" spans="1:19" ht="73.5">
      <c r="A15" s="28" t="s">
        <v>34</v>
      </c>
      <c r="B15" s="29">
        <v>4</v>
      </c>
      <c r="C15" s="28" t="s">
        <v>35</v>
      </c>
      <c r="D15" s="31" t="s">
        <v>24</v>
      </c>
      <c r="E15" s="31" t="s">
        <v>25</v>
      </c>
      <c r="F15" s="32">
        <v>37370</v>
      </c>
      <c r="G15" s="22">
        <v>22000</v>
      </c>
      <c r="H15" s="22"/>
      <c r="I15" s="22"/>
      <c r="J15" s="22"/>
      <c r="K15" s="22"/>
      <c r="L15" s="23"/>
      <c r="M15" s="23"/>
      <c r="N15" s="32">
        <v>37370</v>
      </c>
      <c r="O15" s="22">
        <v>22000</v>
      </c>
      <c r="P15" s="22"/>
      <c r="Q15" s="22"/>
      <c r="R15" s="33" t="s">
        <v>36</v>
      </c>
      <c r="S15" s="34" t="s">
        <v>37</v>
      </c>
    </row>
    <row r="16" spans="1:19" ht="73.5">
      <c r="A16" s="28"/>
      <c r="B16" s="29">
        <v>5</v>
      </c>
      <c r="C16" s="28" t="s">
        <v>38</v>
      </c>
      <c r="D16" s="31" t="s">
        <v>24</v>
      </c>
      <c r="E16" s="31" t="s">
        <v>25</v>
      </c>
      <c r="F16" s="32">
        <v>313</v>
      </c>
      <c r="G16" s="22">
        <v>0</v>
      </c>
      <c r="H16" s="22"/>
      <c r="I16" s="22"/>
      <c r="J16" s="22"/>
      <c r="K16" s="22"/>
      <c r="L16" s="23"/>
      <c r="M16" s="23"/>
      <c r="N16" s="32">
        <v>313</v>
      </c>
      <c r="O16" s="22">
        <v>0</v>
      </c>
      <c r="P16" s="22"/>
      <c r="Q16" s="22"/>
      <c r="R16" s="33" t="s">
        <v>39</v>
      </c>
      <c r="S16" s="34"/>
    </row>
    <row r="17" spans="1:19" ht="129.75" customHeight="1">
      <c r="A17" s="30" t="s">
        <v>40</v>
      </c>
      <c r="B17" s="29">
        <v>6</v>
      </c>
      <c r="C17" s="28" t="s">
        <v>41</v>
      </c>
      <c r="D17" s="31" t="s">
        <v>24</v>
      </c>
      <c r="E17" s="31" t="s">
        <v>25</v>
      </c>
      <c r="F17" s="32">
        <v>5769</v>
      </c>
      <c r="G17" s="22">
        <v>5769</v>
      </c>
      <c r="H17" s="22"/>
      <c r="I17" s="22"/>
      <c r="J17" s="22"/>
      <c r="K17" s="22"/>
      <c r="L17" s="23"/>
      <c r="M17" s="23"/>
      <c r="N17" s="32">
        <v>5769</v>
      </c>
      <c r="O17" s="22">
        <v>5769</v>
      </c>
      <c r="P17" s="22"/>
      <c r="Q17" s="22"/>
      <c r="R17" s="33" t="s">
        <v>42</v>
      </c>
      <c r="S17" s="34" t="s">
        <v>43</v>
      </c>
    </row>
    <row r="18" spans="1:19" ht="102">
      <c r="A18" s="30"/>
      <c r="B18" s="29">
        <v>7</v>
      </c>
      <c r="C18" s="30" t="s">
        <v>44</v>
      </c>
      <c r="D18" s="31" t="s">
        <v>24</v>
      </c>
      <c r="E18" s="31" t="s">
        <v>25</v>
      </c>
      <c r="F18" s="32">
        <v>159.3</v>
      </c>
      <c r="G18" s="22">
        <v>0</v>
      </c>
      <c r="H18" s="22"/>
      <c r="I18" s="22"/>
      <c r="J18" s="22"/>
      <c r="K18" s="22"/>
      <c r="L18" s="32">
        <v>159.3</v>
      </c>
      <c r="M18" s="23">
        <v>0</v>
      </c>
      <c r="N18" s="32"/>
      <c r="O18" s="35"/>
      <c r="P18" s="22"/>
      <c r="Q18" s="22"/>
      <c r="R18" s="33" t="s">
        <v>26</v>
      </c>
      <c r="S18" s="34"/>
    </row>
    <row r="19" spans="1:19" ht="73.5">
      <c r="A19" s="30"/>
      <c r="B19" s="29">
        <v>8</v>
      </c>
      <c r="C19" s="28" t="s">
        <v>45</v>
      </c>
      <c r="D19" s="31" t="s">
        <v>24</v>
      </c>
      <c r="E19" s="31" t="s">
        <v>25</v>
      </c>
      <c r="F19" s="32">
        <v>33090</v>
      </c>
      <c r="G19" s="22">
        <v>33090</v>
      </c>
      <c r="H19" s="22"/>
      <c r="I19" s="22"/>
      <c r="J19" s="22"/>
      <c r="K19" s="22"/>
      <c r="L19" s="32"/>
      <c r="M19" s="23"/>
      <c r="N19" s="32">
        <v>33090</v>
      </c>
      <c r="O19" s="22">
        <v>33090</v>
      </c>
      <c r="P19" s="22"/>
      <c r="Q19" s="22"/>
      <c r="R19" s="33" t="s">
        <v>46</v>
      </c>
      <c r="S19" s="34">
        <v>72.7</v>
      </c>
    </row>
    <row r="20" spans="1:19" ht="87">
      <c r="A20" s="30" t="s">
        <v>47</v>
      </c>
      <c r="B20" s="29">
        <v>9</v>
      </c>
      <c r="C20" s="28" t="s">
        <v>48</v>
      </c>
      <c r="D20" s="31" t="s">
        <v>24</v>
      </c>
      <c r="E20" s="31" t="s">
        <v>25</v>
      </c>
      <c r="F20" s="32">
        <v>140</v>
      </c>
      <c r="G20" s="22">
        <v>140</v>
      </c>
      <c r="H20" s="22"/>
      <c r="I20" s="22"/>
      <c r="J20" s="22"/>
      <c r="K20" s="22"/>
      <c r="L20" s="32"/>
      <c r="M20" s="23"/>
      <c r="N20" s="32">
        <v>140</v>
      </c>
      <c r="O20" s="22">
        <v>140</v>
      </c>
      <c r="P20" s="22"/>
      <c r="Q20" s="22"/>
      <c r="R20" s="33" t="s">
        <v>49</v>
      </c>
      <c r="S20" s="34" t="s">
        <v>50</v>
      </c>
    </row>
    <row r="21" spans="1:19" ht="73.5">
      <c r="A21" s="30"/>
      <c r="B21" s="29">
        <v>10</v>
      </c>
      <c r="C21" s="28" t="s">
        <v>51</v>
      </c>
      <c r="D21" s="31" t="s">
        <v>24</v>
      </c>
      <c r="E21" s="31" t="s">
        <v>25</v>
      </c>
      <c r="F21" s="32">
        <v>7000</v>
      </c>
      <c r="G21" s="22">
        <v>0</v>
      </c>
      <c r="H21" s="22"/>
      <c r="I21" s="22"/>
      <c r="J21" s="22"/>
      <c r="K21" s="22"/>
      <c r="L21" s="32"/>
      <c r="M21" s="23"/>
      <c r="N21" s="32">
        <v>7000</v>
      </c>
      <c r="O21" s="22">
        <v>0</v>
      </c>
      <c r="P21" s="22"/>
      <c r="Q21" s="22"/>
      <c r="R21" s="33" t="s">
        <v>52</v>
      </c>
      <c r="S21" s="34"/>
    </row>
    <row r="22" spans="1:19" ht="87" customHeight="1">
      <c r="A22" s="30" t="s">
        <v>53</v>
      </c>
      <c r="B22" s="29">
        <v>11</v>
      </c>
      <c r="C22" s="30" t="s">
        <v>54</v>
      </c>
      <c r="D22" s="31" t="s">
        <v>24</v>
      </c>
      <c r="E22" s="31" t="s">
        <v>25</v>
      </c>
      <c r="F22" s="32">
        <v>2800</v>
      </c>
      <c r="G22" s="22">
        <v>307</v>
      </c>
      <c r="H22" s="22"/>
      <c r="I22" s="22"/>
      <c r="J22" s="22"/>
      <c r="K22" s="22"/>
      <c r="L22" s="32"/>
      <c r="M22" s="23"/>
      <c r="N22" s="32">
        <v>2800</v>
      </c>
      <c r="O22" s="22">
        <v>307</v>
      </c>
      <c r="P22" s="22"/>
      <c r="Q22" s="22"/>
      <c r="R22" s="33" t="s">
        <v>55</v>
      </c>
      <c r="S22" s="36" t="s">
        <v>56</v>
      </c>
    </row>
    <row r="23" spans="1:19" ht="96" customHeight="1">
      <c r="A23" s="30"/>
      <c r="B23" s="29">
        <v>12</v>
      </c>
      <c r="C23" s="30" t="s">
        <v>57</v>
      </c>
      <c r="D23" s="31" t="s">
        <v>24</v>
      </c>
      <c r="E23" s="31" t="s">
        <v>25</v>
      </c>
      <c r="F23" s="32">
        <v>500</v>
      </c>
      <c r="G23" s="22">
        <v>532</v>
      </c>
      <c r="H23" s="22"/>
      <c r="I23" s="22"/>
      <c r="J23" s="22"/>
      <c r="K23" s="22"/>
      <c r="L23" s="32"/>
      <c r="M23" s="23"/>
      <c r="N23" s="32">
        <v>500</v>
      </c>
      <c r="O23" s="22">
        <v>532</v>
      </c>
      <c r="P23" s="22"/>
      <c r="Q23" s="22"/>
      <c r="R23" s="33" t="s">
        <v>58</v>
      </c>
      <c r="S23" s="36" t="s">
        <v>59</v>
      </c>
    </row>
    <row r="24" spans="1:19" ht="102">
      <c r="A24" s="30" t="s">
        <v>60</v>
      </c>
      <c r="B24" s="29">
        <v>13</v>
      </c>
      <c r="C24" s="28" t="s">
        <v>61</v>
      </c>
      <c r="D24" s="31" t="s">
        <v>24</v>
      </c>
      <c r="E24" s="31" t="s">
        <v>25</v>
      </c>
      <c r="F24" s="32">
        <v>35539.3</v>
      </c>
      <c r="G24" s="22">
        <v>35539.3</v>
      </c>
      <c r="H24" s="22"/>
      <c r="I24" s="22"/>
      <c r="J24" s="22"/>
      <c r="K24" s="22"/>
      <c r="L24" s="32"/>
      <c r="M24" s="23"/>
      <c r="N24" s="32">
        <v>35539.3</v>
      </c>
      <c r="O24" s="22">
        <v>35539.3</v>
      </c>
      <c r="P24" s="22"/>
      <c r="Q24" s="22"/>
      <c r="R24" s="33" t="s">
        <v>62</v>
      </c>
      <c r="S24" s="34" t="s">
        <v>63</v>
      </c>
    </row>
    <row r="25" spans="1:19" ht="111" customHeight="1">
      <c r="A25" s="30" t="s">
        <v>64</v>
      </c>
      <c r="B25" s="29">
        <v>14</v>
      </c>
      <c r="C25" s="28" t="s">
        <v>65</v>
      </c>
      <c r="D25" s="31" t="s">
        <v>24</v>
      </c>
      <c r="E25" s="31" t="s">
        <v>25</v>
      </c>
      <c r="F25" s="32">
        <v>630</v>
      </c>
      <c r="G25" s="22">
        <v>630</v>
      </c>
      <c r="H25" s="22"/>
      <c r="I25" s="22"/>
      <c r="J25" s="22"/>
      <c r="K25" s="22"/>
      <c r="L25" s="32"/>
      <c r="M25" s="23"/>
      <c r="N25" s="32">
        <v>630</v>
      </c>
      <c r="O25" s="22">
        <v>630</v>
      </c>
      <c r="P25" s="22"/>
      <c r="Q25" s="22"/>
      <c r="R25" s="33" t="s">
        <v>66</v>
      </c>
      <c r="S25" s="34">
        <v>2500</v>
      </c>
    </row>
    <row r="26" spans="1:19" ht="16.5">
      <c r="A26" s="30"/>
      <c r="B26" s="29"/>
      <c r="C26" s="37" t="s">
        <v>67</v>
      </c>
      <c r="D26" s="38"/>
      <c r="E26" s="38"/>
      <c r="F26" s="39">
        <v>130890.6</v>
      </c>
      <c r="G26" s="35">
        <v>104207.3</v>
      </c>
      <c r="H26" s="22"/>
      <c r="I26" s="22"/>
      <c r="J26" s="22"/>
      <c r="K26" s="22"/>
      <c r="L26" s="39">
        <v>159.3</v>
      </c>
      <c r="M26" s="40">
        <v>0</v>
      </c>
      <c r="N26" s="39">
        <v>130731.3</v>
      </c>
      <c r="O26" s="39">
        <v>104207.3</v>
      </c>
      <c r="P26" s="22"/>
      <c r="Q26" s="22"/>
      <c r="R26" s="38"/>
      <c r="S26" s="38"/>
    </row>
    <row r="27" spans="1:19" s="17" customFormat="1" ht="16.5">
      <c r="A27" s="41" t="s">
        <v>68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42.75" customHeight="1">
      <c r="A28" s="42" t="s">
        <v>69</v>
      </c>
      <c r="B28" s="43">
        <v>1</v>
      </c>
      <c r="C28" s="44" t="s">
        <v>70</v>
      </c>
      <c r="D28" s="45" t="s">
        <v>71</v>
      </c>
      <c r="E28" s="45" t="s">
        <v>72</v>
      </c>
      <c r="F28" s="46">
        <f aca="true" t="shared" si="0" ref="F28:F33">SUM(H28+J28+L28+N28+P28)</f>
        <v>280</v>
      </c>
      <c r="G28" s="47">
        <v>122.385</v>
      </c>
      <c r="H28" s="46"/>
      <c r="I28" s="46"/>
      <c r="J28" s="46"/>
      <c r="K28" s="46"/>
      <c r="L28" s="46">
        <v>280</v>
      </c>
      <c r="M28" s="46">
        <v>122.385</v>
      </c>
      <c r="N28" s="46"/>
      <c r="O28" s="46"/>
      <c r="P28" s="46"/>
      <c r="Q28" s="46"/>
      <c r="R28" s="48" t="s">
        <v>73</v>
      </c>
      <c r="S28" s="49" t="s">
        <v>74</v>
      </c>
    </row>
    <row r="29" spans="1:19" ht="87">
      <c r="A29" s="42"/>
      <c r="B29" s="43">
        <v>2</v>
      </c>
      <c r="C29" s="44" t="s">
        <v>75</v>
      </c>
      <c r="D29" s="45" t="s">
        <v>71</v>
      </c>
      <c r="E29" s="45" t="s">
        <v>76</v>
      </c>
      <c r="F29" s="46">
        <f t="shared" si="0"/>
        <v>30</v>
      </c>
      <c r="G29" s="47">
        <f>SUM(I29+K29+M29+O29+Q29)</f>
        <v>0</v>
      </c>
      <c r="H29" s="46"/>
      <c r="I29" s="46"/>
      <c r="J29" s="50"/>
      <c r="K29" s="50"/>
      <c r="L29" s="46"/>
      <c r="M29" s="46"/>
      <c r="N29" s="50">
        <v>30</v>
      </c>
      <c r="O29" s="51">
        <v>0</v>
      </c>
      <c r="P29" s="46"/>
      <c r="Q29" s="46"/>
      <c r="R29" s="52" t="s">
        <v>77</v>
      </c>
      <c r="S29" s="53">
        <v>0</v>
      </c>
    </row>
    <row r="30" spans="1:19" ht="48.75" customHeight="1">
      <c r="A30" s="42"/>
      <c r="B30" s="43">
        <v>3</v>
      </c>
      <c r="C30" s="44" t="s">
        <v>78</v>
      </c>
      <c r="D30" s="45" t="s">
        <v>71</v>
      </c>
      <c r="E30" s="45" t="s">
        <v>76</v>
      </c>
      <c r="F30" s="46">
        <f t="shared" si="0"/>
        <v>100</v>
      </c>
      <c r="G30" s="47">
        <v>99.547</v>
      </c>
      <c r="H30" s="46"/>
      <c r="I30" s="46"/>
      <c r="J30" s="50"/>
      <c r="K30" s="50"/>
      <c r="L30" s="46"/>
      <c r="M30" s="46"/>
      <c r="N30" s="50">
        <v>100</v>
      </c>
      <c r="O30" s="51">
        <v>99.547</v>
      </c>
      <c r="P30" s="46"/>
      <c r="Q30" s="46"/>
      <c r="R30" s="52" t="s">
        <v>79</v>
      </c>
      <c r="S30" s="53">
        <v>18</v>
      </c>
    </row>
    <row r="31" spans="1:19" ht="87">
      <c r="A31" s="42"/>
      <c r="B31" s="43">
        <v>4</v>
      </c>
      <c r="C31" s="44" t="s">
        <v>80</v>
      </c>
      <c r="D31" s="45" t="s">
        <v>71</v>
      </c>
      <c r="E31" s="45" t="s">
        <v>76</v>
      </c>
      <c r="F31" s="46">
        <f t="shared" si="0"/>
        <v>1000</v>
      </c>
      <c r="G31" s="47">
        <f>SUM(I31+K31+M31+O31+Q31)</f>
        <v>0</v>
      </c>
      <c r="H31" s="46"/>
      <c r="I31" s="46"/>
      <c r="J31" s="50"/>
      <c r="K31" s="50"/>
      <c r="L31" s="46"/>
      <c r="M31" s="46"/>
      <c r="N31" s="50">
        <v>1000</v>
      </c>
      <c r="O31" s="51">
        <v>0</v>
      </c>
      <c r="P31" s="50"/>
      <c r="Q31" s="50"/>
      <c r="R31" s="52" t="s">
        <v>81</v>
      </c>
      <c r="S31" s="53">
        <v>0</v>
      </c>
    </row>
    <row r="32" spans="1:19" ht="73.5" customHeight="1">
      <c r="A32" s="42"/>
      <c r="B32" s="43">
        <v>5</v>
      </c>
      <c r="C32" s="44" t="s">
        <v>82</v>
      </c>
      <c r="D32" s="45" t="s">
        <v>71</v>
      </c>
      <c r="E32" s="45" t="s">
        <v>83</v>
      </c>
      <c r="F32" s="46">
        <f t="shared" si="0"/>
        <v>27.5</v>
      </c>
      <c r="G32" s="47">
        <v>25.8</v>
      </c>
      <c r="H32" s="46"/>
      <c r="I32" s="46"/>
      <c r="J32" s="50"/>
      <c r="K32" s="50"/>
      <c r="L32" s="50">
        <v>27.5</v>
      </c>
      <c r="M32" s="46">
        <v>25.8</v>
      </c>
      <c r="N32" s="46"/>
      <c r="O32" s="51"/>
      <c r="P32" s="50"/>
      <c r="Q32" s="50"/>
      <c r="R32" s="52" t="s">
        <v>84</v>
      </c>
      <c r="S32" s="53" t="s">
        <v>85</v>
      </c>
    </row>
    <row r="33" spans="1:19" ht="73.5">
      <c r="A33" s="42"/>
      <c r="B33" s="43">
        <v>6</v>
      </c>
      <c r="C33" s="44" t="s">
        <v>86</v>
      </c>
      <c r="D33" s="45" t="s">
        <v>71</v>
      </c>
      <c r="E33" s="45" t="s">
        <v>87</v>
      </c>
      <c r="F33" s="46">
        <f t="shared" si="0"/>
        <v>1</v>
      </c>
      <c r="G33" s="47">
        <f>SUM(I33+K33+M33+O33+Q33)</f>
        <v>1</v>
      </c>
      <c r="H33" s="46"/>
      <c r="I33" s="46"/>
      <c r="J33" s="50"/>
      <c r="K33" s="50"/>
      <c r="L33" s="46">
        <v>1</v>
      </c>
      <c r="M33" s="46">
        <v>1</v>
      </c>
      <c r="N33" s="46"/>
      <c r="O33" s="51"/>
      <c r="P33" s="50"/>
      <c r="Q33" s="50"/>
      <c r="R33" s="52" t="s">
        <v>84</v>
      </c>
      <c r="S33" s="53" t="s">
        <v>88</v>
      </c>
    </row>
    <row r="34" spans="1:19" ht="16.5">
      <c r="A34" s="43"/>
      <c r="B34" s="43"/>
      <c r="C34" s="54" t="s">
        <v>89</v>
      </c>
      <c r="D34" s="55"/>
      <c r="E34" s="55"/>
      <c r="F34" s="56">
        <f>SUM(F28:F33)</f>
        <v>1438.5</v>
      </c>
      <c r="G34" s="57">
        <f>SUM(G28:G33)</f>
        <v>248.732</v>
      </c>
      <c r="H34" s="56"/>
      <c r="I34" s="56"/>
      <c r="J34" s="56"/>
      <c r="K34" s="56"/>
      <c r="L34" s="56">
        <f>SUM(L28:L33)</f>
        <v>308.5</v>
      </c>
      <c r="M34" s="57">
        <f>SUM(M28:M33)</f>
        <v>149.185</v>
      </c>
      <c r="N34" s="56">
        <f>SUM(N28:N33)</f>
        <v>1130</v>
      </c>
      <c r="O34" s="57">
        <f>SUM(O28:O33)</f>
        <v>99.547</v>
      </c>
      <c r="P34" s="56"/>
      <c r="Q34" s="56"/>
      <c r="R34" s="58"/>
      <c r="S34" s="45"/>
    </row>
    <row r="35" spans="1:19" s="60" customFormat="1" ht="16.5">
      <c r="A35" s="59" t="s">
        <v>90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s="63" customFormat="1" ht="73.5">
      <c r="A36" s="20" t="s">
        <v>91</v>
      </c>
      <c r="B36" s="61" t="s">
        <v>92</v>
      </c>
      <c r="C36" s="20" t="s">
        <v>93</v>
      </c>
      <c r="D36" s="20" t="s">
        <v>24</v>
      </c>
      <c r="E36" s="20" t="s">
        <v>94</v>
      </c>
      <c r="F36" s="62">
        <v>20</v>
      </c>
      <c r="G36" s="62">
        <v>0</v>
      </c>
      <c r="H36" s="62"/>
      <c r="I36" s="62"/>
      <c r="J36" s="62"/>
      <c r="K36" s="62"/>
      <c r="L36" s="62">
        <v>20</v>
      </c>
      <c r="M36" s="62">
        <v>0</v>
      </c>
      <c r="N36" s="19"/>
      <c r="O36" s="19"/>
      <c r="P36" s="19"/>
      <c r="Q36" s="19"/>
      <c r="R36" s="19"/>
      <c r="S36" s="19"/>
    </row>
    <row r="37" spans="1:19" s="63" customFormat="1" ht="144.75">
      <c r="A37" s="20" t="s">
        <v>95</v>
      </c>
      <c r="B37" s="61" t="s">
        <v>92</v>
      </c>
      <c r="C37" s="64" t="s">
        <v>96</v>
      </c>
      <c r="D37" s="65" t="s">
        <v>24</v>
      </c>
      <c r="E37" s="65" t="s">
        <v>94</v>
      </c>
      <c r="F37" s="66">
        <v>798.439</v>
      </c>
      <c r="G37" s="67">
        <f>M37</f>
        <v>394.945</v>
      </c>
      <c r="H37" s="62"/>
      <c r="I37" s="62"/>
      <c r="J37" s="62"/>
      <c r="K37" s="62"/>
      <c r="L37" s="67">
        <v>798.439</v>
      </c>
      <c r="M37" s="67">
        <v>394.945</v>
      </c>
      <c r="N37" s="62"/>
      <c r="O37" s="62"/>
      <c r="P37" s="62"/>
      <c r="Q37" s="62"/>
      <c r="R37" s="68"/>
      <c r="S37" s="69"/>
    </row>
    <row r="38" spans="1:19" s="63" customFormat="1" ht="16.5">
      <c r="A38" s="21"/>
      <c r="B38" s="70"/>
      <c r="C38" s="71" t="s">
        <v>8</v>
      </c>
      <c r="D38" s="72"/>
      <c r="E38" s="72"/>
      <c r="F38" s="73">
        <f>SUM(F36:F37)</f>
        <v>818.439</v>
      </c>
      <c r="G38" s="73">
        <f>SUM(G37:G37)</f>
        <v>394.945</v>
      </c>
      <c r="H38" s="73"/>
      <c r="I38" s="73"/>
      <c r="J38" s="73"/>
      <c r="K38" s="73"/>
      <c r="L38" s="73">
        <f>SUM(L36:L37)</f>
        <v>818.439</v>
      </c>
      <c r="M38" s="73">
        <f>SUM(M37:M37)</f>
        <v>394.945</v>
      </c>
      <c r="N38" s="73"/>
      <c r="O38" s="73"/>
      <c r="P38" s="73"/>
      <c r="Q38" s="73"/>
      <c r="R38" s="74"/>
      <c r="S38" s="75"/>
    </row>
    <row r="39" spans="1:19" s="17" customFormat="1" ht="16.5">
      <c r="A39" s="76" t="s">
        <v>97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ht="16.5">
      <c r="A40" s="77"/>
      <c r="B40" s="78"/>
      <c r="C40" s="79" t="s">
        <v>98</v>
      </c>
      <c r="D40" s="79"/>
      <c r="E40" s="79"/>
      <c r="F40" s="79"/>
      <c r="G40" s="79"/>
      <c r="H40" s="79"/>
      <c r="I40" s="79"/>
      <c r="J40" s="79"/>
      <c r="K40" s="79"/>
      <c r="L40" s="80"/>
      <c r="M40" s="80"/>
      <c r="N40" s="80"/>
      <c r="O40" s="80"/>
      <c r="P40" s="80"/>
      <c r="Q40" s="80"/>
      <c r="R40" s="80"/>
      <c r="S40" s="81"/>
    </row>
    <row r="41" spans="1:19" ht="58.5" customHeight="1">
      <c r="A41" s="42" t="s">
        <v>99</v>
      </c>
      <c r="B41" s="81">
        <v>1</v>
      </c>
      <c r="C41" s="82" t="s">
        <v>100</v>
      </c>
      <c r="D41" s="80" t="s">
        <v>71</v>
      </c>
      <c r="E41" s="80" t="s">
        <v>101</v>
      </c>
      <c r="F41" s="83">
        <f aca="true" t="shared" si="1" ref="F41:F49">SUM(H41+J41+L41+N41+P41)</f>
        <v>199</v>
      </c>
      <c r="G41" s="84">
        <f aca="true" t="shared" si="2" ref="G41:G49">SUM(I41+K41+M41+O41+Q41)</f>
        <v>199</v>
      </c>
      <c r="H41" s="84"/>
      <c r="I41" s="84"/>
      <c r="J41" s="84"/>
      <c r="K41" s="84"/>
      <c r="L41" s="83">
        <v>199</v>
      </c>
      <c r="M41" s="84">
        <v>199</v>
      </c>
      <c r="N41" s="83"/>
      <c r="O41" s="84"/>
      <c r="P41" s="84"/>
      <c r="Q41" s="84"/>
      <c r="R41" s="80" t="s">
        <v>102</v>
      </c>
      <c r="S41" s="80" t="s">
        <v>103</v>
      </c>
    </row>
    <row r="42" spans="1:19" ht="45">
      <c r="A42" s="42"/>
      <c r="B42" s="80">
        <v>2</v>
      </c>
      <c r="C42" s="82" t="s">
        <v>104</v>
      </c>
      <c r="D42" s="80" t="s">
        <v>71</v>
      </c>
      <c r="E42" s="80" t="s">
        <v>105</v>
      </c>
      <c r="F42" s="83">
        <f t="shared" si="1"/>
        <v>7687.134</v>
      </c>
      <c r="G42" s="84">
        <f t="shared" si="2"/>
        <v>6117.88217</v>
      </c>
      <c r="H42" s="84"/>
      <c r="I42" s="84"/>
      <c r="J42" s="84"/>
      <c r="K42" s="84"/>
      <c r="L42" s="84">
        <v>7687.134</v>
      </c>
      <c r="M42" s="84">
        <v>6117.88217</v>
      </c>
      <c r="N42" s="84"/>
      <c r="O42" s="85"/>
      <c r="P42" s="85"/>
      <c r="Q42" s="85"/>
      <c r="R42" s="86" t="s">
        <v>106</v>
      </c>
      <c r="S42" s="80">
        <v>8157</v>
      </c>
    </row>
    <row r="43" spans="1:19" ht="45">
      <c r="A43" s="42"/>
      <c r="B43" s="80">
        <v>3</v>
      </c>
      <c r="C43" s="82" t="s">
        <v>107</v>
      </c>
      <c r="D43" s="80" t="s">
        <v>71</v>
      </c>
      <c r="E43" s="80" t="s">
        <v>105</v>
      </c>
      <c r="F43" s="83">
        <f t="shared" si="1"/>
        <v>246.925</v>
      </c>
      <c r="G43" s="84">
        <f t="shared" si="2"/>
        <v>107.85951</v>
      </c>
      <c r="H43" s="83"/>
      <c r="I43" s="83"/>
      <c r="J43" s="83"/>
      <c r="K43" s="83"/>
      <c r="L43" s="84">
        <v>246.925</v>
      </c>
      <c r="M43" s="84">
        <v>107.85951</v>
      </c>
      <c r="N43" s="84"/>
      <c r="O43" s="85"/>
      <c r="P43" s="85"/>
      <c r="Q43" s="85"/>
      <c r="R43" s="86" t="s">
        <v>106</v>
      </c>
      <c r="S43" s="80">
        <v>94593</v>
      </c>
    </row>
    <row r="44" spans="1:19" ht="87">
      <c r="A44" s="42"/>
      <c r="B44" s="80">
        <v>4</v>
      </c>
      <c r="C44" s="87" t="s">
        <v>108</v>
      </c>
      <c r="D44" s="80" t="s">
        <v>71</v>
      </c>
      <c r="E44" s="80" t="s">
        <v>105</v>
      </c>
      <c r="F44" s="83">
        <f t="shared" si="1"/>
        <v>158.522</v>
      </c>
      <c r="G44" s="84">
        <f t="shared" si="2"/>
        <v>158.522</v>
      </c>
      <c r="H44" s="83"/>
      <c r="I44" s="83"/>
      <c r="J44" s="83"/>
      <c r="K44" s="83"/>
      <c r="L44" s="84">
        <v>158.522</v>
      </c>
      <c r="M44" s="84">
        <v>158.522</v>
      </c>
      <c r="N44" s="84"/>
      <c r="O44" s="85"/>
      <c r="P44" s="85"/>
      <c r="Q44" s="85"/>
      <c r="R44" s="80" t="s">
        <v>109</v>
      </c>
      <c r="S44" s="80">
        <v>18</v>
      </c>
    </row>
    <row r="45" spans="1:19" ht="87">
      <c r="A45" s="42"/>
      <c r="B45" s="88">
        <v>5</v>
      </c>
      <c r="C45" s="87" t="s">
        <v>110</v>
      </c>
      <c r="D45" s="88" t="s">
        <v>24</v>
      </c>
      <c r="E45" s="88" t="s">
        <v>111</v>
      </c>
      <c r="F45" s="83">
        <f t="shared" si="1"/>
        <v>5166.338</v>
      </c>
      <c r="G45" s="84">
        <f t="shared" si="2"/>
        <v>5166.33721</v>
      </c>
      <c r="H45" s="83"/>
      <c r="I45" s="83"/>
      <c r="J45" s="83"/>
      <c r="K45" s="83"/>
      <c r="L45" s="84">
        <v>5166.338</v>
      </c>
      <c r="M45" s="84">
        <v>5166.33721</v>
      </c>
      <c r="N45" s="84"/>
      <c r="O45" s="85"/>
      <c r="P45" s="85"/>
      <c r="Q45" s="85"/>
      <c r="R45" s="88" t="s">
        <v>112</v>
      </c>
      <c r="S45" s="80">
        <v>3389</v>
      </c>
    </row>
    <row r="46" spans="1:19" ht="66.75" customHeight="1">
      <c r="A46" s="42"/>
      <c r="B46" s="88">
        <v>6</v>
      </c>
      <c r="C46" s="87" t="s">
        <v>113</v>
      </c>
      <c r="D46" s="88" t="s">
        <v>24</v>
      </c>
      <c r="E46" s="88" t="s">
        <v>111</v>
      </c>
      <c r="F46" s="83">
        <f t="shared" si="1"/>
        <v>127.359</v>
      </c>
      <c r="G46" s="84">
        <f t="shared" si="2"/>
        <v>124.33563</v>
      </c>
      <c r="H46" s="83"/>
      <c r="I46" s="83"/>
      <c r="J46" s="83"/>
      <c r="K46" s="83"/>
      <c r="L46" s="84">
        <v>127.359</v>
      </c>
      <c r="M46" s="84">
        <v>124.33563</v>
      </c>
      <c r="N46" s="84"/>
      <c r="O46" s="85"/>
      <c r="P46" s="85"/>
      <c r="Q46" s="85"/>
      <c r="R46" s="88" t="s">
        <v>114</v>
      </c>
      <c r="S46" s="80">
        <v>2</v>
      </c>
    </row>
    <row r="47" spans="1:19" ht="178.5" customHeight="1">
      <c r="A47" s="42"/>
      <c r="B47" s="80">
        <v>7</v>
      </c>
      <c r="C47" s="82" t="s">
        <v>115</v>
      </c>
      <c r="D47" s="80" t="s">
        <v>71</v>
      </c>
      <c r="E47" s="80" t="s">
        <v>105</v>
      </c>
      <c r="F47" s="83">
        <f t="shared" si="1"/>
        <v>779.029</v>
      </c>
      <c r="G47" s="84">
        <f t="shared" si="2"/>
        <v>762.73287</v>
      </c>
      <c r="H47" s="89"/>
      <c r="I47" s="89"/>
      <c r="J47" s="89"/>
      <c r="K47" s="89"/>
      <c r="L47" s="84">
        <v>779.029</v>
      </c>
      <c r="M47" s="83">
        <v>762.73287</v>
      </c>
      <c r="N47" s="84"/>
      <c r="O47" s="89"/>
      <c r="P47" s="89"/>
      <c r="Q47" s="89"/>
      <c r="R47" s="80" t="s">
        <v>114</v>
      </c>
      <c r="S47" s="80">
        <v>9</v>
      </c>
    </row>
    <row r="48" spans="1:19" ht="65.25" customHeight="1">
      <c r="A48" s="42"/>
      <c r="B48" s="80">
        <v>8</v>
      </c>
      <c r="C48" s="82" t="s">
        <v>116</v>
      </c>
      <c r="D48" s="80" t="s">
        <v>71</v>
      </c>
      <c r="E48" s="80" t="s">
        <v>105</v>
      </c>
      <c r="F48" s="83">
        <f t="shared" si="1"/>
        <v>99</v>
      </c>
      <c r="G48" s="84">
        <f t="shared" si="2"/>
        <v>99</v>
      </c>
      <c r="H48" s="84"/>
      <c r="I48" s="84"/>
      <c r="J48" s="84"/>
      <c r="K48" s="84"/>
      <c r="L48" s="84">
        <v>99</v>
      </c>
      <c r="M48" s="84">
        <v>99</v>
      </c>
      <c r="N48" s="84"/>
      <c r="O48" s="84"/>
      <c r="P48" s="84"/>
      <c r="Q48" s="84"/>
      <c r="R48" s="80" t="s">
        <v>117</v>
      </c>
      <c r="S48" s="80">
        <v>40</v>
      </c>
    </row>
    <row r="49" spans="1:19" ht="87">
      <c r="A49" s="42"/>
      <c r="B49" s="80" t="s">
        <v>118</v>
      </c>
      <c r="C49" s="82" t="s">
        <v>119</v>
      </c>
      <c r="D49" s="80" t="s">
        <v>71</v>
      </c>
      <c r="E49" s="80" t="s">
        <v>105</v>
      </c>
      <c r="F49" s="83">
        <f t="shared" si="1"/>
        <v>31</v>
      </c>
      <c r="G49" s="84">
        <f t="shared" si="2"/>
        <v>29.74761</v>
      </c>
      <c r="H49" s="84"/>
      <c r="I49" s="84"/>
      <c r="J49" s="84"/>
      <c r="K49" s="84"/>
      <c r="L49" s="84">
        <v>31</v>
      </c>
      <c r="M49" s="84">
        <v>29.74761</v>
      </c>
      <c r="N49" s="84"/>
      <c r="O49" s="84"/>
      <c r="P49" s="84"/>
      <c r="Q49" s="84"/>
      <c r="R49" s="80" t="s">
        <v>120</v>
      </c>
      <c r="S49" s="80" t="s">
        <v>121</v>
      </c>
    </row>
    <row r="50" spans="1:19" ht="16.5">
      <c r="A50" s="42"/>
      <c r="B50" s="79"/>
      <c r="C50" s="90" t="s">
        <v>8</v>
      </c>
      <c r="D50" s="79"/>
      <c r="E50" s="79"/>
      <c r="F50" s="89">
        <f>SUM(F41:F49)</f>
        <v>14494.307</v>
      </c>
      <c r="G50" s="89">
        <f>SUM(G41:G49)</f>
        <v>12765.417</v>
      </c>
      <c r="H50" s="89">
        <f>SUM(H41:H49)</f>
        <v>0</v>
      </c>
      <c r="I50" s="89">
        <f>SUM(I41:I49)</f>
        <v>0</v>
      </c>
      <c r="J50" s="89">
        <f>SUM(J41:J49)</f>
        <v>0</v>
      </c>
      <c r="K50" s="89">
        <f>SUM(K41:K49)</f>
        <v>0</v>
      </c>
      <c r="L50" s="89">
        <f>SUM(L41:L49)</f>
        <v>14494.307</v>
      </c>
      <c r="M50" s="89">
        <f>SUM(M41:M49)</f>
        <v>12765.417</v>
      </c>
      <c r="N50" s="89">
        <f>SUM(N41:N49)</f>
        <v>0</v>
      </c>
      <c r="O50" s="89">
        <f>SUM(O41:O49)</f>
        <v>0</v>
      </c>
      <c r="P50" s="89">
        <f>SUM(P41:P49)</f>
        <v>0</v>
      </c>
      <c r="Q50" s="89">
        <f>SUM(Q41:Q49)</f>
        <v>0</v>
      </c>
      <c r="R50" s="79"/>
      <c r="S50" s="79"/>
    </row>
    <row r="51" spans="1:19" ht="16.5">
      <c r="A51" s="42"/>
      <c r="B51" s="80"/>
      <c r="C51" s="90" t="s">
        <v>122</v>
      </c>
      <c r="D51" s="79"/>
      <c r="E51" s="79"/>
      <c r="F51" s="83"/>
      <c r="G51" s="84"/>
      <c r="H51" s="84"/>
      <c r="I51" s="84"/>
      <c r="J51" s="84"/>
      <c r="K51" s="84"/>
      <c r="L51" s="84"/>
      <c r="M51" s="84"/>
      <c r="N51" s="84"/>
      <c r="O51" s="85"/>
      <c r="P51" s="85"/>
      <c r="Q51" s="85"/>
      <c r="R51" s="80"/>
      <c r="S51" s="80"/>
    </row>
    <row r="52" spans="1:19" ht="126.75">
      <c r="A52" s="42"/>
      <c r="B52" s="80">
        <v>1</v>
      </c>
      <c r="C52" s="91" t="s">
        <v>123</v>
      </c>
      <c r="D52" s="80" t="s">
        <v>71</v>
      </c>
      <c r="E52" s="92" t="s">
        <v>124</v>
      </c>
      <c r="F52" s="83">
        <f aca="true" t="shared" si="3" ref="F52:F57">SUM(H52+J52+L52+N52+P52)</f>
        <v>16000</v>
      </c>
      <c r="G52" s="84">
        <f aca="true" t="shared" si="4" ref="G52:G57">SUM(I52+K52+M52+O52+Q52)</f>
        <v>0</v>
      </c>
      <c r="H52" s="85"/>
      <c r="I52" s="85"/>
      <c r="J52" s="85"/>
      <c r="K52" s="85"/>
      <c r="L52" s="84"/>
      <c r="M52" s="85"/>
      <c r="N52" s="84">
        <v>16000</v>
      </c>
      <c r="O52" s="84">
        <v>0</v>
      </c>
      <c r="P52" s="85"/>
      <c r="Q52" s="85"/>
      <c r="R52" s="93" t="s">
        <v>125</v>
      </c>
      <c r="S52" s="93">
        <v>0</v>
      </c>
    </row>
    <row r="53" spans="1:19" ht="126.75">
      <c r="A53" s="42"/>
      <c r="B53" s="80">
        <v>2</v>
      </c>
      <c r="C53" s="82" t="s">
        <v>126</v>
      </c>
      <c r="D53" s="80" t="s">
        <v>71</v>
      </c>
      <c r="E53" s="92" t="s">
        <v>124</v>
      </c>
      <c r="F53" s="83">
        <f t="shared" si="3"/>
        <v>4500</v>
      </c>
      <c r="G53" s="84">
        <f t="shared" si="4"/>
        <v>0</v>
      </c>
      <c r="H53" s="89"/>
      <c r="I53" s="89"/>
      <c r="J53" s="89"/>
      <c r="K53" s="89"/>
      <c r="L53" s="84"/>
      <c r="M53" s="89"/>
      <c r="N53" s="84">
        <v>4500</v>
      </c>
      <c r="O53" s="83">
        <v>0</v>
      </c>
      <c r="P53" s="89"/>
      <c r="Q53" s="89"/>
      <c r="R53" s="80" t="s">
        <v>127</v>
      </c>
      <c r="S53" s="93">
        <v>0</v>
      </c>
    </row>
    <row r="54" spans="1:19" ht="126.75">
      <c r="A54" s="94"/>
      <c r="B54" s="80">
        <v>3</v>
      </c>
      <c r="C54" s="82" t="s">
        <v>128</v>
      </c>
      <c r="D54" s="80" t="s">
        <v>71</v>
      </c>
      <c r="E54" s="92" t="s">
        <v>124</v>
      </c>
      <c r="F54" s="83">
        <f t="shared" si="3"/>
        <v>4000</v>
      </c>
      <c r="G54" s="84">
        <f t="shared" si="4"/>
        <v>0</v>
      </c>
      <c r="H54" s="85"/>
      <c r="I54" s="85"/>
      <c r="J54" s="85"/>
      <c r="K54" s="85"/>
      <c r="L54" s="84"/>
      <c r="M54" s="85"/>
      <c r="N54" s="84">
        <v>4000</v>
      </c>
      <c r="O54" s="84">
        <v>0</v>
      </c>
      <c r="P54" s="84"/>
      <c r="Q54" s="84"/>
      <c r="R54" s="80" t="s">
        <v>127</v>
      </c>
      <c r="S54" s="93">
        <v>0</v>
      </c>
    </row>
    <row r="55" spans="1:19" ht="58.5">
      <c r="A55" s="94"/>
      <c r="B55" s="80">
        <v>4</v>
      </c>
      <c r="C55" s="82" t="s">
        <v>129</v>
      </c>
      <c r="D55" s="80" t="s">
        <v>71</v>
      </c>
      <c r="E55" s="88" t="s">
        <v>130</v>
      </c>
      <c r="F55" s="83">
        <f t="shared" si="3"/>
        <v>783</v>
      </c>
      <c r="G55" s="84">
        <f t="shared" si="4"/>
        <v>0</v>
      </c>
      <c r="H55" s="83"/>
      <c r="I55" s="83"/>
      <c r="J55" s="83"/>
      <c r="K55" s="83"/>
      <c r="L55" s="84"/>
      <c r="M55" s="83"/>
      <c r="N55" s="84">
        <v>783</v>
      </c>
      <c r="O55" s="83">
        <v>0</v>
      </c>
      <c r="P55" s="84"/>
      <c r="Q55" s="84"/>
      <c r="R55" s="80" t="s">
        <v>127</v>
      </c>
      <c r="S55" s="93">
        <v>0</v>
      </c>
    </row>
    <row r="56" spans="1:19" ht="73.5">
      <c r="A56" s="94"/>
      <c r="B56" s="80">
        <v>5</v>
      </c>
      <c r="C56" s="87" t="s">
        <v>131</v>
      </c>
      <c r="D56" s="80" t="s">
        <v>71</v>
      </c>
      <c r="E56" s="95" t="s">
        <v>132</v>
      </c>
      <c r="F56" s="83">
        <f t="shared" si="3"/>
        <v>199.924</v>
      </c>
      <c r="G56" s="84">
        <f t="shared" si="4"/>
        <v>0</v>
      </c>
      <c r="H56" s="83"/>
      <c r="I56" s="83"/>
      <c r="J56" s="83"/>
      <c r="K56" s="83"/>
      <c r="L56" s="84">
        <v>199.924</v>
      </c>
      <c r="M56" s="83">
        <v>0</v>
      </c>
      <c r="N56" s="84"/>
      <c r="O56" s="83"/>
      <c r="P56" s="84"/>
      <c r="Q56" s="84"/>
      <c r="R56" s="80" t="s">
        <v>127</v>
      </c>
      <c r="S56" s="93">
        <v>0</v>
      </c>
    </row>
    <row r="57" spans="1:19" ht="73.5">
      <c r="A57" s="94"/>
      <c r="B57" s="80">
        <v>6</v>
      </c>
      <c r="C57" s="82" t="s">
        <v>133</v>
      </c>
      <c r="D57" s="80" t="s">
        <v>71</v>
      </c>
      <c r="E57" s="95" t="s">
        <v>134</v>
      </c>
      <c r="F57" s="83">
        <f t="shared" si="3"/>
        <v>500</v>
      </c>
      <c r="G57" s="84">
        <f t="shared" si="4"/>
        <v>0</v>
      </c>
      <c r="H57" s="83"/>
      <c r="I57" s="83"/>
      <c r="J57" s="83"/>
      <c r="K57" s="83"/>
      <c r="L57" s="84"/>
      <c r="M57" s="83"/>
      <c r="N57" s="84">
        <v>500</v>
      </c>
      <c r="O57" s="83">
        <v>0</v>
      </c>
      <c r="P57" s="84"/>
      <c r="Q57" s="84"/>
      <c r="R57" s="80" t="s">
        <v>127</v>
      </c>
      <c r="S57" s="93">
        <v>0</v>
      </c>
    </row>
    <row r="58" spans="1:19" ht="16.5">
      <c r="A58" s="96"/>
      <c r="B58" s="79"/>
      <c r="C58" s="90" t="s">
        <v>8</v>
      </c>
      <c r="D58" s="79"/>
      <c r="E58" s="79"/>
      <c r="F58" s="89">
        <f>SUM(F52:F57)</f>
        <v>25982.924</v>
      </c>
      <c r="G58" s="89">
        <f>SUM(G52:G57)</f>
        <v>0</v>
      </c>
      <c r="H58" s="89">
        <f>SUM(H52:H57)</f>
        <v>0</v>
      </c>
      <c r="I58" s="89">
        <f>SUM(I52:I57)</f>
        <v>0</v>
      </c>
      <c r="J58" s="89">
        <f>SUM(J52:J57)</f>
        <v>0</v>
      </c>
      <c r="K58" s="89">
        <f>SUM(K52:K57)</f>
        <v>0</v>
      </c>
      <c r="L58" s="89">
        <f>SUM(L52:L57)</f>
        <v>199.924</v>
      </c>
      <c r="M58" s="89">
        <f>SUM(M52:M57)</f>
        <v>0</v>
      </c>
      <c r="N58" s="89">
        <f>SUM(N52:N57)</f>
        <v>25783</v>
      </c>
      <c r="O58" s="89">
        <f>SUM(O52:O57)</f>
        <v>0</v>
      </c>
      <c r="P58" s="89">
        <f>SUM(P52:P57)</f>
        <v>0</v>
      </c>
      <c r="Q58" s="89">
        <f>SUM(Q52:Q57)</f>
        <v>0</v>
      </c>
      <c r="R58" s="79"/>
      <c r="S58" s="79"/>
    </row>
    <row r="59" spans="1:19" ht="16.5">
      <c r="A59" s="94"/>
      <c r="B59" s="80"/>
      <c r="C59" s="90" t="s">
        <v>135</v>
      </c>
      <c r="D59" s="79"/>
      <c r="E59" s="79"/>
      <c r="F59" s="83"/>
      <c r="G59" s="84"/>
      <c r="H59" s="83"/>
      <c r="I59" s="83"/>
      <c r="J59" s="83"/>
      <c r="K59" s="83"/>
      <c r="L59" s="84"/>
      <c r="M59" s="83"/>
      <c r="N59" s="84"/>
      <c r="O59" s="83"/>
      <c r="P59" s="84"/>
      <c r="Q59" s="84"/>
      <c r="R59" s="80"/>
      <c r="S59" s="80"/>
    </row>
    <row r="60" spans="1:19" ht="102">
      <c r="A60" s="94"/>
      <c r="B60" s="80">
        <v>1</v>
      </c>
      <c r="C60" s="82" t="s">
        <v>136</v>
      </c>
      <c r="D60" s="80" t="s">
        <v>71</v>
      </c>
      <c r="E60" s="92" t="s">
        <v>137</v>
      </c>
      <c r="F60" s="83">
        <f aca="true" t="shared" si="5" ref="F60:F63">SUM(H60+J60+L60+N60+P60)</f>
        <v>135796.049</v>
      </c>
      <c r="G60" s="84">
        <f aca="true" t="shared" si="6" ref="G60:G63">SUM(I60+K60+M60+O60+Q60)</f>
        <v>0</v>
      </c>
      <c r="H60" s="83"/>
      <c r="I60" s="83"/>
      <c r="J60" s="83"/>
      <c r="K60" s="83"/>
      <c r="L60" s="84"/>
      <c r="M60" s="83"/>
      <c r="N60" s="97">
        <v>135796.049</v>
      </c>
      <c r="O60" s="83">
        <v>0</v>
      </c>
      <c r="P60" s="84"/>
      <c r="Q60" s="84"/>
      <c r="R60" s="80" t="s">
        <v>127</v>
      </c>
      <c r="S60" s="98">
        <v>0</v>
      </c>
    </row>
    <row r="61" spans="1:19" ht="102">
      <c r="A61" s="94"/>
      <c r="B61" s="80">
        <v>2</v>
      </c>
      <c r="C61" s="99" t="s">
        <v>138</v>
      </c>
      <c r="D61" s="80" t="s">
        <v>71</v>
      </c>
      <c r="E61" s="92" t="s">
        <v>137</v>
      </c>
      <c r="F61" s="83">
        <f t="shared" si="5"/>
        <v>18211</v>
      </c>
      <c r="G61" s="84">
        <f t="shared" si="6"/>
        <v>0</v>
      </c>
      <c r="H61" s="83"/>
      <c r="I61" s="83"/>
      <c r="J61" s="83"/>
      <c r="K61" s="83"/>
      <c r="L61" s="85"/>
      <c r="M61" s="83"/>
      <c r="N61" s="100">
        <v>18211</v>
      </c>
      <c r="O61" s="83">
        <v>0</v>
      </c>
      <c r="P61" s="84"/>
      <c r="Q61" s="84"/>
      <c r="R61" s="80" t="s">
        <v>127</v>
      </c>
      <c r="S61" s="93">
        <v>0</v>
      </c>
    </row>
    <row r="62" spans="1:19" ht="73.5">
      <c r="A62" s="94"/>
      <c r="B62" s="80">
        <v>3</v>
      </c>
      <c r="C62" s="101" t="s">
        <v>139</v>
      </c>
      <c r="D62" s="80" t="s">
        <v>71</v>
      </c>
      <c r="E62" s="95" t="s">
        <v>132</v>
      </c>
      <c r="F62" s="83">
        <f t="shared" si="5"/>
        <v>369.607</v>
      </c>
      <c r="G62" s="84">
        <f t="shared" si="6"/>
        <v>0</v>
      </c>
      <c r="H62" s="83"/>
      <c r="I62" s="83"/>
      <c r="J62" s="83"/>
      <c r="K62" s="83"/>
      <c r="L62" s="84">
        <v>369.607</v>
      </c>
      <c r="M62" s="83">
        <v>0</v>
      </c>
      <c r="N62" s="100"/>
      <c r="O62" s="83"/>
      <c r="P62" s="84"/>
      <c r="Q62" s="84"/>
      <c r="R62" s="80" t="s">
        <v>127</v>
      </c>
      <c r="S62" s="98">
        <v>0</v>
      </c>
    </row>
    <row r="63" spans="1:19" ht="130.5">
      <c r="A63" s="94"/>
      <c r="B63" s="102">
        <v>4</v>
      </c>
      <c r="C63" s="103" t="s">
        <v>140</v>
      </c>
      <c r="D63" s="80" t="s">
        <v>71</v>
      </c>
      <c r="E63" s="95" t="s">
        <v>132</v>
      </c>
      <c r="F63" s="83">
        <f t="shared" si="5"/>
        <v>18.145</v>
      </c>
      <c r="G63" s="84">
        <f t="shared" si="6"/>
        <v>18.14457</v>
      </c>
      <c r="H63" s="83"/>
      <c r="I63" s="83"/>
      <c r="J63" s="83"/>
      <c r="K63" s="83"/>
      <c r="L63" s="84">
        <v>18.145</v>
      </c>
      <c r="M63" s="83">
        <v>18.14457</v>
      </c>
      <c r="N63" s="100"/>
      <c r="O63" s="83"/>
      <c r="P63" s="84"/>
      <c r="Q63" s="84"/>
      <c r="R63" s="80" t="s">
        <v>141</v>
      </c>
      <c r="S63" s="98">
        <v>11</v>
      </c>
    </row>
    <row r="64" spans="1:19" ht="16.5">
      <c r="A64" s="94"/>
      <c r="B64" s="80"/>
      <c r="C64" s="90" t="s">
        <v>8</v>
      </c>
      <c r="D64" s="79"/>
      <c r="E64" s="79"/>
      <c r="F64" s="89">
        <f>SUM(F60:F63)</f>
        <v>154394.801</v>
      </c>
      <c r="G64" s="89">
        <f>SUM(G60:G63)</f>
        <v>18.14457</v>
      </c>
      <c r="H64" s="89">
        <f>SUM(H60:H63)</f>
        <v>0</v>
      </c>
      <c r="I64" s="89">
        <f>SUM(I60:I63)</f>
        <v>0</v>
      </c>
      <c r="J64" s="89">
        <f>SUM(J60:J63)</f>
        <v>0</v>
      </c>
      <c r="K64" s="89">
        <f>SUM(K60:K63)</f>
        <v>0</v>
      </c>
      <c r="L64" s="89">
        <f>SUM(L60:L63)</f>
        <v>387.752</v>
      </c>
      <c r="M64" s="89">
        <f>SUM(M60:M63)</f>
        <v>18.14457</v>
      </c>
      <c r="N64" s="89">
        <f>SUM(N60:N63)</f>
        <v>154007.049</v>
      </c>
      <c r="O64" s="89">
        <f>SUM(O60:O63)</f>
        <v>0</v>
      </c>
      <c r="P64" s="89">
        <f>SUM(P60:P63)</f>
        <v>0</v>
      </c>
      <c r="Q64" s="89">
        <f>SUM(Q60:Q63)</f>
        <v>0</v>
      </c>
      <c r="R64" s="80"/>
      <c r="S64" s="80"/>
    </row>
    <row r="65" spans="1:19" ht="16.5">
      <c r="A65" s="94"/>
      <c r="B65" s="80"/>
      <c r="C65" s="90" t="s">
        <v>142</v>
      </c>
      <c r="D65" s="79"/>
      <c r="E65" s="79"/>
      <c r="F65" s="83"/>
      <c r="G65" s="84"/>
      <c r="H65" s="83"/>
      <c r="I65" s="83"/>
      <c r="J65" s="83"/>
      <c r="K65" s="83"/>
      <c r="L65" s="84"/>
      <c r="M65" s="83"/>
      <c r="N65" s="85"/>
      <c r="O65" s="83"/>
      <c r="P65" s="84"/>
      <c r="Q65" s="84"/>
      <c r="R65" s="80"/>
      <c r="S65" s="80"/>
    </row>
    <row r="66" spans="1:19" ht="21.75" customHeight="1">
      <c r="A66" s="94"/>
      <c r="B66" s="80"/>
      <c r="C66" s="90" t="s">
        <v>143</v>
      </c>
      <c r="D66" s="79"/>
      <c r="E66" s="79"/>
      <c r="F66" s="83"/>
      <c r="G66" s="84"/>
      <c r="H66" s="83"/>
      <c r="I66" s="83"/>
      <c r="J66" s="83"/>
      <c r="K66" s="83"/>
      <c r="L66" s="84"/>
      <c r="M66" s="83"/>
      <c r="N66" s="85"/>
      <c r="O66" s="83"/>
      <c r="P66" s="84"/>
      <c r="Q66" s="84"/>
      <c r="R66" s="80"/>
      <c r="S66" s="80"/>
    </row>
    <row r="67" spans="1:19" ht="45.75" customHeight="1">
      <c r="A67" s="94"/>
      <c r="B67" s="80">
        <v>1</v>
      </c>
      <c r="C67" s="82" t="s">
        <v>144</v>
      </c>
      <c r="D67" s="80" t="s">
        <v>71</v>
      </c>
      <c r="E67" s="80" t="s">
        <v>72</v>
      </c>
      <c r="F67" s="83">
        <f>SUM(F68:F69)</f>
        <v>3996.41</v>
      </c>
      <c r="G67" s="83">
        <f>SUM(G68:G69)</f>
        <v>2326.1659</v>
      </c>
      <c r="H67" s="83"/>
      <c r="I67" s="83"/>
      <c r="J67" s="83"/>
      <c r="K67" s="83"/>
      <c r="L67" s="83">
        <f>SUM(L68:L69)</f>
        <v>3996.41</v>
      </c>
      <c r="M67" s="83">
        <f>SUM(M68:M69)</f>
        <v>2326.1659</v>
      </c>
      <c r="N67" s="83"/>
      <c r="O67" s="83"/>
      <c r="P67" s="83"/>
      <c r="Q67" s="83"/>
      <c r="R67" s="80" t="s">
        <v>145</v>
      </c>
      <c r="S67" s="104">
        <f>SUM(S68:S69)</f>
        <v>765091</v>
      </c>
    </row>
    <row r="68" spans="1:19" ht="42" customHeight="1">
      <c r="A68" s="94"/>
      <c r="B68" s="80"/>
      <c r="C68" s="82" t="s">
        <v>146</v>
      </c>
      <c r="D68" s="80" t="s">
        <v>71</v>
      </c>
      <c r="E68" s="80" t="s">
        <v>72</v>
      </c>
      <c r="F68" s="83">
        <f aca="true" t="shared" si="7" ref="F68:F72">SUM(H68+J68+L68+N68+P68)</f>
        <v>2238.318</v>
      </c>
      <c r="G68" s="84">
        <f aca="true" t="shared" si="8" ref="G68:G72">SUM(I68+K68+M68+O68+Q68)</f>
        <v>1251.66889</v>
      </c>
      <c r="H68" s="85"/>
      <c r="I68" s="85"/>
      <c r="J68" s="85"/>
      <c r="K68" s="85"/>
      <c r="L68" s="84">
        <v>2238.318</v>
      </c>
      <c r="M68" s="84">
        <v>1251.66889</v>
      </c>
      <c r="N68" s="85"/>
      <c r="O68" s="85"/>
      <c r="P68" s="85"/>
      <c r="Q68" s="85"/>
      <c r="R68" s="80" t="s">
        <v>145</v>
      </c>
      <c r="S68" s="104">
        <v>419021</v>
      </c>
    </row>
    <row r="69" spans="1:19" ht="45" customHeight="1">
      <c r="A69" s="94"/>
      <c r="B69" s="80"/>
      <c r="C69" s="82" t="s">
        <v>147</v>
      </c>
      <c r="D69" s="80" t="s">
        <v>71</v>
      </c>
      <c r="E69" s="80" t="s">
        <v>72</v>
      </c>
      <c r="F69" s="83">
        <f t="shared" si="7"/>
        <v>1758.092</v>
      </c>
      <c r="G69" s="84">
        <f t="shared" si="8"/>
        <v>1074.49701</v>
      </c>
      <c r="H69" s="85"/>
      <c r="I69" s="85"/>
      <c r="J69" s="85"/>
      <c r="K69" s="85"/>
      <c r="L69" s="84">
        <v>1758.092</v>
      </c>
      <c r="M69" s="84">
        <v>1074.49701</v>
      </c>
      <c r="N69" s="85"/>
      <c r="O69" s="84"/>
      <c r="P69" s="84"/>
      <c r="Q69" s="84"/>
      <c r="R69" s="80" t="s">
        <v>145</v>
      </c>
      <c r="S69" s="104">
        <v>346070</v>
      </c>
    </row>
    <row r="70" spans="1:19" ht="45">
      <c r="A70" s="94"/>
      <c r="B70" s="80">
        <v>2</v>
      </c>
      <c r="C70" s="82" t="s">
        <v>148</v>
      </c>
      <c r="D70" s="80" t="s">
        <v>71</v>
      </c>
      <c r="E70" s="80" t="s">
        <v>72</v>
      </c>
      <c r="F70" s="83">
        <f t="shared" si="7"/>
        <v>550</v>
      </c>
      <c r="G70" s="84">
        <f t="shared" si="8"/>
        <v>288.601</v>
      </c>
      <c r="H70" s="83"/>
      <c r="I70" s="83"/>
      <c r="J70" s="83"/>
      <c r="K70" s="83"/>
      <c r="L70" s="84">
        <v>550</v>
      </c>
      <c r="M70" s="83">
        <v>288.601</v>
      </c>
      <c r="N70" s="85"/>
      <c r="O70" s="83"/>
      <c r="P70" s="83"/>
      <c r="Q70" s="83"/>
      <c r="R70" s="93" t="s">
        <v>149</v>
      </c>
      <c r="S70" s="104" t="s">
        <v>150</v>
      </c>
    </row>
    <row r="71" spans="1:19" ht="64.5" customHeight="1">
      <c r="A71" s="94"/>
      <c r="B71" s="80">
        <v>3</v>
      </c>
      <c r="C71" s="82" t="s">
        <v>151</v>
      </c>
      <c r="D71" s="80" t="s">
        <v>71</v>
      </c>
      <c r="E71" s="80" t="s">
        <v>72</v>
      </c>
      <c r="F71" s="83">
        <f t="shared" si="7"/>
        <v>558.987</v>
      </c>
      <c r="G71" s="84">
        <f t="shared" si="8"/>
        <v>278.576</v>
      </c>
      <c r="H71" s="83"/>
      <c r="I71" s="83"/>
      <c r="J71" s="83"/>
      <c r="K71" s="83"/>
      <c r="L71" s="84">
        <v>558.987</v>
      </c>
      <c r="M71" s="83">
        <v>278.576</v>
      </c>
      <c r="N71" s="85"/>
      <c r="O71" s="84"/>
      <c r="P71" s="83"/>
      <c r="Q71" s="83"/>
      <c r="R71" s="93" t="s">
        <v>149</v>
      </c>
      <c r="S71" s="104" t="s">
        <v>152</v>
      </c>
    </row>
    <row r="72" spans="1:19" ht="73.5">
      <c r="A72" s="94"/>
      <c r="B72" s="80">
        <v>4</v>
      </c>
      <c r="C72" s="82" t="s">
        <v>153</v>
      </c>
      <c r="D72" s="80" t="s">
        <v>71</v>
      </c>
      <c r="E72" s="80" t="s">
        <v>72</v>
      </c>
      <c r="F72" s="83">
        <f t="shared" si="7"/>
        <v>147.207</v>
      </c>
      <c r="G72" s="84">
        <f t="shared" si="8"/>
        <v>48.18452</v>
      </c>
      <c r="H72" s="83"/>
      <c r="I72" s="83"/>
      <c r="J72" s="83"/>
      <c r="K72" s="83"/>
      <c r="L72" s="84">
        <v>147.207</v>
      </c>
      <c r="M72" s="83">
        <v>48.18452</v>
      </c>
      <c r="N72" s="85"/>
      <c r="O72" s="84"/>
      <c r="P72" s="83"/>
      <c r="Q72" s="83"/>
      <c r="R72" s="93" t="s">
        <v>114</v>
      </c>
      <c r="S72" s="104">
        <v>1</v>
      </c>
    </row>
    <row r="73" spans="1:19" ht="16.5">
      <c r="A73" s="94"/>
      <c r="B73" s="80"/>
      <c r="C73" s="90" t="s">
        <v>8</v>
      </c>
      <c r="D73" s="80"/>
      <c r="E73" s="79"/>
      <c r="F73" s="89">
        <f>SUM(F68:F72)</f>
        <v>5252.604</v>
      </c>
      <c r="G73" s="89">
        <f>SUM(G68:G72)</f>
        <v>2941.52742</v>
      </c>
      <c r="H73" s="89">
        <f>SUM(H68:H72)</f>
        <v>0</v>
      </c>
      <c r="I73" s="89">
        <f>SUM(I68:I72)</f>
        <v>0</v>
      </c>
      <c r="J73" s="89">
        <f>SUM(J68:J72)</f>
        <v>0</v>
      </c>
      <c r="K73" s="89">
        <f>SUM(K68:K72)</f>
        <v>0</v>
      </c>
      <c r="L73" s="89">
        <f>SUM(L68:L72)</f>
        <v>5252.604</v>
      </c>
      <c r="M73" s="89">
        <f>SUM(M68:M72)</f>
        <v>2941.52742</v>
      </c>
      <c r="N73" s="89">
        <f>SUM(N68:N72)</f>
        <v>0</v>
      </c>
      <c r="O73" s="89">
        <f>SUM(O68:O72)</f>
        <v>0</v>
      </c>
      <c r="P73" s="89">
        <f>SUM(P68:P72)</f>
        <v>0</v>
      </c>
      <c r="Q73" s="89">
        <f>SUM(Q68:Q72)</f>
        <v>0</v>
      </c>
      <c r="R73" s="80"/>
      <c r="S73" s="80"/>
    </row>
    <row r="74" spans="1:19" ht="16.5">
      <c r="A74" s="94"/>
      <c r="B74" s="80"/>
      <c r="C74" s="90" t="s">
        <v>154</v>
      </c>
      <c r="D74" s="80"/>
      <c r="E74" s="79"/>
      <c r="F74" s="83"/>
      <c r="G74" s="84"/>
      <c r="H74" s="85"/>
      <c r="I74" s="85"/>
      <c r="J74" s="85"/>
      <c r="K74" s="85"/>
      <c r="L74" s="84"/>
      <c r="M74" s="85"/>
      <c r="N74" s="85"/>
      <c r="O74" s="85"/>
      <c r="P74" s="85"/>
      <c r="Q74" s="85"/>
      <c r="R74" s="80"/>
      <c r="S74" s="80"/>
    </row>
    <row r="75" spans="1:19" ht="96.75" customHeight="1">
      <c r="A75" s="94"/>
      <c r="B75" s="80">
        <v>1</v>
      </c>
      <c r="C75" s="82" t="s">
        <v>155</v>
      </c>
      <c r="D75" s="80" t="s">
        <v>71</v>
      </c>
      <c r="E75" s="80" t="s">
        <v>101</v>
      </c>
      <c r="F75" s="83">
        <f aca="true" t="shared" si="9" ref="F75:F78">SUM(H75+J75+L75+N75+P75)</f>
        <v>199</v>
      </c>
      <c r="G75" s="84">
        <f aca="true" t="shared" si="10" ref="G75:G78">SUM(I75+K75+M75+O75+Q75)</f>
        <v>100.78027</v>
      </c>
      <c r="H75" s="85"/>
      <c r="I75" s="85"/>
      <c r="J75" s="85"/>
      <c r="K75" s="85"/>
      <c r="L75" s="84">
        <v>199</v>
      </c>
      <c r="M75" s="84">
        <v>100.78027</v>
      </c>
      <c r="N75" s="85"/>
      <c r="O75" s="85"/>
      <c r="P75" s="85"/>
      <c r="Q75" s="85"/>
      <c r="R75" s="80" t="s">
        <v>156</v>
      </c>
      <c r="S75" s="80">
        <v>677</v>
      </c>
    </row>
    <row r="76" spans="1:19" ht="58.5">
      <c r="A76" s="94"/>
      <c r="B76" s="80">
        <v>3</v>
      </c>
      <c r="C76" s="82" t="s">
        <v>157</v>
      </c>
      <c r="D76" s="80" t="s">
        <v>71</v>
      </c>
      <c r="E76" s="80" t="s">
        <v>105</v>
      </c>
      <c r="F76" s="83">
        <f t="shared" si="9"/>
        <v>70</v>
      </c>
      <c r="G76" s="84">
        <f t="shared" si="10"/>
        <v>69.9</v>
      </c>
      <c r="H76" s="85"/>
      <c r="I76" s="85"/>
      <c r="J76" s="85"/>
      <c r="K76" s="85"/>
      <c r="L76" s="84">
        <v>70</v>
      </c>
      <c r="M76" s="84">
        <v>69.9</v>
      </c>
      <c r="N76" s="85"/>
      <c r="O76" s="85"/>
      <c r="P76" s="85"/>
      <c r="Q76" s="85"/>
      <c r="R76" s="80" t="s">
        <v>158</v>
      </c>
      <c r="S76" s="80" t="s">
        <v>159</v>
      </c>
    </row>
    <row r="77" spans="1:19" ht="58.5">
      <c r="A77" s="94"/>
      <c r="B77" s="80">
        <v>4</v>
      </c>
      <c r="C77" s="82" t="s">
        <v>160</v>
      </c>
      <c r="D77" s="80" t="s">
        <v>71</v>
      </c>
      <c r="E77" s="80" t="s">
        <v>105</v>
      </c>
      <c r="F77" s="83">
        <f t="shared" si="9"/>
        <v>40</v>
      </c>
      <c r="G77" s="84">
        <f t="shared" si="10"/>
        <v>39.998</v>
      </c>
      <c r="H77" s="85"/>
      <c r="I77" s="85"/>
      <c r="J77" s="85"/>
      <c r="K77" s="85"/>
      <c r="L77" s="84">
        <v>40</v>
      </c>
      <c r="M77" s="84">
        <v>39.998</v>
      </c>
      <c r="N77" s="85"/>
      <c r="O77" s="84"/>
      <c r="P77" s="84"/>
      <c r="Q77" s="84"/>
      <c r="R77" s="80" t="s">
        <v>161</v>
      </c>
      <c r="S77" s="80" t="s">
        <v>162</v>
      </c>
    </row>
    <row r="78" spans="1:19" ht="45">
      <c r="A78" s="94"/>
      <c r="B78" s="80">
        <v>5</v>
      </c>
      <c r="C78" s="105" t="s">
        <v>163</v>
      </c>
      <c r="D78" s="80" t="s">
        <v>71</v>
      </c>
      <c r="E78" s="80" t="s">
        <v>101</v>
      </c>
      <c r="F78" s="83">
        <f t="shared" si="9"/>
        <v>80</v>
      </c>
      <c r="G78" s="84">
        <f t="shared" si="10"/>
        <v>0</v>
      </c>
      <c r="H78" s="85"/>
      <c r="I78" s="85"/>
      <c r="J78" s="85"/>
      <c r="K78" s="85"/>
      <c r="L78" s="84">
        <v>80</v>
      </c>
      <c r="M78" s="84">
        <v>0</v>
      </c>
      <c r="N78" s="85"/>
      <c r="O78" s="84"/>
      <c r="P78" s="84"/>
      <c r="Q78" s="84"/>
      <c r="R78" s="80" t="s">
        <v>102</v>
      </c>
      <c r="S78" s="80"/>
    </row>
    <row r="79" spans="1:19" ht="16.5">
      <c r="A79" s="94"/>
      <c r="B79" s="80"/>
      <c r="C79" s="90" t="s">
        <v>8</v>
      </c>
      <c r="D79" s="80"/>
      <c r="E79" s="79"/>
      <c r="F79" s="89">
        <f>SUM(F75:F78)</f>
        <v>389</v>
      </c>
      <c r="G79" s="89">
        <f>SUM(G75:G78)</f>
        <v>210.67827</v>
      </c>
      <c r="H79" s="89">
        <f>SUM(H75:H78)</f>
        <v>0</v>
      </c>
      <c r="I79" s="89">
        <f>SUM(I75:I78)</f>
        <v>0</v>
      </c>
      <c r="J79" s="89">
        <f>SUM(J75:J78)</f>
        <v>0</v>
      </c>
      <c r="K79" s="89">
        <f>SUM(K75:K78)</f>
        <v>0</v>
      </c>
      <c r="L79" s="89">
        <f>SUM(L75:L78)</f>
        <v>389</v>
      </c>
      <c r="M79" s="89">
        <f>SUM(M75:M78)</f>
        <v>210.67827</v>
      </c>
      <c r="N79" s="89">
        <f>SUM(N75:N78)</f>
        <v>0</v>
      </c>
      <c r="O79" s="89">
        <f>SUM(O75:O78)</f>
        <v>0</v>
      </c>
      <c r="P79" s="89">
        <f>SUM(P75:P78)</f>
        <v>0</v>
      </c>
      <c r="Q79" s="89">
        <f>SUM(Q75:Q78)</f>
        <v>0</v>
      </c>
      <c r="R79" s="80"/>
      <c r="S79" s="80"/>
    </row>
    <row r="80" spans="1:19" ht="16.5">
      <c r="A80" s="94"/>
      <c r="B80" s="80"/>
      <c r="C80" s="90" t="s">
        <v>164</v>
      </c>
      <c r="D80" s="80"/>
      <c r="E80" s="79"/>
      <c r="F80" s="83"/>
      <c r="G80" s="84"/>
      <c r="H80" s="97"/>
      <c r="I80" s="97"/>
      <c r="J80" s="89"/>
      <c r="K80" s="89"/>
      <c r="L80" s="84"/>
      <c r="M80" s="84"/>
      <c r="N80" s="85"/>
      <c r="O80" s="84"/>
      <c r="P80" s="84"/>
      <c r="Q80" s="84"/>
      <c r="R80" s="80"/>
      <c r="S80" s="80"/>
    </row>
    <row r="81" spans="1:19" ht="58.5">
      <c r="A81" s="94"/>
      <c r="B81" s="80">
        <v>1</v>
      </c>
      <c r="C81" s="82" t="s">
        <v>165</v>
      </c>
      <c r="D81" s="80" t="s">
        <v>71</v>
      </c>
      <c r="E81" s="80" t="s">
        <v>105</v>
      </c>
      <c r="F81" s="83">
        <f aca="true" t="shared" si="11" ref="F81:F84">SUM(H81+J81+L81+N81+P81)</f>
        <v>203.787</v>
      </c>
      <c r="G81" s="84">
        <f aca="true" t="shared" si="12" ref="G81:G84">SUM(I81+K81+M81+O81+Q81)</f>
        <v>179.4</v>
      </c>
      <c r="H81" s="97"/>
      <c r="I81" s="97"/>
      <c r="J81" s="89"/>
      <c r="K81" s="89"/>
      <c r="L81" s="84">
        <v>203.787</v>
      </c>
      <c r="M81" s="83">
        <v>179.4</v>
      </c>
      <c r="N81" s="85"/>
      <c r="O81" s="84"/>
      <c r="P81" s="84"/>
      <c r="Q81" s="84"/>
      <c r="R81" s="86" t="s">
        <v>166</v>
      </c>
      <c r="S81" s="80">
        <v>1550</v>
      </c>
    </row>
    <row r="82" spans="1:19" ht="45">
      <c r="A82" s="94"/>
      <c r="B82" s="80">
        <v>2</v>
      </c>
      <c r="C82" s="82" t="s">
        <v>167</v>
      </c>
      <c r="D82" s="80" t="s">
        <v>71</v>
      </c>
      <c r="E82" s="80" t="s">
        <v>105</v>
      </c>
      <c r="F82" s="83">
        <f t="shared" si="11"/>
        <v>75.664</v>
      </c>
      <c r="G82" s="84">
        <f t="shared" si="12"/>
        <v>75.664</v>
      </c>
      <c r="H82" s="97"/>
      <c r="I82" s="97"/>
      <c r="J82" s="89"/>
      <c r="K82" s="89"/>
      <c r="L82" s="84">
        <v>75.664</v>
      </c>
      <c r="M82" s="83">
        <v>75.664</v>
      </c>
      <c r="N82" s="85"/>
      <c r="O82" s="84"/>
      <c r="P82" s="84"/>
      <c r="Q82" s="84"/>
      <c r="R82" s="80" t="s">
        <v>168</v>
      </c>
      <c r="S82" s="80">
        <v>58</v>
      </c>
    </row>
    <row r="83" spans="1:19" ht="45">
      <c r="A83" s="94"/>
      <c r="B83" s="80">
        <v>3</v>
      </c>
      <c r="C83" s="82" t="s">
        <v>169</v>
      </c>
      <c r="D83" s="80" t="s">
        <v>71</v>
      </c>
      <c r="E83" s="80" t="s">
        <v>105</v>
      </c>
      <c r="F83" s="83">
        <f t="shared" si="11"/>
        <v>32.3</v>
      </c>
      <c r="G83" s="84">
        <f t="shared" si="12"/>
        <v>15.22279</v>
      </c>
      <c r="H83" s="97"/>
      <c r="I83" s="97"/>
      <c r="J83" s="89"/>
      <c r="K83" s="89"/>
      <c r="L83" s="84">
        <v>32.3</v>
      </c>
      <c r="M83" s="83">
        <v>15.22279</v>
      </c>
      <c r="N83" s="85"/>
      <c r="O83" s="84"/>
      <c r="P83" s="84"/>
      <c r="Q83" s="84"/>
      <c r="R83" s="80" t="s">
        <v>170</v>
      </c>
      <c r="S83" s="80">
        <v>11</v>
      </c>
    </row>
    <row r="84" spans="1:19" ht="45">
      <c r="A84" s="94"/>
      <c r="B84" s="80">
        <v>4</v>
      </c>
      <c r="C84" s="82" t="s">
        <v>171</v>
      </c>
      <c r="D84" s="80" t="s">
        <v>71</v>
      </c>
      <c r="E84" s="80" t="s">
        <v>105</v>
      </c>
      <c r="F84" s="83">
        <f t="shared" si="11"/>
        <v>15.52</v>
      </c>
      <c r="G84" s="84">
        <f t="shared" si="12"/>
        <v>14.533</v>
      </c>
      <c r="H84" s="97"/>
      <c r="I84" s="97"/>
      <c r="J84" s="83"/>
      <c r="K84" s="83"/>
      <c r="L84" s="84">
        <v>15.52</v>
      </c>
      <c r="M84" s="83">
        <v>14.533</v>
      </c>
      <c r="N84" s="85"/>
      <c r="O84" s="84"/>
      <c r="P84" s="84"/>
      <c r="Q84" s="84"/>
      <c r="R84" s="80" t="s">
        <v>172</v>
      </c>
      <c r="S84" s="80">
        <v>65</v>
      </c>
    </row>
    <row r="85" spans="1:19" ht="16.5">
      <c r="A85" s="94"/>
      <c r="B85" s="80"/>
      <c r="C85" s="90" t="s">
        <v>8</v>
      </c>
      <c r="D85" s="80"/>
      <c r="E85" s="79"/>
      <c r="F85" s="89">
        <f>SUM(F81:F84)</f>
        <v>327.271</v>
      </c>
      <c r="G85" s="89">
        <f>SUM(G81:G84)</f>
        <v>284.81979</v>
      </c>
      <c r="H85" s="89">
        <f>SUM(H81:H84)</f>
        <v>0</v>
      </c>
      <c r="I85" s="89">
        <f>SUM(I81:I84)</f>
        <v>0</v>
      </c>
      <c r="J85" s="89">
        <f>SUM(J81:J84)</f>
        <v>0</v>
      </c>
      <c r="K85" s="89">
        <f>SUM(K81:K84)</f>
        <v>0</v>
      </c>
      <c r="L85" s="89">
        <f>SUM(L81:L84)</f>
        <v>327.271</v>
      </c>
      <c r="M85" s="89">
        <f>SUM(M81:M84)</f>
        <v>284.81979</v>
      </c>
      <c r="N85" s="89">
        <f>SUM(N81:N84)</f>
        <v>0</v>
      </c>
      <c r="O85" s="89">
        <f>SUM(O81:O84)</f>
        <v>0</v>
      </c>
      <c r="P85" s="89">
        <f>SUM(P81:P84)</f>
        <v>0</v>
      </c>
      <c r="Q85" s="89">
        <f>SUM(Q81:Q84)</f>
        <v>0</v>
      </c>
      <c r="R85" s="80"/>
      <c r="S85" s="80"/>
    </row>
    <row r="86" spans="1:19" ht="16.5">
      <c r="A86" s="94"/>
      <c r="B86" s="80"/>
      <c r="C86" s="90" t="s">
        <v>173</v>
      </c>
      <c r="D86" s="80"/>
      <c r="E86" s="79"/>
      <c r="F86" s="83"/>
      <c r="G86" s="84"/>
      <c r="H86" s="97"/>
      <c r="I86" s="97"/>
      <c r="J86" s="89"/>
      <c r="K86" s="89"/>
      <c r="L86" s="84"/>
      <c r="M86" s="83"/>
      <c r="N86" s="84"/>
      <c r="O86" s="84"/>
      <c r="P86" s="84"/>
      <c r="Q86" s="84"/>
      <c r="R86" s="80"/>
      <c r="S86" s="80"/>
    </row>
    <row r="87" spans="1:19" ht="45">
      <c r="A87" s="106"/>
      <c r="B87" s="80">
        <v>1</v>
      </c>
      <c r="C87" s="82" t="s">
        <v>174</v>
      </c>
      <c r="D87" s="80" t="s">
        <v>71</v>
      </c>
      <c r="E87" s="80" t="s">
        <v>105</v>
      </c>
      <c r="F87" s="83">
        <f aca="true" t="shared" si="13" ref="F87:F89">SUM(H87+J87+L87+N87+P87)</f>
        <v>22</v>
      </c>
      <c r="G87" s="84">
        <f aca="true" t="shared" si="14" ref="G87:G89">SUM(I87+K87+M87+O87+Q87)</f>
        <v>21.9996</v>
      </c>
      <c r="H87" s="97"/>
      <c r="I87" s="97"/>
      <c r="J87" s="89"/>
      <c r="K87" s="89"/>
      <c r="L87" s="84">
        <v>22</v>
      </c>
      <c r="M87" s="84">
        <v>21.9996</v>
      </c>
      <c r="N87" s="84"/>
      <c r="O87" s="84"/>
      <c r="P87" s="84"/>
      <c r="Q87" s="84"/>
      <c r="R87" s="80" t="s">
        <v>175</v>
      </c>
      <c r="S87" s="80">
        <v>120</v>
      </c>
    </row>
    <row r="88" spans="1:19" ht="73.5">
      <c r="A88" s="106"/>
      <c r="B88" s="80">
        <v>2</v>
      </c>
      <c r="C88" s="82" t="s">
        <v>176</v>
      </c>
      <c r="D88" s="80" t="s">
        <v>71</v>
      </c>
      <c r="E88" s="80" t="s">
        <v>105</v>
      </c>
      <c r="F88" s="83">
        <f t="shared" si="13"/>
        <v>3.4</v>
      </c>
      <c r="G88" s="84">
        <f t="shared" si="14"/>
        <v>3.193</v>
      </c>
      <c r="H88" s="97"/>
      <c r="I88" s="97"/>
      <c r="J88" s="83"/>
      <c r="K88" s="83"/>
      <c r="L88" s="84">
        <v>3.4</v>
      </c>
      <c r="M88" s="83">
        <v>3.193</v>
      </c>
      <c r="N88" s="84"/>
      <c r="O88" s="84"/>
      <c r="P88" s="84"/>
      <c r="Q88" s="84"/>
      <c r="R88" s="80" t="s">
        <v>177</v>
      </c>
      <c r="S88" s="80">
        <v>1</v>
      </c>
    </row>
    <row r="89" spans="1:19" ht="73.5">
      <c r="A89" s="106"/>
      <c r="B89" s="81">
        <v>3</v>
      </c>
      <c r="C89" s="82" t="s">
        <v>178</v>
      </c>
      <c r="D89" s="80" t="s">
        <v>71</v>
      </c>
      <c r="E89" s="80" t="s">
        <v>105</v>
      </c>
      <c r="F89" s="83">
        <f t="shared" si="13"/>
        <v>820.254</v>
      </c>
      <c r="G89" s="84">
        <f t="shared" si="14"/>
        <v>818.9718</v>
      </c>
      <c r="H89" s="97"/>
      <c r="I89" s="97"/>
      <c r="J89" s="83"/>
      <c r="K89" s="83"/>
      <c r="L89" s="83">
        <v>820.254</v>
      </c>
      <c r="M89" s="83">
        <v>818.9718</v>
      </c>
      <c r="N89" s="83"/>
      <c r="O89" s="83"/>
      <c r="P89" s="83"/>
      <c r="Q89" s="83"/>
      <c r="R89" s="80" t="s">
        <v>179</v>
      </c>
      <c r="S89" s="104">
        <v>7726</v>
      </c>
    </row>
    <row r="90" spans="1:19" ht="16.5">
      <c r="A90" s="94"/>
      <c r="B90" s="81"/>
      <c r="C90" s="107" t="s">
        <v>8</v>
      </c>
      <c r="D90" s="80"/>
      <c r="E90" s="78"/>
      <c r="F90" s="89">
        <f>SUM(F87:F89)</f>
        <v>845.654</v>
      </c>
      <c r="G90" s="89">
        <f>SUM(G87:G89)</f>
        <v>844.1644</v>
      </c>
      <c r="H90" s="89">
        <f>SUM(H87:H89)</f>
        <v>0</v>
      </c>
      <c r="I90" s="89">
        <f>SUM(I87:I89)</f>
        <v>0</v>
      </c>
      <c r="J90" s="89">
        <f>SUM(J87:J89)</f>
        <v>0</v>
      </c>
      <c r="K90" s="89">
        <f>SUM(K87:K89)</f>
        <v>0</v>
      </c>
      <c r="L90" s="89">
        <f>SUM(L87:L89)</f>
        <v>845.654</v>
      </c>
      <c r="M90" s="89">
        <f>SUM(M87:M89)</f>
        <v>844.1644</v>
      </c>
      <c r="N90" s="89">
        <f>SUM(N87:N89)</f>
        <v>0</v>
      </c>
      <c r="O90" s="89">
        <f>SUM(O87:O89)</f>
        <v>0</v>
      </c>
      <c r="P90" s="89">
        <f>SUM(P87:P89)</f>
        <v>0</v>
      </c>
      <c r="Q90" s="89">
        <f>SUM(Q87:Q89)</f>
        <v>0</v>
      </c>
      <c r="R90" s="80"/>
      <c r="S90" s="80"/>
    </row>
    <row r="91" spans="1:19" ht="16.5">
      <c r="A91" s="94"/>
      <c r="B91" s="80"/>
      <c r="C91" s="90" t="s">
        <v>180</v>
      </c>
      <c r="D91" s="80"/>
      <c r="E91" s="79"/>
      <c r="F91" s="83"/>
      <c r="G91" s="84"/>
      <c r="H91" s="97"/>
      <c r="I91" s="97"/>
      <c r="J91" s="83"/>
      <c r="K91" s="83"/>
      <c r="L91" s="84"/>
      <c r="M91" s="83"/>
      <c r="N91" s="84"/>
      <c r="O91" s="83"/>
      <c r="P91" s="83"/>
      <c r="Q91" s="83"/>
      <c r="R91" s="80"/>
      <c r="S91" s="80"/>
    </row>
    <row r="92" spans="1:19" ht="45">
      <c r="A92" s="94"/>
      <c r="B92" s="80">
        <v>1</v>
      </c>
      <c r="C92" s="82" t="s">
        <v>181</v>
      </c>
      <c r="D92" s="80" t="s">
        <v>71</v>
      </c>
      <c r="E92" s="80" t="s">
        <v>105</v>
      </c>
      <c r="F92" s="83">
        <f aca="true" t="shared" si="15" ref="F92:F93">SUM(H92+J92+L92+N92+P92)</f>
        <v>40</v>
      </c>
      <c r="G92" s="84">
        <f aca="true" t="shared" si="16" ref="G92:G93">SUM(I92+K92+M92+O92+Q92)</f>
        <v>22.89</v>
      </c>
      <c r="H92" s="89"/>
      <c r="I92" s="89"/>
      <c r="J92" s="89"/>
      <c r="K92" s="89"/>
      <c r="L92" s="84">
        <v>40</v>
      </c>
      <c r="M92" s="83">
        <v>22.89</v>
      </c>
      <c r="N92" s="84"/>
      <c r="O92" s="89"/>
      <c r="P92" s="89"/>
      <c r="Q92" s="89"/>
      <c r="R92" s="80" t="s">
        <v>182</v>
      </c>
      <c r="S92" s="80">
        <v>21</v>
      </c>
    </row>
    <row r="93" spans="1:19" ht="73.5">
      <c r="A93" s="94"/>
      <c r="B93" s="88">
        <v>2</v>
      </c>
      <c r="C93" s="87" t="s">
        <v>183</v>
      </c>
      <c r="D93" s="88" t="s">
        <v>24</v>
      </c>
      <c r="E93" s="88" t="s">
        <v>111</v>
      </c>
      <c r="F93" s="83">
        <f t="shared" si="15"/>
        <v>363.654</v>
      </c>
      <c r="G93" s="84">
        <f t="shared" si="16"/>
        <v>196.58689</v>
      </c>
      <c r="H93" s="89"/>
      <c r="I93" s="89"/>
      <c r="J93" s="89"/>
      <c r="K93" s="89"/>
      <c r="L93" s="84">
        <v>363.654</v>
      </c>
      <c r="M93" s="83">
        <v>196.58689</v>
      </c>
      <c r="N93" s="84"/>
      <c r="O93" s="89"/>
      <c r="P93" s="89"/>
      <c r="Q93" s="89"/>
      <c r="R93" s="88" t="s">
        <v>184</v>
      </c>
      <c r="S93" s="80">
        <v>5</v>
      </c>
    </row>
    <row r="94" spans="1:19" ht="16.5">
      <c r="A94" s="94"/>
      <c r="B94" s="80"/>
      <c r="C94" s="90" t="s">
        <v>8</v>
      </c>
      <c r="D94" s="80"/>
      <c r="E94" s="79"/>
      <c r="F94" s="89">
        <f>SUM(F92:F93)</f>
        <v>403.654</v>
      </c>
      <c r="G94" s="89">
        <f>SUM(G92:G93)</f>
        <v>219.47689</v>
      </c>
      <c r="H94" s="89">
        <f>SUM(H92:H93)</f>
        <v>0</v>
      </c>
      <c r="I94" s="89">
        <f>SUM(I92:I93)</f>
        <v>0</v>
      </c>
      <c r="J94" s="89">
        <f>SUM(J92:J93)</f>
        <v>0</v>
      </c>
      <c r="K94" s="89">
        <f>SUM(K92:K93)</f>
        <v>0</v>
      </c>
      <c r="L94" s="89">
        <f>SUM(L92:L93)</f>
        <v>403.654</v>
      </c>
      <c r="M94" s="89">
        <f>SUM(M92:M93)</f>
        <v>219.47689</v>
      </c>
      <c r="N94" s="89">
        <f>SUM(N92:N93)</f>
        <v>0</v>
      </c>
      <c r="O94" s="89">
        <f>SUM(O92:O93)</f>
        <v>0</v>
      </c>
      <c r="P94" s="89">
        <f>SUM(P92:P93)</f>
        <v>0</v>
      </c>
      <c r="Q94" s="89">
        <f>SUM(Q92:Q93)</f>
        <v>0</v>
      </c>
      <c r="R94" s="80"/>
      <c r="S94" s="80"/>
    </row>
    <row r="95" spans="1:19" ht="16.5">
      <c r="A95" s="94"/>
      <c r="B95" s="80"/>
      <c r="C95" s="90" t="s">
        <v>185</v>
      </c>
      <c r="D95" s="80"/>
      <c r="E95" s="79"/>
      <c r="F95" s="83"/>
      <c r="G95" s="84"/>
      <c r="H95" s="108"/>
      <c r="I95" s="108"/>
      <c r="J95" s="109"/>
      <c r="K95" s="109"/>
      <c r="L95" s="84"/>
      <c r="M95" s="109"/>
      <c r="N95" s="84"/>
      <c r="O95" s="109"/>
      <c r="P95" s="109"/>
      <c r="Q95" s="109"/>
      <c r="R95" s="80"/>
      <c r="S95" s="80"/>
    </row>
    <row r="96" spans="1:19" ht="58.5">
      <c r="A96" s="94"/>
      <c r="B96" s="80">
        <v>1</v>
      </c>
      <c r="C96" s="82" t="s">
        <v>186</v>
      </c>
      <c r="D96" s="80" t="s">
        <v>71</v>
      </c>
      <c r="E96" s="80" t="s">
        <v>105</v>
      </c>
      <c r="F96" s="83">
        <f aca="true" t="shared" si="17" ref="F96:F112">SUM(H96+J96+L96+N96+P96)</f>
        <v>50</v>
      </c>
      <c r="G96" s="84">
        <f aca="true" t="shared" si="18" ref="G96:G112">SUM(I96+K96+M96+O96+Q96)</f>
        <v>12.161</v>
      </c>
      <c r="H96" s="110"/>
      <c r="I96" s="110"/>
      <c r="J96" s="84"/>
      <c r="K96" s="84"/>
      <c r="L96" s="84">
        <v>50</v>
      </c>
      <c r="M96" s="84">
        <v>12.161</v>
      </c>
      <c r="N96" s="84"/>
      <c r="O96" s="84"/>
      <c r="P96" s="84"/>
      <c r="Q96" s="84"/>
      <c r="R96" s="80" t="s">
        <v>127</v>
      </c>
      <c r="S96" s="80" t="s">
        <v>187</v>
      </c>
    </row>
    <row r="97" spans="1:19" ht="45">
      <c r="A97" s="94"/>
      <c r="B97" s="80">
        <f aca="true" t="shared" si="19" ref="B97:B112">SUM(B96:B96)+1</f>
        <v>2</v>
      </c>
      <c r="C97" s="82" t="s">
        <v>188</v>
      </c>
      <c r="D97" s="80" t="s">
        <v>71</v>
      </c>
      <c r="E97" s="80" t="s">
        <v>105</v>
      </c>
      <c r="F97" s="83">
        <f t="shared" si="17"/>
        <v>151.92</v>
      </c>
      <c r="G97" s="84">
        <f t="shared" si="18"/>
        <v>151.92</v>
      </c>
      <c r="H97" s="110"/>
      <c r="I97" s="110"/>
      <c r="J97" s="84"/>
      <c r="K97" s="84"/>
      <c r="L97" s="84">
        <v>151.92</v>
      </c>
      <c r="M97" s="84">
        <v>151.92</v>
      </c>
      <c r="N97" s="84"/>
      <c r="O97" s="84"/>
      <c r="P97" s="84"/>
      <c r="Q97" s="84"/>
      <c r="R97" s="80" t="s">
        <v>189</v>
      </c>
      <c r="S97" s="80">
        <v>32</v>
      </c>
    </row>
    <row r="98" spans="1:19" ht="73.5">
      <c r="A98" s="94"/>
      <c r="B98" s="80">
        <f t="shared" si="19"/>
        <v>3</v>
      </c>
      <c r="C98" s="82" t="s">
        <v>190</v>
      </c>
      <c r="D98" s="80" t="s">
        <v>71</v>
      </c>
      <c r="E98" s="80" t="s">
        <v>105</v>
      </c>
      <c r="F98" s="83">
        <f t="shared" si="17"/>
        <v>200</v>
      </c>
      <c r="G98" s="84">
        <f t="shared" si="18"/>
        <v>116.5222</v>
      </c>
      <c r="H98" s="110"/>
      <c r="I98" s="110"/>
      <c r="J98" s="84"/>
      <c r="K98" s="84"/>
      <c r="L98" s="84">
        <v>200</v>
      </c>
      <c r="M98" s="84">
        <v>116.5222</v>
      </c>
      <c r="N98" s="84"/>
      <c r="O98" s="84"/>
      <c r="P98" s="84"/>
      <c r="Q98" s="84"/>
      <c r="R98" s="80" t="s">
        <v>127</v>
      </c>
      <c r="S98" s="80" t="s">
        <v>191</v>
      </c>
    </row>
    <row r="99" spans="1:19" ht="45">
      <c r="A99" s="94"/>
      <c r="B99" s="80">
        <f t="shared" si="19"/>
        <v>4</v>
      </c>
      <c r="C99" s="82" t="s">
        <v>192</v>
      </c>
      <c r="D99" s="80" t="s">
        <v>71</v>
      </c>
      <c r="E99" s="80" t="s">
        <v>105</v>
      </c>
      <c r="F99" s="83">
        <f t="shared" si="17"/>
        <v>71.422</v>
      </c>
      <c r="G99" s="84">
        <f t="shared" si="18"/>
        <v>23.7</v>
      </c>
      <c r="H99" s="110"/>
      <c r="I99" s="110"/>
      <c r="J99" s="84"/>
      <c r="K99" s="84"/>
      <c r="L99" s="84">
        <v>71.422</v>
      </c>
      <c r="M99" s="84">
        <v>23.7</v>
      </c>
      <c r="N99" s="84"/>
      <c r="O99" s="84"/>
      <c r="P99" s="84"/>
      <c r="Q99" s="84"/>
      <c r="R99" s="80" t="s">
        <v>193</v>
      </c>
      <c r="S99" s="80">
        <v>2</v>
      </c>
    </row>
    <row r="100" spans="1:19" ht="73.5">
      <c r="A100" s="94"/>
      <c r="B100" s="80">
        <f t="shared" si="19"/>
        <v>5</v>
      </c>
      <c r="C100" s="82" t="s">
        <v>194</v>
      </c>
      <c r="D100" s="80" t="s">
        <v>71</v>
      </c>
      <c r="E100" s="80" t="s">
        <v>105</v>
      </c>
      <c r="F100" s="83">
        <f t="shared" si="17"/>
        <v>20</v>
      </c>
      <c r="G100" s="84">
        <f t="shared" si="18"/>
        <v>20</v>
      </c>
      <c r="H100" s="111"/>
      <c r="I100" s="111"/>
      <c r="J100" s="85"/>
      <c r="K100" s="85"/>
      <c r="L100" s="84">
        <v>20</v>
      </c>
      <c r="M100" s="84">
        <v>20</v>
      </c>
      <c r="N100" s="84"/>
      <c r="O100" s="85"/>
      <c r="P100" s="85"/>
      <c r="Q100" s="85"/>
      <c r="R100" s="80" t="s">
        <v>184</v>
      </c>
      <c r="S100" s="80">
        <v>35</v>
      </c>
    </row>
    <row r="101" spans="1:19" ht="45">
      <c r="A101" s="94"/>
      <c r="B101" s="80">
        <f t="shared" si="19"/>
        <v>6</v>
      </c>
      <c r="C101" s="82" t="s">
        <v>195</v>
      </c>
      <c r="D101" s="80" t="s">
        <v>71</v>
      </c>
      <c r="E101" s="80" t="s">
        <v>105</v>
      </c>
      <c r="F101" s="83">
        <f t="shared" si="17"/>
        <v>40</v>
      </c>
      <c r="G101" s="84">
        <f t="shared" si="18"/>
        <v>39.8756</v>
      </c>
      <c r="H101" s="85"/>
      <c r="I101" s="85"/>
      <c r="J101" s="85"/>
      <c r="K101" s="85"/>
      <c r="L101" s="84">
        <v>40</v>
      </c>
      <c r="M101" s="84">
        <v>39.8756</v>
      </c>
      <c r="N101" s="84"/>
      <c r="O101" s="84"/>
      <c r="P101" s="84"/>
      <c r="Q101" s="84"/>
      <c r="R101" s="45" t="s">
        <v>196</v>
      </c>
      <c r="S101" s="93">
        <v>694.5</v>
      </c>
    </row>
    <row r="102" spans="1:19" ht="45">
      <c r="A102" s="94"/>
      <c r="B102" s="80">
        <f t="shared" si="19"/>
        <v>7</v>
      </c>
      <c r="C102" s="82" t="s">
        <v>197</v>
      </c>
      <c r="D102" s="80" t="s">
        <v>71</v>
      </c>
      <c r="E102" s="80" t="s">
        <v>105</v>
      </c>
      <c r="F102" s="83">
        <f t="shared" si="17"/>
        <v>149.001</v>
      </c>
      <c r="G102" s="84">
        <f t="shared" si="18"/>
        <v>0</v>
      </c>
      <c r="H102" s="97"/>
      <c r="I102" s="97"/>
      <c r="J102" s="89"/>
      <c r="K102" s="89"/>
      <c r="L102" s="84">
        <v>149.001</v>
      </c>
      <c r="M102" s="84">
        <v>0</v>
      </c>
      <c r="N102" s="84"/>
      <c r="O102" s="84"/>
      <c r="P102" s="84"/>
      <c r="Q102" s="84"/>
      <c r="R102" s="80" t="s">
        <v>198</v>
      </c>
      <c r="S102" s="80">
        <v>0</v>
      </c>
    </row>
    <row r="103" spans="1:19" ht="116.25">
      <c r="A103" s="94"/>
      <c r="B103" s="80">
        <f t="shared" si="19"/>
        <v>8</v>
      </c>
      <c r="C103" s="82" t="s">
        <v>199</v>
      </c>
      <c r="D103" s="80" t="s">
        <v>71</v>
      </c>
      <c r="E103" s="80" t="s">
        <v>101</v>
      </c>
      <c r="F103" s="83">
        <f t="shared" si="17"/>
        <v>861.491</v>
      </c>
      <c r="G103" s="84">
        <f t="shared" si="18"/>
        <v>181.60339</v>
      </c>
      <c r="H103" s="97"/>
      <c r="I103" s="97"/>
      <c r="J103" s="89"/>
      <c r="K103" s="89"/>
      <c r="L103" s="84">
        <v>861.491</v>
      </c>
      <c r="M103" s="84">
        <v>181.60339</v>
      </c>
      <c r="N103" s="84"/>
      <c r="O103" s="84"/>
      <c r="P103" s="84"/>
      <c r="Q103" s="84"/>
      <c r="R103" s="93" t="s">
        <v>200</v>
      </c>
      <c r="S103" s="104">
        <v>5</v>
      </c>
    </row>
    <row r="104" spans="1:19" ht="73.5">
      <c r="A104" s="94"/>
      <c r="B104" s="80">
        <f t="shared" si="19"/>
        <v>9</v>
      </c>
      <c r="C104" s="82" t="s">
        <v>201</v>
      </c>
      <c r="D104" s="80" t="s">
        <v>71</v>
      </c>
      <c r="E104" s="80" t="s">
        <v>72</v>
      </c>
      <c r="F104" s="83">
        <f t="shared" si="17"/>
        <v>49</v>
      </c>
      <c r="G104" s="84">
        <f t="shared" si="18"/>
        <v>49</v>
      </c>
      <c r="H104" s="97"/>
      <c r="I104" s="97"/>
      <c r="J104" s="89"/>
      <c r="K104" s="89"/>
      <c r="L104" s="84">
        <v>49</v>
      </c>
      <c r="M104" s="84">
        <v>49</v>
      </c>
      <c r="N104" s="84"/>
      <c r="O104" s="84"/>
      <c r="P104" s="84"/>
      <c r="Q104" s="84"/>
      <c r="R104" s="93" t="s">
        <v>202</v>
      </c>
      <c r="S104" s="104" t="s">
        <v>203</v>
      </c>
    </row>
    <row r="105" spans="1:19" ht="58.5">
      <c r="A105" s="94"/>
      <c r="B105" s="80">
        <f t="shared" si="19"/>
        <v>10</v>
      </c>
      <c r="C105" s="82" t="s">
        <v>204</v>
      </c>
      <c r="D105" s="80" t="s">
        <v>71</v>
      </c>
      <c r="E105" s="80" t="s">
        <v>105</v>
      </c>
      <c r="F105" s="83">
        <f t="shared" si="17"/>
        <v>250</v>
      </c>
      <c r="G105" s="84">
        <f t="shared" si="18"/>
        <v>250</v>
      </c>
      <c r="H105" s="97"/>
      <c r="I105" s="97"/>
      <c r="J105" s="89"/>
      <c r="K105" s="89"/>
      <c r="L105" s="84">
        <v>250</v>
      </c>
      <c r="M105" s="84">
        <v>250</v>
      </c>
      <c r="N105" s="84"/>
      <c r="O105" s="84"/>
      <c r="P105" s="84"/>
      <c r="Q105" s="84"/>
      <c r="R105" s="93" t="s">
        <v>127</v>
      </c>
      <c r="S105" s="93">
        <v>1</v>
      </c>
    </row>
    <row r="106" spans="1:19" ht="159">
      <c r="A106" s="94"/>
      <c r="B106" s="80">
        <f t="shared" si="19"/>
        <v>11</v>
      </c>
      <c r="C106" s="82" t="s">
        <v>205</v>
      </c>
      <c r="D106" s="80" t="s">
        <v>71</v>
      </c>
      <c r="E106" s="80" t="s">
        <v>105</v>
      </c>
      <c r="F106" s="83">
        <f t="shared" si="17"/>
        <v>48.003</v>
      </c>
      <c r="G106" s="84">
        <f t="shared" si="18"/>
        <v>48.003</v>
      </c>
      <c r="H106" s="97"/>
      <c r="I106" s="97"/>
      <c r="J106" s="89"/>
      <c r="K106" s="89"/>
      <c r="L106" s="84">
        <v>48.003</v>
      </c>
      <c r="M106" s="84">
        <v>48.003</v>
      </c>
      <c r="N106" s="84"/>
      <c r="O106" s="84"/>
      <c r="P106" s="84"/>
      <c r="Q106" s="84"/>
      <c r="R106" s="93" t="s">
        <v>114</v>
      </c>
      <c r="S106" s="93">
        <v>1</v>
      </c>
    </row>
    <row r="107" spans="1:19" ht="73.5">
      <c r="A107" s="94"/>
      <c r="B107" s="80">
        <f t="shared" si="19"/>
        <v>12</v>
      </c>
      <c r="C107" s="82" t="s">
        <v>206</v>
      </c>
      <c r="D107" s="80" t="s">
        <v>71</v>
      </c>
      <c r="E107" s="80" t="s">
        <v>101</v>
      </c>
      <c r="F107" s="83">
        <f t="shared" si="17"/>
        <v>8.712</v>
      </c>
      <c r="G107" s="84">
        <f t="shared" si="18"/>
        <v>8.71132</v>
      </c>
      <c r="H107" s="97"/>
      <c r="I107" s="97"/>
      <c r="J107" s="89"/>
      <c r="K107" s="89"/>
      <c r="L107" s="84">
        <v>8.712</v>
      </c>
      <c r="M107" s="84">
        <v>8.71132</v>
      </c>
      <c r="N107" s="84"/>
      <c r="O107" s="84"/>
      <c r="P107" s="84"/>
      <c r="Q107" s="84"/>
      <c r="R107" s="80" t="s">
        <v>207</v>
      </c>
      <c r="S107" s="80">
        <v>1</v>
      </c>
    </row>
    <row r="108" spans="1:19" ht="45">
      <c r="A108" s="94"/>
      <c r="B108" s="80">
        <f t="shared" si="19"/>
        <v>13</v>
      </c>
      <c r="C108" s="105" t="s">
        <v>208</v>
      </c>
      <c r="D108" s="80" t="s">
        <v>71</v>
      </c>
      <c r="E108" s="80" t="s">
        <v>101</v>
      </c>
      <c r="F108" s="83">
        <f t="shared" si="17"/>
        <v>88</v>
      </c>
      <c r="G108" s="84">
        <f t="shared" si="18"/>
        <v>27.46105</v>
      </c>
      <c r="H108" s="97"/>
      <c r="I108" s="97"/>
      <c r="J108" s="89"/>
      <c r="K108" s="89"/>
      <c r="L108" s="84">
        <v>88</v>
      </c>
      <c r="M108" s="84">
        <v>27.46105</v>
      </c>
      <c r="N108" s="84"/>
      <c r="O108" s="84"/>
      <c r="P108" s="84"/>
      <c r="Q108" s="84"/>
      <c r="R108" s="80" t="s">
        <v>209</v>
      </c>
      <c r="S108" s="80">
        <v>17</v>
      </c>
    </row>
    <row r="109" spans="1:19" ht="87">
      <c r="A109" s="94"/>
      <c r="B109" s="80">
        <f t="shared" si="19"/>
        <v>14</v>
      </c>
      <c r="C109" s="87" t="s">
        <v>210</v>
      </c>
      <c r="D109" s="88" t="s">
        <v>24</v>
      </c>
      <c r="E109" s="88" t="s">
        <v>111</v>
      </c>
      <c r="F109" s="83">
        <f t="shared" si="17"/>
        <v>5.93</v>
      </c>
      <c r="G109" s="84">
        <f t="shared" si="18"/>
        <v>5.93</v>
      </c>
      <c r="H109" s="97"/>
      <c r="I109" s="97"/>
      <c r="J109" s="89"/>
      <c r="K109" s="89"/>
      <c r="L109" s="84">
        <v>5.93</v>
      </c>
      <c r="M109" s="84">
        <v>5.93</v>
      </c>
      <c r="N109" s="84"/>
      <c r="O109" s="84"/>
      <c r="P109" s="84"/>
      <c r="Q109" s="84"/>
      <c r="R109" s="88" t="s">
        <v>211</v>
      </c>
      <c r="S109" s="80">
        <v>43</v>
      </c>
    </row>
    <row r="110" spans="1:19" ht="129.75">
      <c r="A110" s="94"/>
      <c r="B110" s="80">
        <f t="shared" si="19"/>
        <v>15</v>
      </c>
      <c r="C110" s="87" t="s">
        <v>212</v>
      </c>
      <c r="D110" s="88" t="s">
        <v>24</v>
      </c>
      <c r="E110" s="88" t="s">
        <v>213</v>
      </c>
      <c r="F110" s="83">
        <f t="shared" si="17"/>
        <v>63</v>
      </c>
      <c r="G110" s="84">
        <f t="shared" si="18"/>
        <v>63</v>
      </c>
      <c r="H110" s="97"/>
      <c r="I110" s="97"/>
      <c r="J110" s="89"/>
      <c r="K110" s="89"/>
      <c r="L110" s="84">
        <v>63</v>
      </c>
      <c r="M110" s="84">
        <v>63</v>
      </c>
      <c r="N110" s="84"/>
      <c r="O110" s="84"/>
      <c r="P110" s="84"/>
      <c r="Q110" s="84"/>
      <c r="R110" s="112" t="s">
        <v>127</v>
      </c>
      <c r="S110" s="80">
        <v>1</v>
      </c>
    </row>
    <row r="111" spans="1:19" ht="45">
      <c r="A111" s="94"/>
      <c r="B111" s="80">
        <f t="shared" si="19"/>
        <v>16</v>
      </c>
      <c r="C111" s="113" t="s">
        <v>214</v>
      </c>
      <c r="D111" s="88" t="s">
        <v>24</v>
      </c>
      <c r="E111" s="88" t="s">
        <v>72</v>
      </c>
      <c r="F111" s="83">
        <f t="shared" si="17"/>
        <v>34.44</v>
      </c>
      <c r="G111" s="84">
        <f t="shared" si="18"/>
        <v>0</v>
      </c>
      <c r="H111" s="97"/>
      <c r="I111" s="97"/>
      <c r="J111" s="89"/>
      <c r="K111" s="89"/>
      <c r="L111" s="84">
        <v>34.44</v>
      </c>
      <c r="M111" s="84">
        <v>0</v>
      </c>
      <c r="N111" s="84"/>
      <c r="O111" s="84"/>
      <c r="P111" s="84"/>
      <c r="Q111" s="84"/>
      <c r="R111" s="114" t="s">
        <v>215</v>
      </c>
      <c r="S111" s="80">
        <v>0</v>
      </c>
    </row>
    <row r="112" spans="1:19" ht="87">
      <c r="A112" s="94"/>
      <c r="B112" s="80">
        <f t="shared" si="19"/>
        <v>17</v>
      </c>
      <c r="C112" s="113" t="s">
        <v>216</v>
      </c>
      <c r="D112" s="88" t="s">
        <v>24</v>
      </c>
      <c r="E112" s="88" t="s">
        <v>111</v>
      </c>
      <c r="F112" s="83">
        <f t="shared" si="17"/>
        <v>3162.543</v>
      </c>
      <c r="G112" s="84">
        <f t="shared" si="18"/>
        <v>2697.15864</v>
      </c>
      <c r="H112" s="97"/>
      <c r="I112" s="97"/>
      <c r="J112" s="89"/>
      <c r="K112" s="89"/>
      <c r="L112" s="84">
        <v>3162.543</v>
      </c>
      <c r="M112" s="84">
        <v>2697.15864</v>
      </c>
      <c r="N112" s="84"/>
      <c r="O112" s="84"/>
      <c r="P112" s="84"/>
      <c r="Q112" s="84"/>
      <c r="R112" s="95" t="s">
        <v>217</v>
      </c>
      <c r="S112" s="80" t="s">
        <v>218</v>
      </c>
    </row>
    <row r="113" spans="1:19" ht="16.5">
      <c r="A113" s="94"/>
      <c r="B113" s="80"/>
      <c r="C113" s="90" t="s">
        <v>8</v>
      </c>
      <c r="D113" s="80"/>
      <c r="E113" s="79"/>
      <c r="F113" s="89">
        <f>SUM(F96:F112)</f>
        <v>5253.462</v>
      </c>
      <c r="G113" s="89">
        <f>SUM(G96:G112)</f>
        <v>3695.0462</v>
      </c>
      <c r="H113" s="89">
        <f>SUM(H96:H112)</f>
        <v>0</v>
      </c>
      <c r="I113" s="89">
        <f>SUM(I96:I112)</f>
        <v>0</v>
      </c>
      <c r="J113" s="89">
        <f>SUM(J96:J112)</f>
        <v>0</v>
      </c>
      <c r="K113" s="89">
        <f>SUM(K96:K112)</f>
        <v>0</v>
      </c>
      <c r="L113" s="89">
        <f>SUM(L96:L112)</f>
        <v>5253.462</v>
      </c>
      <c r="M113" s="89">
        <f>SUM(M96:M112)</f>
        <v>3695.0462</v>
      </c>
      <c r="N113" s="89">
        <f>SUM(N96:N112)</f>
        <v>0</v>
      </c>
      <c r="O113" s="89">
        <f>SUM(O96:O112)</f>
        <v>0</v>
      </c>
      <c r="P113" s="89">
        <f>SUM(P96:P112)</f>
        <v>0</v>
      </c>
      <c r="Q113" s="89">
        <f>SUM(Q96:Q112)</f>
        <v>0</v>
      </c>
      <c r="R113" s="80"/>
      <c r="S113" s="80"/>
    </row>
    <row r="114" spans="1:19" ht="16.5">
      <c r="A114" s="94"/>
      <c r="B114" s="80"/>
      <c r="C114" s="90" t="s">
        <v>219</v>
      </c>
      <c r="D114" s="80"/>
      <c r="E114" s="79"/>
      <c r="F114" s="83"/>
      <c r="G114" s="84"/>
      <c r="H114" s="110"/>
      <c r="I114" s="110"/>
      <c r="J114" s="84"/>
      <c r="K114" s="84"/>
      <c r="L114" s="84"/>
      <c r="M114" s="84"/>
      <c r="N114" s="84"/>
      <c r="O114" s="84"/>
      <c r="P114" s="84"/>
      <c r="Q114" s="84"/>
      <c r="R114" s="80"/>
      <c r="S114" s="80"/>
    </row>
    <row r="115" spans="1:19" ht="16.5">
      <c r="A115" s="94"/>
      <c r="B115" s="80"/>
      <c r="C115" s="90" t="s">
        <v>220</v>
      </c>
      <c r="D115" s="80"/>
      <c r="E115" s="79"/>
      <c r="F115" s="83"/>
      <c r="G115" s="84"/>
      <c r="H115" s="97"/>
      <c r="I115" s="97"/>
      <c r="J115" s="89"/>
      <c r="K115" s="89"/>
      <c r="L115" s="84"/>
      <c r="M115" s="84"/>
      <c r="N115" s="84"/>
      <c r="O115" s="84"/>
      <c r="P115" s="84"/>
      <c r="Q115" s="84"/>
      <c r="R115" s="80"/>
      <c r="S115" s="80"/>
    </row>
    <row r="116" spans="1:19" ht="102">
      <c r="A116" s="94"/>
      <c r="B116" s="80">
        <v>1</v>
      </c>
      <c r="C116" s="82" t="s">
        <v>221</v>
      </c>
      <c r="D116" s="80" t="s">
        <v>71</v>
      </c>
      <c r="E116" s="80" t="s">
        <v>72</v>
      </c>
      <c r="F116" s="83">
        <f aca="true" t="shared" si="20" ref="F116:F126">SUM(H116+J116+L116+N116+P116)</f>
        <v>176.725</v>
      </c>
      <c r="G116" s="84">
        <f aca="true" t="shared" si="21" ref="G116:G126">SUM(I116+K116+M116+O116+Q116)</f>
        <v>176.72403</v>
      </c>
      <c r="H116" s="97"/>
      <c r="I116" s="97"/>
      <c r="J116" s="89"/>
      <c r="K116" s="89"/>
      <c r="L116" s="84">
        <v>176.725</v>
      </c>
      <c r="M116" s="84">
        <v>176.72403</v>
      </c>
      <c r="N116" s="84"/>
      <c r="O116" s="84"/>
      <c r="P116" s="84"/>
      <c r="Q116" s="84"/>
      <c r="R116" s="80" t="s">
        <v>112</v>
      </c>
      <c r="S116" s="104">
        <v>190</v>
      </c>
    </row>
    <row r="117" spans="1:19" ht="102">
      <c r="A117" s="94"/>
      <c r="B117" s="80">
        <v>2</v>
      </c>
      <c r="C117" s="82" t="s">
        <v>222</v>
      </c>
      <c r="D117" s="80" t="s">
        <v>71</v>
      </c>
      <c r="E117" s="80" t="s">
        <v>72</v>
      </c>
      <c r="F117" s="83">
        <f t="shared" si="20"/>
        <v>176.377</v>
      </c>
      <c r="G117" s="84">
        <f t="shared" si="21"/>
        <v>176.37615</v>
      </c>
      <c r="H117" s="110"/>
      <c r="I117" s="110"/>
      <c r="J117" s="84"/>
      <c r="K117" s="84"/>
      <c r="L117" s="84">
        <v>176.377</v>
      </c>
      <c r="M117" s="84">
        <v>176.37615</v>
      </c>
      <c r="N117" s="84"/>
      <c r="O117" s="84"/>
      <c r="P117" s="84"/>
      <c r="Q117" s="84"/>
      <c r="R117" s="80" t="s">
        <v>112</v>
      </c>
      <c r="S117" s="104">
        <v>190</v>
      </c>
    </row>
    <row r="118" spans="1:19" ht="102">
      <c r="A118" s="94"/>
      <c r="B118" s="80">
        <v>3</v>
      </c>
      <c r="C118" s="82" t="s">
        <v>223</v>
      </c>
      <c r="D118" s="80" t="s">
        <v>71</v>
      </c>
      <c r="E118" s="80" t="s">
        <v>72</v>
      </c>
      <c r="F118" s="83">
        <f t="shared" si="20"/>
        <v>177.307</v>
      </c>
      <c r="G118" s="84">
        <f t="shared" si="21"/>
        <v>177.26662</v>
      </c>
      <c r="H118" s="111"/>
      <c r="I118" s="111"/>
      <c r="J118" s="85"/>
      <c r="K118" s="85"/>
      <c r="L118" s="84">
        <v>177.307</v>
      </c>
      <c r="M118" s="84">
        <v>177.26662</v>
      </c>
      <c r="N118" s="84"/>
      <c r="O118" s="85"/>
      <c r="P118" s="85"/>
      <c r="Q118" s="85"/>
      <c r="R118" s="80" t="s">
        <v>112</v>
      </c>
      <c r="S118" s="104">
        <v>190</v>
      </c>
    </row>
    <row r="119" spans="1:19" ht="102">
      <c r="A119" s="94"/>
      <c r="B119" s="80">
        <v>4</v>
      </c>
      <c r="C119" s="82" t="s">
        <v>224</v>
      </c>
      <c r="D119" s="80" t="s">
        <v>71</v>
      </c>
      <c r="E119" s="80" t="s">
        <v>72</v>
      </c>
      <c r="F119" s="83">
        <f t="shared" si="20"/>
        <v>805.354</v>
      </c>
      <c r="G119" s="84">
        <f t="shared" si="21"/>
        <v>43.31049</v>
      </c>
      <c r="H119" s="85"/>
      <c r="I119" s="85"/>
      <c r="J119" s="85"/>
      <c r="K119" s="85"/>
      <c r="L119" s="84">
        <v>805.354</v>
      </c>
      <c r="M119" s="84">
        <v>43.31049</v>
      </c>
      <c r="N119" s="84"/>
      <c r="O119" s="84"/>
      <c r="P119" s="84"/>
      <c r="Q119" s="84"/>
      <c r="R119" s="45" t="s">
        <v>225</v>
      </c>
      <c r="S119" s="104">
        <v>1</v>
      </c>
    </row>
    <row r="120" spans="1:19" ht="87">
      <c r="A120" s="94"/>
      <c r="B120" s="80">
        <v>5</v>
      </c>
      <c r="C120" s="82" t="s">
        <v>226</v>
      </c>
      <c r="D120" s="80" t="s">
        <v>71</v>
      </c>
      <c r="E120" s="80" t="s">
        <v>72</v>
      </c>
      <c r="F120" s="83">
        <f t="shared" si="20"/>
        <v>341.47</v>
      </c>
      <c r="G120" s="84">
        <f t="shared" si="21"/>
        <v>323.67056</v>
      </c>
      <c r="H120" s="110"/>
      <c r="I120" s="110"/>
      <c r="J120" s="84"/>
      <c r="K120" s="84"/>
      <c r="L120" s="84">
        <v>341.47</v>
      </c>
      <c r="M120" s="84">
        <v>323.67056</v>
      </c>
      <c r="N120" s="84"/>
      <c r="O120" s="84"/>
      <c r="P120" s="84"/>
      <c r="Q120" s="84"/>
      <c r="R120" s="80" t="s">
        <v>112</v>
      </c>
      <c r="S120" s="104">
        <v>390</v>
      </c>
    </row>
    <row r="121" spans="1:19" ht="116.25">
      <c r="A121" s="94"/>
      <c r="B121" s="80">
        <v>6</v>
      </c>
      <c r="C121" s="82" t="s">
        <v>227</v>
      </c>
      <c r="D121" s="80" t="s">
        <v>71</v>
      </c>
      <c r="E121" s="80" t="s">
        <v>72</v>
      </c>
      <c r="F121" s="83">
        <f t="shared" si="20"/>
        <v>19.4</v>
      </c>
      <c r="G121" s="84">
        <f t="shared" si="21"/>
        <v>19.44</v>
      </c>
      <c r="H121" s="110"/>
      <c r="I121" s="110"/>
      <c r="J121" s="84"/>
      <c r="K121" s="84"/>
      <c r="L121" s="84">
        <v>19.4</v>
      </c>
      <c r="M121" s="84">
        <v>19.44</v>
      </c>
      <c r="N121" s="84"/>
      <c r="O121" s="84"/>
      <c r="P121" s="84"/>
      <c r="Q121" s="84"/>
      <c r="R121" s="45" t="s">
        <v>225</v>
      </c>
      <c r="S121" s="104">
        <v>1</v>
      </c>
    </row>
    <row r="122" spans="1:19" ht="87">
      <c r="A122" s="94"/>
      <c r="B122" s="88">
        <v>7</v>
      </c>
      <c r="C122" s="87" t="s">
        <v>228</v>
      </c>
      <c r="D122" s="88" t="s">
        <v>24</v>
      </c>
      <c r="E122" s="88" t="s">
        <v>72</v>
      </c>
      <c r="F122" s="83">
        <f t="shared" si="20"/>
        <v>531.026</v>
      </c>
      <c r="G122" s="84">
        <f t="shared" si="21"/>
        <v>328.724</v>
      </c>
      <c r="H122" s="110"/>
      <c r="I122" s="110"/>
      <c r="J122" s="84"/>
      <c r="K122" s="84"/>
      <c r="L122" s="84">
        <v>531.026</v>
      </c>
      <c r="M122" s="84">
        <v>328.724</v>
      </c>
      <c r="N122" s="84"/>
      <c r="O122" s="84"/>
      <c r="P122" s="84"/>
      <c r="Q122" s="84"/>
      <c r="R122" s="88" t="s">
        <v>229</v>
      </c>
      <c r="S122" s="104" t="s">
        <v>230</v>
      </c>
    </row>
    <row r="123" spans="1:19" ht="58.5">
      <c r="A123" s="94"/>
      <c r="B123" s="88">
        <v>8</v>
      </c>
      <c r="C123" s="87" t="s">
        <v>231</v>
      </c>
      <c r="D123" s="88" t="s">
        <v>24</v>
      </c>
      <c r="E123" s="88" t="s">
        <v>72</v>
      </c>
      <c r="F123" s="83">
        <f t="shared" si="20"/>
        <v>2631.678</v>
      </c>
      <c r="G123" s="84">
        <f t="shared" si="21"/>
        <v>173.99189</v>
      </c>
      <c r="H123" s="110"/>
      <c r="I123" s="110"/>
      <c r="J123" s="84"/>
      <c r="K123" s="84"/>
      <c r="L123" s="84">
        <v>2631.678</v>
      </c>
      <c r="M123" s="84">
        <v>173.99189</v>
      </c>
      <c r="N123" s="84"/>
      <c r="O123" s="84"/>
      <c r="P123" s="84"/>
      <c r="Q123" s="84"/>
      <c r="R123" s="88" t="s">
        <v>229</v>
      </c>
      <c r="S123" s="104" t="s">
        <v>232</v>
      </c>
    </row>
    <row r="124" spans="1:19" ht="45">
      <c r="A124" s="94"/>
      <c r="B124" s="88">
        <v>9</v>
      </c>
      <c r="C124" s="87" t="s">
        <v>233</v>
      </c>
      <c r="D124" s="88" t="s">
        <v>24</v>
      </c>
      <c r="E124" s="88" t="s">
        <v>72</v>
      </c>
      <c r="F124" s="83">
        <f t="shared" si="20"/>
        <v>267.857</v>
      </c>
      <c r="G124" s="84">
        <f t="shared" si="21"/>
        <v>0</v>
      </c>
      <c r="H124" s="110"/>
      <c r="I124" s="110"/>
      <c r="J124" s="84"/>
      <c r="K124" s="84"/>
      <c r="L124" s="84">
        <v>267.857</v>
      </c>
      <c r="M124" s="84">
        <v>0</v>
      </c>
      <c r="N124" s="84"/>
      <c r="O124" s="84"/>
      <c r="P124" s="84"/>
      <c r="Q124" s="84"/>
      <c r="R124" s="88" t="s">
        <v>234</v>
      </c>
      <c r="S124" s="104">
        <v>0</v>
      </c>
    </row>
    <row r="125" spans="1:19" ht="58.5">
      <c r="A125" s="94"/>
      <c r="B125" s="88">
        <v>10</v>
      </c>
      <c r="C125" s="87" t="s">
        <v>235</v>
      </c>
      <c r="D125" s="88" t="s">
        <v>24</v>
      </c>
      <c r="E125" s="88" t="s">
        <v>72</v>
      </c>
      <c r="F125" s="83">
        <f t="shared" si="20"/>
        <v>317.235</v>
      </c>
      <c r="G125" s="84">
        <f t="shared" si="21"/>
        <v>80.28254</v>
      </c>
      <c r="H125" s="110"/>
      <c r="I125" s="110"/>
      <c r="J125" s="84"/>
      <c r="K125" s="84"/>
      <c r="L125" s="84">
        <v>317.235</v>
      </c>
      <c r="M125" s="84">
        <v>80.28254</v>
      </c>
      <c r="N125" s="84"/>
      <c r="O125" s="84"/>
      <c r="P125" s="84"/>
      <c r="Q125" s="84"/>
      <c r="R125" s="88" t="s">
        <v>114</v>
      </c>
      <c r="S125" s="88">
        <v>1</v>
      </c>
    </row>
    <row r="126" spans="1:19" ht="58.5">
      <c r="A126" s="94"/>
      <c r="B126" s="88">
        <v>11</v>
      </c>
      <c r="C126" s="87" t="s">
        <v>236</v>
      </c>
      <c r="D126" s="88" t="s">
        <v>24</v>
      </c>
      <c r="E126" s="88" t="s">
        <v>72</v>
      </c>
      <c r="F126" s="83">
        <f t="shared" si="20"/>
        <v>239.841</v>
      </c>
      <c r="G126" s="84">
        <f t="shared" si="21"/>
        <v>0</v>
      </c>
      <c r="H126" s="110"/>
      <c r="I126" s="110"/>
      <c r="J126" s="84"/>
      <c r="K126" s="84"/>
      <c r="L126" s="84">
        <v>239.841</v>
      </c>
      <c r="M126" s="84">
        <v>0</v>
      </c>
      <c r="N126" s="84"/>
      <c r="O126" s="84"/>
      <c r="P126" s="84"/>
      <c r="Q126" s="84"/>
      <c r="R126" s="88" t="s">
        <v>127</v>
      </c>
      <c r="S126" s="88">
        <v>0</v>
      </c>
    </row>
    <row r="127" spans="1:19" ht="27.75" customHeight="1">
      <c r="A127" s="94"/>
      <c r="B127" s="80"/>
      <c r="C127" s="90" t="s">
        <v>8</v>
      </c>
      <c r="D127" s="80"/>
      <c r="E127" s="79"/>
      <c r="F127" s="89">
        <f>SUM(F116:F126)</f>
        <v>5684.27</v>
      </c>
      <c r="G127" s="89">
        <f>SUM(G116:G126)</f>
        <v>1499.78628</v>
      </c>
      <c r="H127" s="89">
        <f>SUM(H116:H126)</f>
        <v>0</v>
      </c>
      <c r="I127" s="89">
        <f>SUM(I116:I126)</f>
        <v>0</v>
      </c>
      <c r="J127" s="89">
        <f>SUM(J116:J126)</f>
        <v>0</v>
      </c>
      <c r="K127" s="89">
        <f>SUM(K116:K126)</f>
        <v>0</v>
      </c>
      <c r="L127" s="89">
        <f>SUM(L116:L126)</f>
        <v>5684.27</v>
      </c>
      <c r="M127" s="89">
        <f>SUM(M116:M126)</f>
        <v>1499.78628</v>
      </c>
      <c r="N127" s="89">
        <f>SUM(N116:N126)</f>
        <v>0</v>
      </c>
      <c r="O127" s="89">
        <f>SUM(O116:O126)</f>
        <v>0</v>
      </c>
      <c r="P127" s="89">
        <f>SUM(P116:P126)</f>
        <v>0</v>
      </c>
      <c r="Q127" s="89">
        <f>SUM(Q116:Q126)</f>
        <v>0</v>
      </c>
      <c r="R127" s="80"/>
      <c r="S127" s="80"/>
    </row>
    <row r="128" spans="1:19" ht="16.5">
      <c r="A128" s="94"/>
      <c r="B128" s="80"/>
      <c r="C128" s="90" t="s">
        <v>237</v>
      </c>
      <c r="D128" s="80"/>
      <c r="E128" s="79"/>
      <c r="F128" s="83"/>
      <c r="G128" s="84"/>
      <c r="H128" s="110"/>
      <c r="I128" s="110"/>
      <c r="J128" s="84"/>
      <c r="K128" s="84"/>
      <c r="L128" s="84"/>
      <c r="M128" s="84"/>
      <c r="N128" s="84"/>
      <c r="O128" s="84"/>
      <c r="P128" s="84"/>
      <c r="Q128" s="84"/>
      <c r="R128" s="80"/>
      <c r="S128" s="80"/>
    </row>
    <row r="129" spans="1:19" ht="45">
      <c r="A129" s="94"/>
      <c r="B129" s="80">
        <v>1</v>
      </c>
      <c r="C129" s="82" t="s">
        <v>238</v>
      </c>
      <c r="D129" s="80" t="s">
        <v>71</v>
      </c>
      <c r="E129" s="80" t="s">
        <v>72</v>
      </c>
      <c r="F129" s="83">
        <f aca="true" t="shared" si="22" ref="F129:F135">SUM(H129+J129+L129+N129+P129)</f>
        <v>100</v>
      </c>
      <c r="G129" s="84">
        <f aca="true" t="shared" si="23" ref="G129:G135">SUM(I129+K129+M129+O129+Q129)</f>
        <v>39.992</v>
      </c>
      <c r="H129" s="110"/>
      <c r="I129" s="110"/>
      <c r="J129" s="84"/>
      <c r="K129" s="84"/>
      <c r="L129" s="84">
        <v>100</v>
      </c>
      <c r="M129" s="84">
        <v>39.992</v>
      </c>
      <c r="N129" s="84"/>
      <c r="O129" s="84"/>
      <c r="P129" s="84"/>
      <c r="Q129" s="84"/>
      <c r="R129" s="80" t="s">
        <v>239</v>
      </c>
      <c r="S129" s="104">
        <v>4</v>
      </c>
    </row>
    <row r="130" spans="1:19" ht="215.25">
      <c r="A130" s="94"/>
      <c r="B130" s="80">
        <v>2</v>
      </c>
      <c r="C130" s="82" t="s">
        <v>240</v>
      </c>
      <c r="D130" s="80" t="s">
        <v>71</v>
      </c>
      <c r="E130" s="80" t="s">
        <v>72</v>
      </c>
      <c r="F130" s="83">
        <f t="shared" si="22"/>
        <v>500</v>
      </c>
      <c r="G130" s="84">
        <f t="shared" si="23"/>
        <v>499.86265</v>
      </c>
      <c r="H130" s="110"/>
      <c r="I130" s="110"/>
      <c r="J130" s="84"/>
      <c r="K130" s="84"/>
      <c r="L130" s="84">
        <v>500</v>
      </c>
      <c r="M130" s="84">
        <v>499.86265</v>
      </c>
      <c r="N130" s="84"/>
      <c r="O130" s="84"/>
      <c r="P130" s="84"/>
      <c r="Q130" s="84"/>
      <c r="R130" s="80" t="s">
        <v>241</v>
      </c>
      <c r="S130" s="82" t="s">
        <v>242</v>
      </c>
    </row>
    <row r="131" spans="1:19" ht="87">
      <c r="A131" s="94"/>
      <c r="B131" s="80">
        <v>3</v>
      </c>
      <c r="C131" s="82" t="s">
        <v>243</v>
      </c>
      <c r="D131" s="80" t="s">
        <v>71</v>
      </c>
      <c r="E131" s="80" t="s">
        <v>72</v>
      </c>
      <c r="F131" s="83">
        <f t="shared" si="22"/>
        <v>98.727</v>
      </c>
      <c r="G131" s="84">
        <f t="shared" si="23"/>
        <v>98.727</v>
      </c>
      <c r="H131" s="110"/>
      <c r="I131" s="110"/>
      <c r="J131" s="84"/>
      <c r="K131" s="84"/>
      <c r="L131" s="84">
        <v>98.727</v>
      </c>
      <c r="M131" s="84">
        <v>98.727</v>
      </c>
      <c r="N131" s="84"/>
      <c r="O131" s="84"/>
      <c r="P131" s="84"/>
      <c r="Q131" s="84"/>
      <c r="R131" s="80" t="s">
        <v>127</v>
      </c>
      <c r="S131" s="104">
        <v>2</v>
      </c>
    </row>
    <row r="132" spans="1:19" ht="58.5">
      <c r="A132" s="94"/>
      <c r="B132" s="81">
        <v>4</v>
      </c>
      <c r="C132" s="82" t="s">
        <v>244</v>
      </c>
      <c r="D132" s="80" t="s">
        <v>71</v>
      </c>
      <c r="E132" s="80" t="s">
        <v>72</v>
      </c>
      <c r="F132" s="83">
        <f t="shared" si="22"/>
        <v>37</v>
      </c>
      <c r="G132" s="84">
        <f t="shared" si="23"/>
        <v>0</v>
      </c>
      <c r="H132" s="110"/>
      <c r="I132" s="110"/>
      <c r="J132" s="84"/>
      <c r="K132" s="84"/>
      <c r="L132" s="84">
        <v>37</v>
      </c>
      <c r="M132" s="84">
        <v>0</v>
      </c>
      <c r="N132" s="84"/>
      <c r="O132" s="84"/>
      <c r="P132" s="84"/>
      <c r="Q132" s="84"/>
      <c r="R132" s="80" t="s">
        <v>245</v>
      </c>
      <c r="S132" s="104">
        <v>0</v>
      </c>
    </row>
    <row r="133" spans="1:19" ht="87">
      <c r="A133" s="94"/>
      <c r="B133" s="81">
        <v>5</v>
      </c>
      <c r="C133" s="87" t="s">
        <v>246</v>
      </c>
      <c r="D133" s="88" t="s">
        <v>24</v>
      </c>
      <c r="E133" s="88" t="s">
        <v>72</v>
      </c>
      <c r="F133" s="83">
        <f t="shared" si="22"/>
        <v>13.425</v>
      </c>
      <c r="G133" s="84">
        <f t="shared" si="23"/>
        <v>0</v>
      </c>
      <c r="H133" s="110"/>
      <c r="I133" s="110"/>
      <c r="J133" s="84"/>
      <c r="K133" s="84"/>
      <c r="L133" s="84">
        <v>13.425</v>
      </c>
      <c r="M133" s="84">
        <v>0</v>
      </c>
      <c r="N133" s="84"/>
      <c r="O133" s="84"/>
      <c r="P133" s="84"/>
      <c r="Q133" s="84"/>
      <c r="R133" s="88" t="s">
        <v>247</v>
      </c>
      <c r="S133" s="88">
        <v>0</v>
      </c>
    </row>
    <row r="134" spans="1:19" ht="87">
      <c r="A134" s="94"/>
      <c r="B134" s="81">
        <v>6</v>
      </c>
      <c r="C134" s="87" t="s">
        <v>248</v>
      </c>
      <c r="D134" s="88" t="s">
        <v>24</v>
      </c>
      <c r="E134" s="88" t="s">
        <v>72</v>
      </c>
      <c r="F134" s="83">
        <f t="shared" si="22"/>
        <v>24.018</v>
      </c>
      <c r="G134" s="84">
        <f t="shared" si="23"/>
        <v>24.01765</v>
      </c>
      <c r="H134" s="110"/>
      <c r="I134" s="110"/>
      <c r="J134" s="84"/>
      <c r="K134" s="84"/>
      <c r="L134" s="84">
        <v>24.018</v>
      </c>
      <c r="M134" s="84">
        <v>24.01765</v>
      </c>
      <c r="N134" s="84"/>
      <c r="O134" s="84"/>
      <c r="P134" s="84"/>
      <c r="Q134" s="84"/>
      <c r="R134" s="88" t="s">
        <v>127</v>
      </c>
      <c r="S134" s="88">
        <v>1</v>
      </c>
    </row>
    <row r="135" spans="1:19" ht="58.5">
      <c r="A135" s="94"/>
      <c r="B135" s="81">
        <v>7</v>
      </c>
      <c r="C135" s="87" t="s">
        <v>249</v>
      </c>
      <c r="D135" s="88" t="s">
        <v>24</v>
      </c>
      <c r="E135" s="88" t="s">
        <v>72</v>
      </c>
      <c r="F135" s="83">
        <f t="shared" si="22"/>
        <v>9.977</v>
      </c>
      <c r="G135" s="84">
        <f t="shared" si="23"/>
        <v>0</v>
      </c>
      <c r="H135" s="110"/>
      <c r="I135" s="110"/>
      <c r="J135" s="84"/>
      <c r="K135" s="84"/>
      <c r="L135" s="84">
        <v>9.977</v>
      </c>
      <c r="M135" s="84">
        <v>0</v>
      </c>
      <c r="N135" s="84"/>
      <c r="O135" s="84"/>
      <c r="P135" s="84"/>
      <c r="Q135" s="84"/>
      <c r="R135" s="88" t="s">
        <v>127</v>
      </c>
      <c r="S135" s="88">
        <v>0</v>
      </c>
    </row>
    <row r="136" spans="1:19" ht="16.5">
      <c r="A136" s="94"/>
      <c r="B136" s="80"/>
      <c r="C136" s="90" t="s">
        <v>8</v>
      </c>
      <c r="D136" s="80"/>
      <c r="E136" s="79"/>
      <c r="F136" s="89">
        <f>SUM(F129:F135)</f>
        <v>783.147</v>
      </c>
      <c r="G136" s="89">
        <f>SUM(G129:G135)</f>
        <v>662.5993</v>
      </c>
      <c r="H136" s="89">
        <f>SUM(H129:H135)</f>
        <v>0</v>
      </c>
      <c r="I136" s="89">
        <f>SUM(I129:I135)</f>
        <v>0</v>
      </c>
      <c r="J136" s="89">
        <f>SUM(J129:J135)</f>
        <v>0</v>
      </c>
      <c r="K136" s="89">
        <f>SUM(K129:K135)</f>
        <v>0</v>
      </c>
      <c r="L136" s="89">
        <f>SUM(L129:L135)</f>
        <v>783.147</v>
      </c>
      <c r="M136" s="89">
        <f>SUM(M129:M135)</f>
        <v>662.5993</v>
      </c>
      <c r="N136" s="89">
        <f>SUM(N129:N135)</f>
        <v>0</v>
      </c>
      <c r="O136" s="89">
        <f>SUM(O129:O135)</f>
        <v>0</v>
      </c>
      <c r="P136" s="89">
        <f>SUM(P129:P135)</f>
        <v>0</v>
      </c>
      <c r="Q136" s="89">
        <f>SUM(Q129:Q135)</f>
        <v>0</v>
      </c>
      <c r="R136" s="80"/>
      <c r="S136" s="80"/>
    </row>
    <row r="137" spans="1:19" ht="45">
      <c r="A137" s="94"/>
      <c r="B137" s="80"/>
      <c r="C137" s="90" t="s">
        <v>250</v>
      </c>
      <c r="D137" s="80"/>
      <c r="E137" s="79"/>
      <c r="F137" s="83"/>
      <c r="G137" s="84"/>
      <c r="H137" s="85"/>
      <c r="I137" s="85"/>
      <c r="J137" s="85"/>
      <c r="K137" s="85"/>
      <c r="L137" s="84"/>
      <c r="M137" s="85"/>
      <c r="N137" s="84"/>
      <c r="O137" s="84"/>
      <c r="P137" s="84"/>
      <c r="Q137" s="84"/>
      <c r="R137" s="80"/>
      <c r="S137" s="80"/>
    </row>
    <row r="138" spans="1:19" ht="73.5">
      <c r="A138" s="94"/>
      <c r="B138" s="80">
        <v>1</v>
      </c>
      <c r="C138" s="82" t="s">
        <v>251</v>
      </c>
      <c r="D138" s="80" t="s">
        <v>71</v>
      </c>
      <c r="E138" s="80" t="s">
        <v>72</v>
      </c>
      <c r="F138" s="83">
        <f aca="true" t="shared" si="24" ref="F138:F145">SUM(H138+J138+L138+N138+P138)</f>
        <v>138.45</v>
      </c>
      <c r="G138" s="84">
        <f aca="true" t="shared" si="25" ref="G138:G145">SUM(I138+K138+M138+O138+Q138)</f>
        <v>74.24276</v>
      </c>
      <c r="H138" s="110"/>
      <c r="I138" s="110"/>
      <c r="J138" s="84"/>
      <c r="K138" s="84"/>
      <c r="L138" s="84">
        <v>138.45</v>
      </c>
      <c r="M138" s="84">
        <v>74.24276</v>
      </c>
      <c r="N138" s="84"/>
      <c r="O138" s="84"/>
      <c r="P138" s="84"/>
      <c r="Q138" s="84"/>
      <c r="R138" s="80" t="s">
        <v>145</v>
      </c>
      <c r="S138" s="104">
        <v>24830</v>
      </c>
    </row>
    <row r="139" spans="1:19" ht="58.5">
      <c r="A139" s="94"/>
      <c r="B139" s="80">
        <v>2</v>
      </c>
      <c r="C139" s="82" t="s">
        <v>252</v>
      </c>
      <c r="D139" s="80" t="s">
        <v>71</v>
      </c>
      <c r="E139" s="80" t="s">
        <v>72</v>
      </c>
      <c r="F139" s="83">
        <f t="shared" si="24"/>
        <v>581.251</v>
      </c>
      <c r="G139" s="84">
        <f t="shared" si="25"/>
        <v>383.00884</v>
      </c>
      <c r="H139" s="110"/>
      <c r="I139" s="110"/>
      <c r="J139" s="84"/>
      <c r="K139" s="84"/>
      <c r="L139" s="84">
        <v>581.251</v>
      </c>
      <c r="M139" s="84">
        <v>383.00884</v>
      </c>
      <c r="N139" s="84"/>
      <c r="O139" s="84"/>
      <c r="P139" s="84"/>
      <c r="Q139" s="84"/>
      <c r="R139" s="80" t="s">
        <v>253</v>
      </c>
      <c r="S139" s="104">
        <v>40.5</v>
      </c>
    </row>
    <row r="140" spans="1:19" ht="45">
      <c r="A140" s="94"/>
      <c r="B140" s="80">
        <v>3</v>
      </c>
      <c r="C140" s="82" t="s">
        <v>254</v>
      </c>
      <c r="D140" s="80" t="s">
        <v>71</v>
      </c>
      <c r="E140" s="80" t="s">
        <v>72</v>
      </c>
      <c r="F140" s="83">
        <f t="shared" si="24"/>
        <v>50.8</v>
      </c>
      <c r="G140" s="84">
        <f t="shared" si="25"/>
        <v>50.8</v>
      </c>
      <c r="H140" s="110"/>
      <c r="I140" s="110"/>
      <c r="J140" s="84"/>
      <c r="K140" s="84"/>
      <c r="L140" s="84">
        <v>50.8</v>
      </c>
      <c r="M140" s="84">
        <v>50.8</v>
      </c>
      <c r="N140" s="84"/>
      <c r="O140" s="84"/>
      <c r="P140" s="84"/>
      <c r="Q140" s="84"/>
      <c r="R140" s="80" t="s">
        <v>127</v>
      </c>
      <c r="S140" s="104">
        <v>5</v>
      </c>
    </row>
    <row r="141" spans="1:19" ht="102">
      <c r="A141" s="94"/>
      <c r="B141" s="80">
        <v>4</v>
      </c>
      <c r="C141" s="82" t="s">
        <v>255</v>
      </c>
      <c r="D141" s="80" t="s">
        <v>71</v>
      </c>
      <c r="E141" s="80" t="s">
        <v>72</v>
      </c>
      <c r="F141" s="83">
        <f t="shared" si="24"/>
        <v>15.354</v>
      </c>
      <c r="G141" s="84">
        <f t="shared" si="25"/>
        <v>15.354</v>
      </c>
      <c r="H141" s="110"/>
      <c r="I141" s="110"/>
      <c r="J141" s="84"/>
      <c r="K141" s="84"/>
      <c r="L141" s="84">
        <v>15.354</v>
      </c>
      <c r="M141" s="84">
        <v>15.354</v>
      </c>
      <c r="N141" s="84"/>
      <c r="O141" s="84"/>
      <c r="P141" s="84"/>
      <c r="Q141" s="84"/>
      <c r="R141" s="80" t="s">
        <v>256</v>
      </c>
      <c r="S141" s="104">
        <v>3</v>
      </c>
    </row>
    <row r="142" spans="1:19" ht="45">
      <c r="A142" s="94"/>
      <c r="B142" s="80">
        <v>5</v>
      </c>
      <c r="C142" s="82" t="s">
        <v>257</v>
      </c>
      <c r="D142" s="80" t="s">
        <v>71</v>
      </c>
      <c r="E142" s="80" t="s">
        <v>72</v>
      </c>
      <c r="F142" s="83">
        <f t="shared" si="24"/>
        <v>259.548</v>
      </c>
      <c r="G142" s="84">
        <f t="shared" si="25"/>
        <v>259.4076</v>
      </c>
      <c r="H142" s="110"/>
      <c r="I142" s="110"/>
      <c r="J142" s="84"/>
      <c r="K142" s="84"/>
      <c r="L142" s="84">
        <v>259.548</v>
      </c>
      <c r="M142" s="84">
        <v>259.4076</v>
      </c>
      <c r="N142" s="84"/>
      <c r="O142" s="84"/>
      <c r="P142" s="84"/>
      <c r="Q142" s="84"/>
      <c r="R142" s="80" t="s">
        <v>258</v>
      </c>
      <c r="S142" s="104">
        <v>2</v>
      </c>
    </row>
    <row r="143" spans="1:19" ht="102">
      <c r="A143" s="94"/>
      <c r="B143" s="80">
        <v>6</v>
      </c>
      <c r="C143" s="115" t="s">
        <v>259</v>
      </c>
      <c r="D143" s="80" t="s">
        <v>71</v>
      </c>
      <c r="E143" s="80" t="s">
        <v>72</v>
      </c>
      <c r="F143" s="83">
        <f t="shared" si="24"/>
        <v>9</v>
      </c>
      <c r="G143" s="84">
        <f t="shared" si="25"/>
        <v>0</v>
      </c>
      <c r="H143" s="110"/>
      <c r="I143" s="110"/>
      <c r="J143" s="84"/>
      <c r="K143" s="84"/>
      <c r="L143" s="84">
        <v>9</v>
      </c>
      <c r="M143" s="84">
        <v>0</v>
      </c>
      <c r="N143" s="84"/>
      <c r="O143" s="84"/>
      <c r="P143" s="84"/>
      <c r="Q143" s="84"/>
      <c r="R143" s="93" t="s">
        <v>260</v>
      </c>
      <c r="S143" s="104">
        <v>0</v>
      </c>
    </row>
    <row r="144" spans="1:19" ht="73.5">
      <c r="A144" s="94"/>
      <c r="B144" s="88">
        <v>7</v>
      </c>
      <c r="C144" s="87" t="s">
        <v>261</v>
      </c>
      <c r="D144" s="88" t="s">
        <v>24</v>
      </c>
      <c r="E144" s="92" t="s">
        <v>262</v>
      </c>
      <c r="F144" s="83">
        <f t="shared" si="24"/>
        <v>49.945</v>
      </c>
      <c r="G144" s="84">
        <f t="shared" si="25"/>
        <v>49.86576</v>
      </c>
      <c r="H144" s="110"/>
      <c r="I144" s="110"/>
      <c r="J144" s="84"/>
      <c r="K144" s="84"/>
      <c r="L144" s="84">
        <v>49.945</v>
      </c>
      <c r="M144" s="84">
        <v>49.86576</v>
      </c>
      <c r="N144" s="84"/>
      <c r="O144" s="84"/>
      <c r="P144" s="84"/>
      <c r="Q144" s="84"/>
      <c r="R144" s="88" t="s">
        <v>263</v>
      </c>
      <c r="S144" s="104">
        <v>25</v>
      </c>
    </row>
    <row r="145" spans="1:19" ht="73.5">
      <c r="A145" s="94"/>
      <c r="B145" s="88">
        <v>8</v>
      </c>
      <c r="C145" s="87" t="s">
        <v>264</v>
      </c>
      <c r="D145" s="88" t="s">
        <v>24</v>
      </c>
      <c r="E145" s="92" t="s">
        <v>265</v>
      </c>
      <c r="F145" s="83">
        <f t="shared" si="24"/>
        <v>49.999</v>
      </c>
      <c r="G145" s="84">
        <f t="shared" si="25"/>
        <v>0</v>
      </c>
      <c r="H145" s="110"/>
      <c r="I145" s="110"/>
      <c r="J145" s="84"/>
      <c r="K145" s="84"/>
      <c r="L145" s="84">
        <v>49.999</v>
      </c>
      <c r="M145" s="84">
        <v>0</v>
      </c>
      <c r="N145" s="84"/>
      <c r="O145" s="84"/>
      <c r="P145" s="84"/>
      <c r="Q145" s="84"/>
      <c r="R145" s="88" t="s">
        <v>102</v>
      </c>
      <c r="S145" s="88"/>
    </row>
    <row r="146" spans="1:19" ht="16.5">
      <c r="A146" s="94"/>
      <c r="B146" s="80"/>
      <c r="C146" s="90" t="s">
        <v>8</v>
      </c>
      <c r="D146" s="79"/>
      <c r="E146" s="79"/>
      <c r="F146" s="89">
        <f>SUM(F138:F145)</f>
        <v>1154.347</v>
      </c>
      <c r="G146" s="89">
        <f>SUM(G138:G145)</f>
        <v>832.67896</v>
      </c>
      <c r="H146" s="89">
        <f>SUM(H138:H145)</f>
        <v>0</v>
      </c>
      <c r="I146" s="89">
        <f>SUM(I138:I145)</f>
        <v>0</v>
      </c>
      <c r="J146" s="89">
        <f>SUM(J138:J145)</f>
        <v>0</v>
      </c>
      <c r="K146" s="89">
        <f>SUM(K138:K145)</f>
        <v>0</v>
      </c>
      <c r="L146" s="89">
        <f>SUM(L138:L145)</f>
        <v>1154.347</v>
      </c>
      <c r="M146" s="89">
        <f>SUM(M138:M145)</f>
        <v>832.67896</v>
      </c>
      <c r="N146" s="89">
        <f>SUM(N138:N145)</f>
        <v>0</v>
      </c>
      <c r="O146" s="89">
        <f>SUM(O138:O145)</f>
        <v>0</v>
      </c>
      <c r="P146" s="89">
        <f>SUM(P138:P145)</f>
        <v>0</v>
      </c>
      <c r="Q146" s="89">
        <f>SUM(Q138:Q145)</f>
        <v>0</v>
      </c>
      <c r="R146" s="80"/>
      <c r="S146" s="80"/>
    </row>
    <row r="147" spans="1:19" ht="16.5">
      <c r="A147" s="94"/>
      <c r="B147" s="80"/>
      <c r="C147" s="90" t="s">
        <v>266</v>
      </c>
      <c r="D147" s="79"/>
      <c r="E147" s="79"/>
      <c r="F147" s="89">
        <f>SUM(F50+F58+F64+F73+F79+F85+F90+F94+F113+F127+F136+F146)</f>
        <v>214965.441</v>
      </c>
      <c r="G147" s="89">
        <f>SUM(G50+G58+G64+G73+G79+G85+G90+G94+G113+G127+G136+G146)</f>
        <v>23974.33908</v>
      </c>
      <c r="H147" s="89">
        <f>SUM(H50+H58+H64+H73+H79+H85+H90+H94+H113+H127+H136+H146)</f>
        <v>0</v>
      </c>
      <c r="I147" s="89">
        <f>SUM(I50+I58+I64+I73+I79+I85+I90+I94+I113+I127+I136+I146)</f>
        <v>0</v>
      </c>
      <c r="J147" s="89">
        <f>SUM(J50+J58+J64+J73+J79+J85+J90+J94+J113+J127+J136+J146)</f>
        <v>0</v>
      </c>
      <c r="K147" s="89">
        <f>SUM(K50+K58+K64+K73+K79+K85+K90+K94+K113+K127+K136+K146)</f>
        <v>0</v>
      </c>
      <c r="L147" s="89">
        <f>SUM(L50+L58+L64+L73+L79+L85+L90+L94+L113+L127+L136+L146)</f>
        <v>35175.392</v>
      </c>
      <c r="M147" s="89">
        <f>SUM(M50+M58+M64+M73+M79+M85+M90+M94+M113+M127+M136+M146)</f>
        <v>23974.33908</v>
      </c>
      <c r="N147" s="89">
        <f>SUM(N50+N58+N64+N73+N79+N85+N90+N94+N113+N127+N136+N146)</f>
        <v>179790.049</v>
      </c>
      <c r="O147" s="89">
        <f>SUM(O50+O58+O64+O73+O79+O85+O90+O94+O113+O127+O136+O146)</f>
        <v>0</v>
      </c>
      <c r="P147" s="89">
        <f>SUM(P50+P58+P64+P73+P79+P85+P90+P94+P113+P127+P136+P146)</f>
        <v>0</v>
      </c>
      <c r="Q147" s="89">
        <f>SUM(Q50+Q58+Q64+Q73+Q79+Q85+Q90+Q94+Q113+Q127+Q136+Q146)</f>
        <v>0</v>
      </c>
      <c r="R147" s="80"/>
      <c r="S147" s="80"/>
    </row>
    <row r="148" spans="1:19" s="60" customFormat="1" ht="20.25" customHeight="1">
      <c r="A148" s="59" t="s">
        <v>267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</row>
    <row r="149" spans="1:19" s="63" customFormat="1" ht="87">
      <c r="A149" s="116" t="s">
        <v>268</v>
      </c>
      <c r="B149" s="117" t="s">
        <v>92</v>
      </c>
      <c r="C149" s="65" t="s">
        <v>269</v>
      </c>
      <c r="D149" s="65" t="s">
        <v>24</v>
      </c>
      <c r="E149" s="65"/>
      <c r="F149" s="118">
        <v>1000</v>
      </c>
      <c r="G149" s="118">
        <v>0</v>
      </c>
      <c r="H149" s="118"/>
      <c r="I149" s="118"/>
      <c r="J149" s="118"/>
      <c r="K149" s="118"/>
      <c r="L149" s="118">
        <v>1000</v>
      </c>
      <c r="M149" s="118">
        <v>0</v>
      </c>
      <c r="N149" s="118"/>
      <c r="O149" s="118"/>
      <c r="P149" s="118"/>
      <c r="Q149" s="118"/>
      <c r="R149" s="48" t="s">
        <v>270</v>
      </c>
      <c r="S149" s="117"/>
    </row>
    <row r="150" spans="1:19" s="63" customFormat="1" ht="16.5">
      <c r="A150" s="95"/>
      <c r="B150" s="119"/>
      <c r="C150" s="120" t="s">
        <v>8</v>
      </c>
      <c r="D150" s="121"/>
      <c r="E150" s="121"/>
      <c r="F150" s="122">
        <f>SUM(F149:F149)</f>
        <v>1000</v>
      </c>
      <c r="G150" s="122">
        <f>SUM(G149:G149)</f>
        <v>0</v>
      </c>
      <c r="H150" s="122"/>
      <c r="I150" s="122"/>
      <c r="J150" s="122"/>
      <c r="K150" s="122"/>
      <c r="L150" s="122">
        <f>SUM(L149:L149)</f>
        <v>1000</v>
      </c>
      <c r="M150" s="122">
        <f>SUM(M149:M149)</f>
        <v>0</v>
      </c>
      <c r="N150" s="122"/>
      <c r="O150" s="122"/>
      <c r="P150" s="122"/>
      <c r="Q150" s="122"/>
      <c r="R150" s="123"/>
      <c r="S150" s="124"/>
    </row>
    <row r="151" spans="1:19" s="63" customFormat="1" ht="16.5">
      <c r="A151" s="125" t="s">
        <v>271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1:19" s="133" customFormat="1" ht="409.5" customHeight="1">
      <c r="A152" s="126" t="s">
        <v>272</v>
      </c>
      <c r="B152" s="127">
        <v>1</v>
      </c>
      <c r="C152" s="126" t="s">
        <v>273</v>
      </c>
      <c r="D152" s="126" t="s">
        <v>24</v>
      </c>
      <c r="E152" s="126" t="s">
        <v>274</v>
      </c>
      <c r="F152" s="128">
        <v>1200</v>
      </c>
      <c r="G152" s="128">
        <v>1700</v>
      </c>
      <c r="H152" s="129"/>
      <c r="I152" s="128"/>
      <c r="J152" s="130"/>
      <c r="K152" s="130"/>
      <c r="L152" s="130"/>
      <c r="M152" s="130"/>
      <c r="N152" s="131" t="s">
        <v>275</v>
      </c>
      <c r="O152" s="128">
        <v>1700</v>
      </c>
      <c r="P152" s="132"/>
      <c r="Q152" s="132"/>
      <c r="R152" s="126" t="s">
        <v>276</v>
      </c>
      <c r="S152" s="126" t="s">
        <v>277</v>
      </c>
    </row>
    <row r="153" spans="1:19" s="133" customFormat="1" ht="116.25">
      <c r="A153" s="126"/>
      <c r="B153" s="127">
        <v>2</v>
      </c>
      <c r="C153" s="126" t="s">
        <v>278</v>
      </c>
      <c r="D153" s="126" t="s">
        <v>24</v>
      </c>
      <c r="E153" s="126" t="s">
        <v>279</v>
      </c>
      <c r="F153" s="128">
        <v>500</v>
      </c>
      <c r="G153" s="128">
        <v>600</v>
      </c>
      <c r="H153" s="128"/>
      <c r="I153" s="134"/>
      <c r="J153" s="134"/>
      <c r="K153" s="134"/>
      <c r="L153" s="135"/>
      <c r="M153" s="136"/>
      <c r="N153" s="128">
        <v>500</v>
      </c>
      <c r="O153" s="128">
        <v>600</v>
      </c>
      <c r="P153" s="137"/>
      <c r="Q153" s="138"/>
      <c r="R153" s="126" t="s">
        <v>280</v>
      </c>
      <c r="S153" s="126" t="s">
        <v>281</v>
      </c>
    </row>
    <row r="154" spans="1:19" s="133" customFormat="1" ht="21" customHeight="1">
      <c r="A154" s="126"/>
      <c r="B154" s="127" t="s">
        <v>282</v>
      </c>
      <c r="C154" s="126" t="s">
        <v>283</v>
      </c>
      <c r="D154" s="126" t="s">
        <v>24</v>
      </c>
      <c r="E154" s="126" t="s">
        <v>274</v>
      </c>
      <c r="F154" s="128">
        <v>600</v>
      </c>
      <c r="G154" s="128">
        <v>440</v>
      </c>
      <c r="H154" s="128"/>
      <c r="I154" s="128"/>
      <c r="J154" s="128"/>
      <c r="K154" s="128"/>
      <c r="L154" s="128"/>
      <c r="M154" s="128"/>
      <c r="N154" s="128">
        <v>600</v>
      </c>
      <c r="O154" s="128">
        <v>440</v>
      </c>
      <c r="P154" s="139"/>
      <c r="Q154" s="140"/>
      <c r="R154" s="126" t="s">
        <v>284</v>
      </c>
      <c r="S154" s="126">
        <v>44</v>
      </c>
    </row>
    <row r="155" spans="1:19" s="133" customFormat="1" ht="15.75">
      <c r="A155" s="126"/>
      <c r="B155" s="127"/>
      <c r="C155" s="126"/>
      <c r="D155" s="126"/>
      <c r="E155" s="126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39"/>
      <c r="Q155" s="140"/>
      <c r="R155" s="126"/>
      <c r="S155" s="126"/>
    </row>
    <row r="156" spans="1:19" s="133" customFormat="1" ht="15.75">
      <c r="A156" s="126"/>
      <c r="B156" s="127"/>
      <c r="C156" s="126"/>
      <c r="D156" s="126"/>
      <c r="E156" s="126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39"/>
      <c r="Q156" s="140"/>
      <c r="R156" s="126"/>
      <c r="S156" s="126"/>
    </row>
    <row r="157" spans="1:19" s="133" customFormat="1" ht="15.75">
      <c r="A157" s="126"/>
      <c r="B157" s="127"/>
      <c r="C157" s="126"/>
      <c r="D157" s="126"/>
      <c r="E157" s="126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39"/>
      <c r="Q157" s="140"/>
      <c r="R157" s="126"/>
      <c r="S157" s="126"/>
    </row>
    <row r="158" spans="1:19" s="133" customFormat="1" ht="73.5">
      <c r="A158" s="126"/>
      <c r="B158" s="127" t="s">
        <v>285</v>
      </c>
      <c r="C158" s="126" t="s">
        <v>286</v>
      </c>
      <c r="D158" s="126" t="s">
        <v>24</v>
      </c>
      <c r="E158" s="126" t="s">
        <v>274</v>
      </c>
      <c r="F158" s="128">
        <v>120</v>
      </c>
      <c r="G158" s="134">
        <v>80</v>
      </c>
      <c r="H158" s="134"/>
      <c r="I158" s="134"/>
      <c r="J158" s="134"/>
      <c r="K158" s="134"/>
      <c r="L158" s="134"/>
      <c r="M158" s="136"/>
      <c r="N158" s="128">
        <v>120</v>
      </c>
      <c r="O158" s="141">
        <v>80</v>
      </c>
      <c r="P158" s="137"/>
      <c r="Q158" s="138"/>
      <c r="R158" s="142" t="s">
        <v>287</v>
      </c>
      <c r="S158" s="126">
        <v>12</v>
      </c>
    </row>
    <row r="159" spans="1:19" s="133" customFormat="1" ht="45">
      <c r="A159" s="126"/>
      <c r="B159" s="127" t="s">
        <v>288</v>
      </c>
      <c r="C159" s="126" t="s">
        <v>289</v>
      </c>
      <c r="D159" s="126" t="s">
        <v>24</v>
      </c>
      <c r="E159" s="126" t="s">
        <v>279</v>
      </c>
      <c r="F159" s="128">
        <v>118</v>
      </c>
      <c r="G159" s="128">
        <v>103</v>
      </c>
      <c r="H159" s="143"/>
      <c r="I159" s="143"/>
      <c r="J159" s="143"/>
      <c r="K159" s="143"/>
      <c r="L159" s="143"/>
      <c r="M159" s="143"/>
      <c r="N159" s="128">
        <v>118</v>
      </c>
      <c r="O159" s="141">
        <v>103</v>
      </c>
      <c r="P159" s="144"/>
      <c r="Q159" s="145"/>
      <c r="R159" s="142" t="s">
        <v>287</v>
      </c>
      <c r="S159" s="126" t="s">
        <v>290</v>
      </c>
    </row>
    <row r="160" spans="1:19" s="133" customFormat="1" ht="45" customHeight="1">
      <c r="A160" s="126" t="s">
        <v>291</v>
      </c>
      <c r="B160" s="127" t="s">
        <v>92</v>
      </c>
      <c r="C160" s="126" t="s">
        <v>292</v>
      </c>
      <c r="D160" s="126" t="s">
        <v>293</v>
      </c>
      <c r="E160" s="126" t="s">
        <v>279</v>
      </c>
      <c r="F160" s="146">
        <v>0</v>
      </c>
      <c r="G160" s="128">
        <v>8</v>
      </c>
      <c r="H160" s="128"/>
      <c r="I160" s="128"/>
      <c r="J160" s="147"/>
      <c r="K160" s="143"/>
      <c r="L160" s="143"/>
      <c r="M160" s="143"/>
      <c r="N160" s="148">
        <v>0</v>
      </c>
      <c r="O160" s="141">
        <v>8</v>
      </c>
      <c r="P160" s="149"/>
      <c r="Q160" s="137"/>
      <c r="R160" s="126" t="s">
        <v>294</v>
      </c>
      <c r="S160" s="150">
        <v>38</v>
      </c>
    </row>
    <row r="161" spans="1:19" s="133" customFormat="1" ht="87">
      <c r="A161" s="126"/>
      <c r="B161" s="127" t="s">
        <v>295</v>
      </c>
      <c r="C161" s="126" t="s">
        <v>296</v>
      </c>
      <c r="D161" s="126" t="s">
        <v>24</v>
      </c>
      <c r="E161" s="126" t="s">
        <v>274</v>
      </c>
      <c r="F161" s="128">
        <v>6</v>
      </c>
      <c r="G161" s="128">
        <v>5.6</v>
      </c>
      <c r="H161" s="128"/>
      <c r="I161" s="128"/>
      <c r="J161" s="128"/>
      <c r="K161" s="128"/>
      <c r="L161" s="128"/>
      <c r="M161" s="128"/>
      <c r="N161" s="128">
        <v>6</v>
      </c>
      <c r="O161" s="128">
        <v>5.6</v>
      </c>
      <c r="P161" s="149"/>
      <c r="Q161" s="149"/>
      <c r="R161" s="126" t="s">
        <v>297</v>
      </c>
      <c r="S161" s="126">
        <v>140</v>
      </c>
    </row>
    <row r="162" spans="1:19" s="133" customFormat="1" ht="58.5">
      <c r="A162" s="151" t="s">
        <v>298</v>
      </c>
      <c r="B162" s="127" t="s">
        <v>92</v>
      </c>
      <c r="C162" s="126" t="s">
        <v>299</v>
      </c>
      <c r="D162" s="126" t="s">
        <v>24</v>
      </c>
      <c r="E162" s="126" t="s">
        <v>279</v>
      </c>
      <c r="F162" s="127"/>
      <c r="G162" s="127"/>
      <c r="H162" s="127"/>
      <c r="I162" s="127"/>
      <c r="J162" s="127"/>
      <c r="K162" s="127"/>
      <c r="L162" s="127"/>
      <c r="M162" s="127"/>
      <c r="N162" s="127"/>
      <c r="O162" s="149"/>
      <c r="P162" s="149"/>
      <c r="Q162" s="149"/>
      <c r="R162" s="126" t="s">
        <v>300</v>
      </c>
      <c r="S162" s="126">
        <v>13</v>
      </c>
    </row>
    <row r="163" spans="1:19" s="133" customFormat="1" ht="30.75" customHeight="1">
      <c r="A163" s="126" t="s">
        <v>301</v>
      </c>
      <c r="B163" s="127" t="s">
        <v>92</v>
      </c>
      <c r="C163" s="126" t="s">
        <v>302</v>
      </c>
      <c r="D163" s="126" t="s">
        <v>24</v>
      </c>
      <c r="E163" s="126"/>
      <c r="F163" s="152"/>
      <c r="G163" s="127"/>
      <c r="H163" s="127"/>
      <c r="I163" s="127"/>
      <c r="J163" s="127"/>
      <c r="K163" s="127"/>
      <c r="L163" s="127"/>
      <c r="M163" s="127"/>
      <c r="N163" s="127"/>
      <c r="O163" s="149"/>
      <c r="P163" s="149"/>
      <c r="Q163" s="149"/>
      <c r="R163" s="126" t="s">
        <v>303</v>
      </c>
      <c r="S163" s="126">
        <v>1</v>
      </c>
    </row>
    <row r="164" spans="1:19" s="133" customFormat="1" ht="55.5" customHeight="1">
      <c r="A164" s="126"/>
      <c r="B164" s="127"/>
      <c r="C164" s="126"/>
      <c r="D164" s="126"/>
      <c r="E164" s="126"/>
      <c r="F164" s="152"/>
      <c r="G164" s="127"/>
      <c r="H164" s="127"/>
      <c r="I164" s="127"/>
      <c r="J164" s="127"/>
      <c r="K164" s="127"/>
      <c r="L164" s="127"/>
      <c r="M164" s="127"/>
      <c r="N164" s="127"/>
      <c r="O164" s="149"/>
      <c r="P164" s="149"/>
      <c r="Q164" s="149"/>
      <c r="R164" s="126" t="s">
        <v>304</v>
      </c>
      <c r="S164" s="126">
        <v>3</v>
      </c>
    </row>
    <row r="165" spans="1:19" s="133" customFormat="1" ht="45">
      <c r="A165" s="126"/>
      <c r="B165" s="127"/>
      <c r="C165" s="126"/>
      <c r="D165" s="126"/>
      <c r="E165" s="126"/>
      <c r="F165" s="152"/>
      <c r="G165" s="127"/>
      <c r="H165" s="127"/>
      <c r="I165" s="127"/>
      <c r="J165" s="127"/>
      <c r="K165" s="127"/>
      <c r="L165" s="127"/>
      <c r="M165" s="127"/>
      <c r="N165" s="127"/>
      <c r="O165" s="149"/>
      <c r="P165" s="149"/>
      <c r="Q165" s="149"/>
      <c r="R165" s="126" t="s">
        <v>305</v>
      </c>
      <c r="S165" s="126">
        <v>36</v>
      </c>
    </row>
    <row r="166" spans="1:19" s="133" customFormat="1" ht="57" customHeight="1">
      <c r="A166" s="126"/>
      <c r="B166" s="127"/>
      <c r="C166" s="126"/>
      <c r="D166" s="126"/>
      <c r="E166" s="126"/>
      <c r="F166" s="152"/>
      <c r="G166" s="127"/>
      <c r="H166" s="127"/>
      <c r="I166" s="127"/>
      <c r="J166" s="127"/>
      <c r="K166" s="127"/>
      <c r="L166" s="127"/>
      <c r="M166" s="127"/>
      <c r="N166" s="127"/>
      <c r="O166" s="149"/>
      <c r="P166" s="149"/>
      <c r="Q166" s="149"/>
      <c r="R166" s="126" t="s">
        <v>306</v>
      </c>
      <c r="S166" s="126">
        <v>89</v>
      </c>
    </row>
    <row r="167" spans="1:19" s="133" customFormat="1" ht="16.5">
      <c r="A167" s="153" t="s">
        <v>8</v>
      </c>
      <c r="B167" s="153"/>
      <c r="C167" s="154"/>
      <c r="D167" s="154"/>
      <c r="E167" s="154"/>
      <c r="F167" s="155">
        <v>2544</v>
      </c>
      <c r="G167" s="156">
        <f>SUM(G152:G166)</f>
        <v>2936.6</v>
      </c>
      <c r="H167" s="156"/>
      <c r="I167" s="156"/>
      <c r="J167" s="156"/>
      <c r="K167" s="156"/>
      <c r="L167" s="156"/>
      <c r="M167" s="156"/>
      <c r="N167" s="155">
        <v>2544</v>
      </c>
      <c r="O167" s="156">
        <f>SUM(O152:O166)</f>
        <v>2936.6</v>
      </c>
      <c r="P167" s="157"/>
      <c r="Q167" s="157"/>
      <c r="R167" s="158"/>
      <c r="S167" s="159"/>
    </row>
    <row r="168" spans="1:19" s="17" customFormat="1" ht="16.5" customHeight="1">
      <c r="A168" s="160" t="s">
        <v>307</v>
      </c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</row>
    <row r="169" spans="1:19" ht="16.5">
      <c r="A169" s="34"/>
      <c r="B169" s="34"/>
      <c r="C169" s="161" t="s">
        <v>308</v>
      </c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36"/>
    </row>
    <row r="170" spans="1:19" ht="96.75" customHeight="1">
      <c r="A170" s="36" t="s">
        <v>309</v>
      </c>
      <c r="B170" s="162" t="s">
        <v>310</v>
      </c>
      <c r="C170" s="36" t="s">
        <v>311</v>
      </c>
      <c r="D170" s="36" t="s">
        <v>312</v>
      </c>
      <c r="E170" s="36" t="s">
        <v>313</v>
      </c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26" t="s">
        <v>314</v>
      </c>
      <c r="S170" s="26" t="s">
        <v>315</v>
      </c>
    </row>
    <row r="171" spans="1:19" ht="116.25">
      <c r="A171" s="34"/>
      <c r="B171" s="162" t="s">
        <v>316</v>
      </c>
      <c r="C171" s="36" t="s">
        <v>317</v>
      </c>
      <c r="D171" s="36" t="s">
        <v>312</v>
      </c>
      <c r="E171" s="36" t="s">
        <v>318</v>
      </c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36" t="s">
        <v>319</v>
      </c>
      <c r="S171" s="36" t="s">
        <v>320</v>
      </c>
    </row>
    <row r="172" spans="1:19" ht="63" customHeight="1">
      <c r="A172" s="34"/>
      <c r="B172" s="163"/>
      <c r="C172" s="161" t="s">
        <v>321</v>
      </c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36"/>
    </row>
    <row r="173" spans="1:19" ht="183" customHeight="1">
      <c r="A173" s="34"/>
      <c r="B173" s="163" t="s">
        <v>322</v>
      </c>
      <c r="C173" s="36" t="s">
        <v>323</v>
      </c>
      <c r="D173" s="36" t="s">
        <v>312</v>
      </c>
      <c r="E173" s="36" t="s">
        <v>324</v>
      </c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36" t="s">
        <v>325</v>
      </c>
      <c r="S173" s="26" t="s">
        <v>326</v>
      </c>
    </row>
    <row r="174" spans="1:19" ht="107.25" customHeight="1">
      <c r="A174" s="34"/>
      <c r="B174" s="32" t="s">
        <v>327</v>
      </c>
      <c r="C174" s="36" t="s">
        <v>328</v>
      </c>
      <c r="D174" s="36" t="s">
        <v>312</v>
      </c>
      <c r="E174" s="36" t="s">
        <v>329</v>
      </c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36" t="s">
        <v>330</v>
      </c>
      <c r="S174" s="36" t="s">
        <v>331</v>
      </c>
    </row>
    <row r="175" spans="1:19" ht="158.25" customHeight="1">
      <c r="A175" s="27"/>
      <c r="B175" s="24" t="s">
        <v>332</v>
      </c>
      <c r="C175" s="26" t="s">
        <v>333</v>
      </c>
      <c r="D175" s="36" t="s">
        <v>312</v>
      </c>
      <c r="E175" s="36" t="s">
        <v>329</v>
      </c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26" t="s">
        <v>334</v>
      </c>
      <c r="S175" s="26" t="s">
        <v>335</v>
      </c>
    </row>
    <row r="176" spans="1:19" ht="87">
      <c r="A176" s="34"/>
      <c r="B176" s="163"/>
      <c r="C176" s="161" t="s">
        <v>336</v>
      </c>
      <c r="D176" s="165"/>
      <c r="E176" s="165"/>
      <c r="F176" s="165"/>
      <c r="G176" s="165"/>
      <c r="H176" s="165"/>
      <c r="I176" s="165"/>
      <c r="J176" s="161"/>
      <c r="K176" s="161"/>
      <c r="L176" s="161"/>
      <c r="M176" s="161"/>
      <c r="N176" s="161"/>
      <c r="O176" s="161"/>
      <c r="P176" s="161"/>
      <c r="Q176" s="161"/>
      <c r="R176" s="161"/>
      <c r="S176" s="36"/>
    </row>
    <row r="177" spans="1:19" ht="129.75" customHeight="1">
      <c r="A177" s="34"/>
      <c r="B177" s="32" t="s">
        <v>337</v>
      </c>
      <c r="C177" s="26" t="s">
        <v>338</v>
      </c>
      <c r="D177" s="36" t="s">
        <v>312</v>
      </c>
      <c r="E177" s="36" t="s">
        <v>339</v>
      </c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36" t="s">
        <v>340</v>
      </c>
      <c r="S177" s="36" t="s">
        <v>341</v>
      </c>
    </row>
    <row r="178" spans="1:19" ht="58.5">
      <c r="A178" s="34"/>
      <c r="B178" s="32" t="s">
        <v>342</v>
      </c>
      <c r="C178" s="166" t="s">
        <v>343</v>
      </c>
      <c r="D178" s="36" t="s">
        <v>312</v>
      </c>
      <c r="E178" s="36" t="s">
        <v>318</v>
      </c>
      <c r="F178" s="141"/>
      <c r="G178" s="141"/>
      <c r="H178" s="141"/>
      <c r="I178" s="141"/>
      <c r="J178" s="167"/>
      <c r="K178" s="167"/>
      <c r="L178" s="141"/>
      <c r="M178" s="141"/>
      <c r="N178" s="141"/>
      <c r="O178" s="141"/>
      <c r="P178" s="141"/>
      <c r="Q178" s="141"/>
      <c r="R178" s="26" t="s">
        <v>344</v>
      </c>
      <c r="S178" s="27"/>
    </row>
    <row r="179" spans="1:19" ht="116.25">
      <c r="A179" s="34"/>
      <c r="B179" s="32"/>
      <c r="C179" s="166" t="s">
        <v>345</v>
      </c>
      <c r="D179" s="166"/>
      <c r="E179" s="166"/>
      <c r="F179" s="141"/>
      <c r="G179" s="141"/>
      <c r="H179" s="141"/>
      <c r="I179" s="141"/>
      <c r="J179" s="167"/>
      <c r="K179" s="167"/>
      <c r="L179" s="141"/>
      <c r="M179" s="141"/>
      <c r="N179" s="141"/>
      <c r="O179" s="141"/>
      <c r="P179" s="141"/>
      <c r="Q179" s="141"/>
      <c r="R179" s="26" t="s">
        <v>346</v>
      </c>
      <c r="S179" s="27">
        <v>0</v>
      </c>
    </row>
    <row r="180" spans="1:19" ht="141.75" customHeight="1">
      <c r="A180" s="34"/>
      <c r="B180" s="32"/>
      <c r="C180" s="166" t="s">
        <v>347</v>
      </c>
      <c r="D180" s="166"/>
      <c r="E180" s="166"/>
      <c r="F180" s="141"/>
      <c r="G180" s="141"/>
      <c r="H180" s="141"/>
      <c r="I180" s="141"/>
      <c r="J180" s="167"/>
      <c r="K180" s="167"/>
      <c r="L180" s="141"/>
      <c r="M180" s="141"/>
      <c r="N180" s="141"/>
      <c r="O180" s="141"/>
      <c r="P180" s="141"/>
      <c r="Q180" s="141"/>
      <c r="R180" s="26" t="s">
        <v>346</v>
      </c>
      <c r="S180" s="27">
        <v>0</v>
      </c>
    </row>
    <row r="181" spans="1:19" ht="116.25">
      <c r="A181" s="34"/>
      <c r="B181" s="32"/>
      <c r="C181" s="166" t="s">
        <v>348</v>
      </c>
      <c r="D181" s="166"/>
      <c r="E181" s="166"/>
      <c r="F181" s="141"/>
      <c r="G181" s="141"/>
      <c r="H181" s="141"/>
      <c r="I181" s="141"/>
      <c r="J181" s="167"/>
      <c r="K181" s="167"/>
      <c r="L181" s="141"/>
      <c r="M181" s="141"/>
      <c r="N181" s="141"/>
      <c r="O181" s="141"/>
      <c r="P181" s="141"/>
      <c r="Q181" s="141"/>
      <c r="R181" s="26" t="s">
        <v>346</v>
      </c>
      <c r="S181" s="27">
        <v>7</v>
      </c>
    </row>
    <row r="182" spans="1:19" ht="116.25" customHeight="1">
      <c r="A182" s="34"/>
      <c r="B182" s="32"/>
      <c r="C182" s="166" t="s">
        <v>349</v>
      </c>
      <c r="D182" s="166"/>
      <c r="E182" s="166"/>
      <c r="F182" s="141"/>
      <c r="G182" s="141"/>
      <c r="H182" s="141"/>
      <c r="I182" s="141"/>
      <c r="J182" s="167"/>
      <c r="K182" s="167"/>
      <c r="L182" s="141"/>
      <c r="M182" s="141"/>
      <c r="N182" s="141"/>
      <c r="O182" s="141"/>
      <c r="P182" s="141"/>
      <c r="Q182" s="141"/>
      <c r="R182" s="26" t="s">
        <v>346</v>
      </c>
      <c r="S182" s="27">
        <v>0</v>
      </c>
    </row>
    <row r="183" spans="1:19" ht="215.25">
      <c r="A183" s="34"/>
      <c r="B183" s="32" t="s">
        <v>350</v>
      </c>
      <c r="C183" s="26" t="s">
        <v>351</v>
      </c>
      <c r="D183" s="36" t="s">
        <v>312</v>
      </c>
      <c r="E183" s="26" t="s">
        <v>352</v>
      </c>
      <c r="F183" s="141"/>
      <c r="G183" s="141"/>
      <c r="H183" s="141"/>
      <c r="I183" s="141"/>
      <c r="J183" s="167"/>
      <c r="K183" s="167"/>
      <c r="L183" s="141"/>
      <c r="M183" s="141"/>
      <c r="N183" s="141"/>
      <c r="O183" s="141"/>
      <c r="P183" s="141"/>
      <c r="Q183" s="141"/>
      <c r="R183" s="26" t="s">
        <v>353</v>
      </c>
      <c r="S183" s="168" t="s">
        <v>354</v>
      </c>
    </row>
    <row r="184" spans="1:19" ht="87">
      <c r="A184" s="34"/>
      <c r="B184" s="32" t="s">
        <v>355</v>
      </c>
      <c r="C184" s="33" t="s">
        <v>356</v>
      </c>
      <c r="D184" s="36" t="s">
        <v>312</v>
      </c>
      <c r="E184" s="26" t="s">
        <v>352</v>
      </c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36" t="s">
        <v>357</v>
      </c>
      <c r="S184" s="36" t="s">
        <v>358</v>
      </c>
    </row>
    <row r="185" spans="1:19" ht="129.75">
      <c r="A185" s="34"/>
      <c r="B185" s="32" t="s">
        <v>359</v>
      </c>
      <c r="C185" s="33" t="s">
        <v>360</v>
      </c>
      <c r="D185" s="36" t="s">
        <v>312</v>
      </c>
      <c r="E185" s="26" t="s">
        <v>361</v>
      </c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36" t="s">
        <v>362</v>
      </c>
      <c r="S185" s="36" t="s">
        <v>363</v>
      </c>
    </row>
    <row r="186" spans="1:19" ht="58.5">
      <c r="A186" s="36"/>
      <c r="B186" s="169"/>
      <c r="C186" s="161" t="s">
        <v>364</v>
      </c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36"/>
    </row>
    <row r="187" spans="1:19" ht="73.5">
      <c r="A187" s="34"/>
      <c r="B187" s="32" t="s">
        <v>365</v>
      </c>
      <c r="C187" s="36" t="s">
        <v>366</v>
      </c>
      <c r="D187" s="36" t="s">
        <v>312</v>
      </c>
      <c r="E187" s="26" t="s">
        <v>367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73.5">
      <c r="A188" s="34"/>
      <c r="B188" s="32"/>
      <c r="C188" s="26" t="s">
        <v>368</v>
      </c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 t="s">
        <v>369</v>
      </c>
      <c r="S188" s="36" t="s">
        <v>370</v>
      </c>
    </row>
    <row r="189" spans="1:19" ht="99">
      <c r="A189" s="34"/>
      <c r="B189" s="32"/>
      <c r="C189" s="170" t="s">
        <v>371</v>
      </c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 t="s">
        <v>372</v>
      </c>
      <c r="S189" s="36" t="s">
        <v>373</v>
      </c>
    </row>
    <row r="190" spans="1:19" ht="159">
      <c r="A190" s="34"/>
      <c r="B190" s="32"/>
      <c r="C190" s="26" t="s">
        <v>374</v>
      </c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 t="s">
        <v>375</v>
      </c>
      <c r="S190" s="36">
        <v>1</v>
      </c>
    </row>
    <row r="191" spans="1:19" ht="87">
      <c r="A191" s="34"/>
      <c r="B191" s="32"/>
      <c r="C191" s="36" t="s">
        <v>376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 t="s">
        <v>377</v>
      </c>
      <c r="S191" s="36"/>
    </row>
    <row r="192" spans="1:19" ht="116.25">
      <c r="A192" s="34"/>
      <c r="B192" s="32"/>
      <c r="C192" s="26" t="s">
        <v>378</v>
      </c>
      <c r="D192" s="26"/>
      <c r="E192" s="26"/>
      <c r="F192" s="128">
        <v>1000</v>
      </c>
      <c r="G192" s="128">
        <v>821</v>
      </c>
      <c r="H192" s="128"/>
      <c r="I192" s="128"/>
      <c r="J192" s="128"/>
      <c r="K192" s="128"/>
      <c r="L192" s="128">
        <v>500</v>
      </c>
      <c r="M192" s="128">
        <v>417.4</v>
      </c>
      <c r="N192" s="128"/>
      <c r="O192" s="128"/>
      <c r="P192" s="128">
        <v>500</v>
      </c>
      <c r="Q192" s="128">
        <v>403.6</v>
      </c>
      <c r="R192" s="26" t="s">
        <v>379</v>
      </c>
      <c r="S192" s="26" t="s">
        <v>380</v>
      </c>
    </row>
    <row r="193" spans="1:19" ht="144.75">
      <c r="A193" s="34"/>
      <c r="B193" s="32" t="s">
        <v>381</v>
      </c>
      <c r="C193" s="26" t="s">
        <v>382</v>
      </c>
      <c r="D193" s="26" t="s">
        <v>383</v>
      </c>
      <c r="E193" s="26" t="s">
        <v>384</v>
      </c>
      <c r="F193" s="128" t="s">
        <v>385</v>
      </c>
      <c r="G193" s="128" t="s">
        <v>385</v>
      </c>
      <c r="H193" s="128" t="s">
        <v>385</v>
      </c>
      <c r="I193" s="128" t="s">
        <v>385</v>
      </c>
      <c r="J193" s="128" t="s">
        <v>385</v>
      </c>
      <c r="K193" s="128" t="s">
        <v>385</v>
      </c>
      <c r="L193" s="128" t="s">
        <v>385</v>
      </c>
      <c r="M193" s="128" t="s">
        <v>385</v>
      </c>
      <c r="N193" s="128" t="s">
        <v>385</v>
      </c>
      <c r="O193" s="128" t="s">
        <v>385</v>
      </c>
      <c r="P193" s="128" t="s">
        <v>385</v>
      </c>
      <c r="Q193" s="128" t="s">
        <v>385</v>
      </c>
      <c r="R193" s="26" t="s">
        <v>386</v>
      </c>
      <c r="S193" s="26" t="s">
        <v>387</v>
      </c>
    </row>
    <row r="194" spans="1:19" ht="258">
      <c r="A194" s="34"/>
      <c r="B194" s="32" t="s">
        <v>388</v>
      </c>
      <c r="C194" s="26" t="s">
        <v>389</v>
      </c>
      <c r="D194" s="26" t="s">
        <v>383</v>
      </c>
      <c r="E194" s="26" t="s">
        <v>390</v>
      </c>
      <c r="F194" s="128" t="s">
        <v>385</v>
      </c>
      <c r="G194" s="128" t="s">
        <v>385</v>
      </c>
      <c r="H194" s="128" t="s">
        <v>385</v>
      </c>
      <c r="I194" s="128" t="s">
        <v>385</v>
      </c>
      <c r="J194" s="128" t="s">
        <v>385</v>
      </c>
      <c r="K194" s="128" t="s">
        <v>385</v>
      </c>
      <c r="L194" s="128" t="s">
        <v>385</v>
      </c>
      <c r="M194" s="128" t="s">
        <v>385</v>
      </c>
      <c r="N194" s="128" t="s">
        <v>385</v>
      </c>
      <c r="O194" s="128" t="s">
        <v>385</v>
      </c>
      <c r="P194" s="128" t="s">
        <v>385</v>
      </c>
      <c r="Q194" s="128" t="s">
        <v>385</v>
      </c>
      <c r="R194" s="26" t="s">
        <v>391</v>
      </c>
      <c r="S194" s="26" t="s">
        <v>392</v>
      </c>
    </row>
    <row r="195" spans="1:19" ht="159">
      <c r="A195" s="34"/>
      <c r="B195" s="32" t="s">
        <v>393</v>
      </c>
      <c r="C195" s="26" t="s">
        <v>394</v>
      </c>
      <c r="D195" s="26" t="s">
        <v>383</v>
      </c>
      <c r="E195" s="26" t="s">
        <v>395</v>
      </c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26" t="s">
        <v>396</v>
      </c>
      <c r="S195" s="26" t="s">
        <v>397</v>
      </c>
    </row>
    <row r="196" spans="1:19" ht="57.75" customHeight="1">
      <c r="A196" s="34"/>
      <c r="B196" s="163"/>
      <c r="C196" s="161" t="s">
        <v>398</v>
      </c>
      <c r="D196" s="161"/>
      <c r="E196" s="16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6"/>
      <c r="S196" s="36"/>
    </row>
    <row r="197" spans="1:19" ht="287.25">
      <c r="A197" s="34"/>
      <c r="B197" s="163" t="s">
        <v>399</v>
      </c>
      <c r="C197" s="36" t="s">
        <v>400</v>
      </c>
      <c r="D197" s="18" t="s">
        <v>24</v>
      </c>
      <c r="E197" s="20" t="s">
        <v>401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6" t="s">
        <v>402</v>
      </c>
      <c r="S197" s="36" t="s">
        <v>403</v>
      </c>
    </row>
    <row r="198" spans="1:19" ht="73.5">
      <c r="A198" s="34"/>
      <c r="B198" s="32" t="s">
        <v>404</v>
      </c>
      <c r="C198" s="30" t="s">
        <v>405</v>
      </c>
      <c r="D198" s="30" t="s">
        <v>24</v>
      </c>
      <c r="E198" s="30" t="s">
        <v>406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0" t="s">
        <v>407</v>
      </c>
      <c r="S198" s="36">
        <v>3</v>
      </c>
    </row>
    <row r="199" spans="1:19" ht="45">
      <c r="A199" s="34"/>
      <c r="B199" s="32" t="s">
        <v>408</v>
      </c>
      <c r="C199" s="30" t="s">
        <v>409</v>
      </c>
      <c r="D199" s="30" t="s">
        <v>24</v>
      </c>
      <c r="E199" s="30" t="s">
        <v>406</v>
      </c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0" t="s">
        <v>410</v>
      </c>
      <c r="S199" s="36">
        <v>1</v>
      </c>
    </row>
    <row r="200" spans="1:19" ht="129.75">
      <c r="A200" s="34"/>
      <c r="B200" s="22" t="s">
        <v>411</v>
      </c>
      <c r="C200" s="171" t="s">
        <v>412</v>
      </c>
      <c r="D200" s="18" t="s">
        <v>24</v>
      </c>
      <c r="E200" s="18" t="s">
        <v>406</v>
      </c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172" t="s">
        <v>413</v>
      </c>
      <c r="S200" s="36" t="s">
        <v>354</v>
      </c>
    </row>
    <row r="201" spans="1:19" ht="16.5">
      <c r="A201" s="34"/>
      <c r="B201" s="173"/>
      <c r="C201" s="161" t="s">
        <v>414</v>
      </c>
      <c r="D201" s="161"/>
      <c r="E201" s="161"/>
      <c r="F201" s="174">
        <v>1000</v>
      </c>
      <c r="G201" s="174">
        <v>821</v>
      </c>
      <c r="H201" s="174"/>
      <c r="I201" s="174"/>
      <c r="J201" s="174"/>
      <c r="K201" s="174"/>
      <c r="L201" s="174">
        <v>500</v>
      </c>
      <c r="M201" s="174">
        <v>417.4</v>
      </c>
      <c r="N201" s="174"/>
      <c r="O201" s="174"/>
      <c r="P201" s="174">
        <v>500</v>
      </c>
      <c r="Q201" s="174">
        <v>403.6</v>
      </c>
      <c r="R201" s="161"/>
      <c r="S201" s="161"/>
    </row>
    <row r="202" spans="1:19" s="176" customFormat="1" ht="15" customHeight="1">
      <c r="A202" s="175" t="s">
        <v>415</v>
      </c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</row>
    <row r="203" spans="1:213" s="182" customFormat="1" ht="302.25">
      <c r="A203" s="177" t="s">
        <v>416</v>
      </c>
      <c r="B203" s="178">
        <v>1</v>
      </c>
      <c r="C203" s="177" t="s">
        <v>417</v>
      </c>
      <c r="D203" s="178" t="s">
        <v>24</v>
      </c>
      <c r="E203" s="179" t="s">
        <v>418</v>
      </c>
      <c r="F203" s="180">
        <v>0</v>
      </c>
      <c r="G203" s="180">
        <v>0</v>
      </c>
      <c r="H203" s="180"/>
      <c r="I203" s="180"/>
      <c r="J203" s="180"/>
      <c r="K203" s="180"/>
      <c r="L203" s="180">
        <v>0</v>
      </c>
      <c r="M203" s="180">
        <v>0</v>
      </c>
      <c r="N203" s="180"/>
      <c r="O203" s="180"/>
      <c r="P203" s="180"/>
      <c r="Q203" s="180"/>
      <c r="R203" s="178" t="s">
        <v>419</v>
      </c>
      <c r="S203" s="181">
        <v>39</v>
      </c>
      <c r="HE203" s="183"/>
    </row>
    <row r="204" spans="1:213" s="182" customFormat="1" ht="258">
      <c r="A204" s="87" t="s">
        <v>420</v>
      </c>
      <c r="B204" s="178">
        <v>2</v>
      </c>
      <c r="C204" s="177" t="s">
        <v>421</v>
      </c>
      <c r="D204" s="178" t="s">
        <v>24</v>
      </c>
      <c r="E204" s="184" t="s">
        <v>422</v>
      </c>
      <c r="F204" s="180">
        <v>0</v>
      </c>
      <c r="G204" s="180">
        <v>0</v>
      </c>
      <c r="H204" s="180"/>
      <c r="I204" s="180"/>
      <c r="J204" s="180"/>
      <c r="K204" s="180"/>
      <c r="L204" s="180">
        <v>0</v>
      </c>
      <c r="M204" s="180">
        <v>0</v>
      </c>
      <c r="N204" s="180"/>
      <c r="O204" s="180"/>
      <c r="P204" s="180"/>
      <c r="Q204" s="180"/>
      <c r="R204" s="178" t="s">
        <v>419</v>
      </c>
      <c r="S204" s="181"/>
      <c r="HE204" s="183"/>
    </row>
    <row r="205" spans="1:19" s="182" customFormat="1" ht="244.5">
      <c r="A205" s="87" t="s">
        <v>423</v>
      </c>
      <c r="B205" s="178">
        <v>1</v>
      </c>
      <c r="C205" s="177" t="s">
        <v>424</v>
      </c>
      <c r="D205" s="178" t="s">
        <v>24</v>
      </c>
      <c r="E205" s="184" t="s">
        <v>425</v>
      </c>
      <c r="F205" s="180">
        <v>0</v>
      </c>
      <c r="G205" s="180">
        <v>0</v>
      </c>
      <c r="H205" s="180"/>
      <c r="I205" s="180"/>
      <c r="J205" s="180"/>
      <c r="K205" s="180"/>
      <c r="L205" s="180">
        <v>0</v>
      </c>
      <c r="M205" s="180">
        <v>0</v>
      </c>
      <c r="N205" s="180"/>
      <c r="O205" s="180"/>
      <c r="P205" s="180"/>
      <c r="Q205" s="180"/>
      <c r="R205" s="178" t="s">
        <v>426</v>
      </c>
      <c r="S205" s="181">
        <v>164</v>
      </c>
    </row>
    <row r="206" spans="1:19" s="182" customFormat="1" ht="76.5" customHeight="1">
      <c r="A206" s="87"/>
      <c r="B206" s="178">
        <v>2</v>
      </c>
      <c r="C206" s="177" t="s">
        <v>427</v>
      </c>
      <c r="D206" s="178" t="s">
        <v>24</v>
      </c>
      <c r="E206" s="184" t="s">
        <v>425</v>
      </c>
      <c r="F206" s="180">
        <v>0</v>
      </c>
      <c r="G206" s="180">
        <v>0</v>
      </c>
      <c r="H206" s="180"/>
      <c r="I206" s="180"/>
      <c r="J206" s="180"/>
      <c r="K206" s="180"/>
      <c r="L206" s="180">
        <v>0</v>
      </c>
      <c r="M206" s="180">
        <v>0</v>
      </c>
      <c r="N206" s="180"/>
      <c r="O206" s="180"/>
      <c r="P206" s="180"/>
      <c r="Q206" s="180"/>
      <c r="R206" s="178" t="s">
        <v>426</v>
      </c>
      <c r="S206" s="181">
        <v>8</v>
      </c>
    </row>
    <row r="207" spans="1:19" s="182" customFormat="1" ht="19.5" customHeight="1">
      <c r="A207" s="87"/>
      <c r="B207" s="178"/>
      <c r="C207" s="185" t="s">
        <v>67</v>
      </c>
      <c r="D207" s="186"/>
      <c r="E207" s="187"/>
      <c r="F207" s="180">
        <v>0</v>
      </c>
      <c r="G207" s="180">
        <v>0</v>
      </c>
      <c r="H207" s="180"/>
      <c r="I207" s="180"/>
      <c r="J207" s="180"/>
      <c r="K207" s="180"/>
      <c r="L207" s="180">
        <v>0</v>
      </c>
      <c r="M207" s="180">
        <v>0</v>
      </c>
      <c r="N207" s="180"/>
      <c r="O207" s="180"/>
      <c r="P207" s="180"/>
      <c r="Q207" s="180"/>
      <c r="R207" s="181"/>
      <c r="S207" s="181"/>
    </row>
    <row r="208" spans="1:19" s="188" customFormat="1" ht="16.5">
      <c r="A208" s="59" t="s">
        <v>428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</row>
    <row r="209" spans="1:19" s="188" customFormat="1" ht="244.5">
      <c r="A209" s="18" t="s">
        <v>423</v>
      </c>
      <c r="B209" s="61" t="s">
        <v>92</v>
      </c>
      <c r="C209" s="18" t="s">
        <v>429</v>
      </c>
      <c r="D209" s="18" t="s">
        <v>24</v>
      </c>
      <c r="E209" s="189" t="s">
        <v>430</v>
      </c>
      <c r="F209" s="190">
        <v>199</v>
      </c>
      <c r="G209" s="190">
        <v>0</v>
      </c>
      <c r="H209" s="190"/>
      <c r="I209" s="190"/>
      <c r="J209" s="190"/>
      <c r="K209" s="190"/>
      <c r="L209" s="190">
        <v>199</v>
      </c>
      <c r="M209" s="190">
        <v>0</v>
      </c>
      <c r="N209" s="118"/>
      <c r="O209" s="118"/>
      <c r="P209" s="118"/>
      <c r="Q209" s="118"/>
      <c r="R209" s="20" t="s">
        <v>431</v>
      </c>
      <c r="S209" s="117">
        <v>0</v>
      </c>
    </row>
    <row r="210" spans="1:19" s="192" customFormat="1" ht="16.5">
      <c r="A210" s="95"/>
      <c r="B210" s="119"/>
      <c r="C210" s="120" t="s">
        <v>8</v>
      </c>
      <c r="D210" s="121"/>
      <c r="E210" s="121"/>
      <c r="F210" s="122">
        <f>SUM(F209:F209)</f>
        <v>199</v>
      </c>
      <c r="G210" s="122">
        <f>SUM(G209:G209)</f>
        <v>0</v>
      </c>
      <c r="H210" s="191"/>
      <c r="I210" s="191"/>
      <c r="J210" s="191"/>
      <c r="K210" s="191"/>
      <c r="L210" s="122">
        <f>SUM(L209:L209)</f>
        <v>199</v>
      </c>
      <c r="M210" s="122">
        <f>SUM(M209:M209)</f>
        <v>0</v>
      </c>
      <c r="N210" s="122"/>
      <c r="O210" s="122"/>
      <c r="P210" s="122"/>
      <c r="Q210" s="122"/>
      <c r="R210" s="123"/>
      <c r="S210" s="124"/>
    </row>
    <row r="211" spans="1:19" s="193" customFormat="1" ht="16.5">
      <c r="A211" s="59" t="s">
        <v>432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>
        <v>275.6</v>
      </c>
      <c r="M211" s="59"/>
      <c r="N211" s="59"/>
      <c r="O211" s="59"/>
      <c r="P211" s="59"/>
      <c r="Q211" s="59"/>
      <c r="R211" s="59"/>
      <c r="S211" s="59"/>
    </row>
    <row r="212" spans="1:19" ht="15.75" customHeight="1">
      <c r="A212" s="30" t="s">
        <v>433</v>
      </c>
      <c r="B212" s="19" t="s">
        <v>92</v>
      </c>
      <c r="C212" s="171" t="s">
        <v>434</v>
      </c>
      <c r="D212" s="194" t="s">
        <v>24</v>
      </c>
      <c r="E212" s="194" t="s">
        <v>435</v>
      </c>
      <c r="F212" s="62">
        <v>85.6</v>
      </c>
      <c r="G212" s="52">
        <v>0</v>
      </c>
      <c r="H212" s="195"/>
      <c r="I212" s="195"/>
      <c r="J212" s="195"/>
      <c r="K212" s="195"/>
      <c r="L212" s="52">
        <v>85.6</v>
      </c>
      <c r="M212" s="52">
        <v>0</v>
      </c>
      <c r="N212" s="52"/>
      <c r="O212" s="52"/>
      <c r="P212" s="52"/>
      <c r="Q212" s="52"/>
      <c r="R212" s="18" t="s">
        <v>436</v>
      </c>
      <c r="S212" s="20">
        <v>0</v>
      </c>
    </row>
    <row r="213" spans="1:19" ht="15.75">
      <c r="A213" s="30"/>
      <c r="B213" s="19"/>
      <c r="C213" s="171"/>
      <c r="D213" s="171"/>
      <c r="E213" s="171"/>
      <c r="F213" s="62"/>
      <c r="G213" s="52"/>
      <c r="H213" s="195"/>
      <c r="I213" s="195"/>
      <c r="J213" s="195"/>
      <c r="K213" s="195"/>
      <c r="L213" s="52"/>
      <c r="M213" s="52"/>
      <c r="N213" s="52"/>
      <c r="O213" s="52"/>
      <c r="P213" s="52"/>
      <c r="Q213" s="52"/>
      <c r="R213" s="18"/>
      <c r="S213" s="18"/>
    </row>
    <row r="214" spans="1:19" ht="63" customHeight="1">
      <c r="A214" s="30"/>
      <c r="B214" s="19"/>
      <c r="C214" s="171"/>
      <c r="D214" s="171"/>
      <c r="E214" s="171"/>
      <c r="F214" s="62"/>
      <c r="G214" s="52"/>
      <c r="H214" s="195"/>
      <c r="I214" s="195"/>
      <c r="J214" s="195"/>
      <c r="K214" s="195"/>
      <c r="L214" s="52"/>
      <c r="M214" s="52"/>
      <c r="N214" s="52"/>
      <c r="O214" s="52"/>
      <c r="P214" s="52"/>
      <c r="Q214" s="52"/>
      <c r="R214" s="18"/>
      <c r="S214" s="18"/>
    </row>
    <row r="215" spans="1:19" ht="102">
      <c r="A215" s="30"/>
      <c r="B215" s="19" t="s">
        <v>295</v>
      </c>
      <c r="C215" s="20" t="s">
        <v>437</v>
      </c>
      <c r="D215" s="20" t="s">
        <v>24</v>
      </c>
      <c r="E215" s="20" t="s">
        <v>435</v>
      </c>
      <c r="F215" s="196">
        <v>82.6</v>
      </c>
      <c r="G215" s="52">
        <v>0</v>
      </c>
      <c r="H215" s="195"/>
      <c r="I215" s="195"/>
      <c r="J215" s="195"/>
      <c r="K215" s="195"/>
      <c r="L215" s="52"/>
      <c r="M215" s="52"/>
      <c r="N215" s="52">
        <v>82.6</v>
      </c>
      <c r="O215" s="52">
        <v>0</v>
      </c>
      <c r="P215" s="52"/>
      <c r="Q215" s="52"/>
      <c r="R215" s="18" t="s">
        <v>436</v>
      </c>
      <c r="S215" s="20">
        <v>0</v>
      </c>
    </row>
    <row r="216" spans="1:19" ht="116.25">
      <c r="A216" s="30"/>
      <c r="B216" s="19">
        <v>3</v>
      </c>
      <c r="C216" s="20" t="s">
        <v>438</v>
      </c>
      <c r="D216" s="20" t="s">
        <v>24</v>
      </c>
      <c r="E216" s="20" t="s">
        <v>435</v>
      </c>
      <c r="F216" s="196">
        <v>3000</v>
      </c>
      <c r="G216" s="52">
        <v>0</v>
      </c>
      <c r="H216" s="197"/>
      <c r="I216" s="197"/>
      <c r="J216" s="197"/>
      <c r="K216" s="197"/>
      <c r="L216" s="52"/>
      <c r="M216" s="52"/>
      <c r="N216" s="52"/>
      <c r="O216" s="52"/>
      <c r="P216" s="52">
        <v>3000</v>
      </c>
      <c r="Q216" s="52">
        <v>0</v>
      </c>
      <c r="R216" s="18" t="s">
        <v>439</v>
      </c>
      <c r="S216" s="20">
        <v>0</v>
      </c>
    </row>
    <row r="217" spans="1:19" ht="116.25">
      <c r="A217" s="30"/>
      <c r="B217" s="19">
        <v>4</v>
      </c>
      <c r="C217" s="20" t="s">
        <v>440</v>
      </c>
      <c r="D217" s="20" t="s">
        <v>24</v>
      </c>
      <c r="E217" s="20" t="s">
        <v>435</v>
      </c>
      <c r="F217" s="196">
        <v>350</v>
      </c>
      <c r="G217" s="52">
        <v>0</v>
      </c>
      <c r="H217" s="197"/>
      <c r="I217" s="197"/>
      <c r="J217" s="197"/>
      <c r="K217" s="197"/>
      <c r="L217" s="52">
        <v>300</v>
      </c>
      <c r="M217" s="52">
        <v>0</v>
      </c>
      <c r="N217" s="52">
        <v>10</v>
      </c>
      <c r="O217" s="52">
        <v>0</v>
      </c>
      <c r="P217" s="52">
        <v>40</v>
      </c>
      <c r="Q217" s="52">
        <v>0</v>
      </c>
      <c r="R217" s="20" t="s">
        <v>441</v>
      </c>
      <c r="S217" s="20">
        <v>0</v>
      </c>
    </row>
    <row r="218" spans="1:19" ht="244.5">
      <c r="A218" s="30"/>
      <c r="B218" s="19">
        <v>5</v>
      </c>
      <c r="C218" s="20" t="s">
        <v>442</v>
      </c>
      <c r="D218" s="20" t="s">
        <v>24</v>
      </c>
      <c r="E218" s="20" t="s">
        <v>435</v>
      </c>
      <c r="F218" s="198">
        <v>187.873</v>
      </c>
      <c r="G218" s="52">
        <v>356</v>
      </c>
      <c r="H218" s="197"/>
      <c r="I218" s="197"/>
      <c r="J218" s="197"/>
      <c r="K218" s="197"/>
      <c r="L218" s="199">
        <v>87.873</v>
      </c>
      <c r="M218" s="52">
        <v>0</v>
      </c>
      <c r="N218" s="52">
        <v>90</v>
      </c>
      <c r="O218" s="52">
        <v>210</v>
      </c>
      <c r="P218" s="52">
        <v>10</v>
      </c>
      <c r="Q218" s="52">
        <v>146</v>
      </c>
      <c r="R218" s="20" t="s">
        <v>443</v>
      </c>
      <c r="S218" s="20" t="s">
        <v>444</v>
      </c>
    </row>
    <row r="219" spans="1:19" ht="159">
      <c r="A219" s="30"/>
      <c r="B219" s="19">
        <v>6</v>
      </c>
      <c r="C219" s="20" t="s">
        <v>445</v>
      </c>
      <c r="D219" s="20" t="s">
        <v>24</v>
      </c>
      <c r="E219" s="20" t="s">
        <v>435</v>
      </c>
      <c r="F219" s="196">
        <v>45</v>
      </c>
      <c r="G219" s="52">
        <v>0</v>
      </c>
      <c r="H219" s="195"/>
      <c r="I219" s="195"/>
      <c r="J219" s="195"/>
      <c r="K219" s="195"/>
      <c r="L219" s="52">
        <v>45</v>
      </c>
      <c r="M219" s="52">
        <v>0</v>
      </c>
      <c r="N219" s="199"/>
      <c r="O219" s="200"/>
      <c r="P219" s="199"/>
      <c r="Q219" s="200"/>
      <c r="R219" s="20" t="s">
        <v>446</v>
      </c>
      <c r="S219" s="20">
        <v>0</v>
      </c>
    </row>
    <row r="220" spans="1:19" ht="73.5">
      <c r="A220" s="30"/>
      <c r="B220" s="19">
        <v>7</v>
      </c>
      <c r="C220" s="20" t="s">
        <v>447</v>
      </c>
      <c r="D220" s="20" t="s">
        <v>24</v>
      </c>
      <c r="E220" s="20" t="s">
        <v>435</v>
      </c>
      <c r="F220" s="196">
        <v>505</v>
      </c>
      <c r="G220" s="52">
        <v>505</v>
      </c>
      <c r="H220" s="195"/>
      <c r="I220" s="195"/>
      <c r="J220" s="195"/>
      <c r="K220" s="195"/>
      <c r="L220" s="199"/>
      <c r="M220" s="200"/>
      <c r="N220" s="52"/>
      <c r="O220" s="200"/>
      <c r="P220" s="52">
        <v>505</v>
      </c>
      <c r="Q220" s="52">
        <v>505</v>
      </c>
      <c r="R220" s="20" t="s">
        <v>448</v>
      </c>
      <c r="S220" s="65" t="s">
        <v>449</v>
      </c>
    </row>
    <row r="221" spans="1:19" ht="102">
      <c r="A221" s="30"/>
      <c r="B221" s="19">
        <v>8</v>
      </c>
      <c r="C221" s="20" t="s">
        <v>450</v>
      </c>
      <c r="D221" s="20" t="s">
        <v>24</v>
      </c>
      <c r="E221" s="20"/>
      <c r="F221" s="196">
        <v>75</v>
      </c>
      <c r="G221" s="52">
        <v>0</v>
      </c>
      <c r="H221" s="195"/>
      <c r="I221" s="195"/>
      <c r="J221" s="195"/>
      <c r="K221" s="195"/>
      <c r="L221" s="199"/>
      <c r="M221" s="200"/>
      <c r="N221" s="52">
        <v>30</v>
      </c>
      <c r="O221" s="52">
        <v>0</v>
      </c>
      <c r="P221" s="52">
        <v>45</v>
      </c>
      <c r="Q221" s="52">
        <v>0</v>
      </c>
      <c r="R221" s="20" t="s">
        <v>451</v>
      </c>
      <c r="S221" s="20">
        <v>0</v>
      </c>
    </row>
    <row r="222" spans="1:19" ht="87">
      <c r="A222" s="30"/>
      <c r="B222" s="19">
        <v>9</v>
      </c>
      <c r="C222" s="20" t="s">
        <v>452</v>
      </c>
      <c r="D222" s="20" t="s">
        <v>24</v>
      </c>
      <c r="E222" s="20" t="s">
        <v>435</v>
      </c>
      <c r="F222" s="198">
        <v>49.978</v>
      </c>
      <c r="G222" s="52">
        <v>0</v>
      </c>
      <c r="H222" s="195"/>
      <c r="I222" s="195"/>
      <c r="J222" s="195"/>
      <c r="K222" s="195"/>
      <c r="L222" s="199">
        <v>49.978</v>
      </c>
      <c r="M222" s="52">
        <v>0</v>
      </c>
      <c r="N222" s="52"/>
      <c r="O222" s="200"/>
      <c r="P222" s="52"/>
      <c r="Q222" s="201"/>
      <c r="R222" s="20" t="s">
        <v>453</v>
      </c>
      <c r="S222" s="20">
        <v>0</v>
      </c>
    </row>
    <row r="223" spans="1:19" ht="73.5">
      <c r="A223" s="30"/>
      <c r="B223" s="19">
        <v>10</v>
      </c>
      <c r="C223" s="20" t="s">
        <v>454</v>
      </c>
      <c r="D223" s="20" t="s">
        <v>24</v>
      </c>
      <c r="E223" s="20" t="s">
        <v>455</v>
      </c>
      <c r="F223" s="198">
        <v>3.759</v>
      </c>
      <c r="G223" s="199">
        <v>3.759</v>
      </c>
      <c r="H223" s="195"/>
      <c r="I223" s="195"/>
      <c r="J223" s="195"/>
      <c r="K223" s="195"/>
      <c r="L223" s="199">
        <v>3.759</v>
      </c>
      <c r="M223" s="199">
        <v>3.759</v>
      </c>
      <c r="N223" s="52"/>
      <c r="O223" s="200"/>
      <c r="P223" s="52"/>
      <c r="Q223" s="201"/>
      <c r="R223" s="20" t="s">
        <v>419</v>
      </c>
      <c r="S223" s="20">
        <v>1</v>
      </c>
    </row>
    <row r="224" spans="1:19" ht="116.25">
      <c r="A224" s="30"/>
      <c r="B224" s="19">
        <v>11</v>
      </c>
      <c r="C224" s="20" t="s">
        <v>456</v>
      </c>
      <c r="D224" s="20" t="s">
        <v>24</v>
      </c>
      <c r="E224" s="20" t="s">
        <v>455</v>
      </c>
      <c r="F224" s="198">
        <v>190</v>
      </c>
      <c r="G224" s="52">
        <v>0</v>
      </c>
      <c r="H224" s="195"/>
      <c r="I224" s="195"/>
      <c r="J224" s="195"/>
      <c r="K224" s="195"/>
      <c r="L224" s="199">
        <v>190</v>
      </c>
      <c r="M224" s="52">
        <v>0</v>
      </c>
      <c r="N224" s="52"/>
      <c r="O224" s="200"/>
      <c r="P224" s="52"/>
      <c r="Q224" s="201"/>
      <c r="R224" s="20" t="s">
        <v>457</v>
      </c>
      <c r="S224" s="20">
        <v>0</v>
      </c>
    </row>
    <row r="225" spans="1:19" ht="16.5">
      <c r="A225" s="30"/>
      <c r="B225" s="202"/>
      <c r="C225" s="203" t="s">
        <v>8</v>
      </c>
      <c r="D225" s="203"/>
      <c r="E225" s="203"/>
      <c r="F225" s="40">
        <v>4574.81</v>
      </c>
      <c r="G225" s="195">
        <v>864.759</v>
      </c>
      <c r="H225" s="195"/>
      <c r="I225" s="195"/>
      <c r="J225" s="195"/>
      <c r="K225" s="195"/>
      <c r="L225" s="195">
        <v>762.21</v>
      </c>
      <c r="M225" s="195">
        <v>3.759</v>
      </c>
      <c r="N225" s="197">
        <v>212.6</v>
      </c>
      <c r="O225" s="197">
        <v>210</v>
      </c>
      <c r="P225" s="197">
        <v>3600</v>
      </c>
      <c r="Q225" s="197">
        <v>651</v>
      </c>
      <c r="R225" s="204"/>
      <c r="S225" s="205"/>
    </row>
    <row r="226" spans="1:19" s="176" customFormat="1" ht="15" customHeight="1">
      <c r="A226" s="175" t="s">
        <v>458</v>
      </c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</row>
    <row r="227" spans="1:213" s="182" customFormat="1" ht="148.5" customHeight="1">
      <c r="A227" s="88" t="s">
        <v>459</v>
      </c>
      <c r="B227" s="178">
        <v>1</v>
      </c>
      <c r="C227" s="87" t="s">
        <v>460</v>
      </c>
      <c r="D227" s="88" t="s">
        <v>24</v>
      </c>
      <c r="E227" s="206" t="s">
        <v>461</v>
      </c>
      <c r="F227" s="207">
        <v>0</v>
      </c>
      <c r="G227" s="207">
        <v>0</v>
      </c>
      <c r="H227" s="207"/>
      <c r="I227" s="207"/>
      <c r="J227" s="207"/>
      <c r="K227" s="207"/>
      <c r="L227" s="207">
        <v>0</v>
      </c>
      <c r="M227" s="207">
        <v>0</v>
      </c>
      <c r="N227" s="180"/>
      <c r="O227" s="180"/>
      <c r="P227" s="180"/>
      <c r="Q227" s="180"/>
      <c r="R227" s="208" t="s">
        <v>419</v>
      </c>
      <c r="S227" s="208">
        <v>20</v>
      </c>
      <c r="HE227" s="183"/>
    </row>
    <row r="228" spans="1:213" s="182" customFormat="1" ht="108.75">
      <c r="A228" s="88"/>
      <c r="B228" s="178">
        <v>2</v>
      </c>
      <c r="C228" s="209" t="s">
        <v>462</v>
      </c>
      <c r="D228" s="88" t="s">
        <v>24</v>
      </c>
      <c r="E228" s="206" t="s">
        <v>463</v>
      </c>
      <c r="F228" s="207">
        <v>0</v>
      </c>
      <c r="G228" s="207">
        <v>0</v>
      </c>
      <c r="H228" s="207"/>
      <c r="I228" s="207"/>
      <c r="J228" s="207"/>
      <c r="K228" s="207"/>
      <c r="L228" s="207">
        <v>0</v>
      </c>
      <c r="M228" s="207">
        <v>0</v>
      </c>
      <c r="N228" s="180"/>
      <c r="O228" s="180"/>
      <c r="P228" s="180"/>
      <c r="Q228" s="180"/>
      <c r="R228" s="208" t="s">
        <v>464</v>
      </c>
      <c r="S228" s="208">
        <v>1</v>
      </c>
      <c r="HE228" s="183"/>
    </row>
    <row r="229" spans="1:213" s="182" customFormat="1" ht="201">
      <c r="A229" s="88"/>
      <c r="B229" s="178">
        <v>3</v>
      </c>
      <c r="C229" s="179" t="s">
        <v>465</v>
      </c>
      <c r="D229" s="178" t="s">
        <v>24</v>
      </c>
      <c r="E229" s="210" t="s">
        <v>466</v>
      </c>
      <c r="F229" s="207">
        <v>0</v>
      </c>
      <c r="G229" s="207">
        <v>0</v>
      </c>
      <c r="H229" s="207"/>
      <c r="I229" s="207"/>
      <c r="J229" s="207"/>
      <c r="K229" s="207"/>
      <c r="L229" s="207">
        <v>0</v>
      </c>
      <c r="M229" s="207">
        <v>0</v>
      </c>
      <c r="N229" s="180"/>
      <c r="O229" s="180"/>
      <c r="P229" s="180"/>
      <c r="Q229" s="180"/>
      <c r="R229" s="179" t="s">
        <v>467</v>
      </c>
      <c r="S229" s="179" t="s">
        <v>468</v>
      </c>
      <c r="HE229" s="183"/>
    </row>
    <row r="230" spans="1:19" s="182" customFormat="1" ht="102">
      <c r="A230" s="178"/>
      <c r="B230" s="178">
        <v>4</v>
      </c>
      <c r="C230" s="177" t="s">
        <v>469</v>
      </c>
      <c r="D230" s="178">
        <v>2019</v>
      </c>
      <c r="E230" s="178" t="s">
        <v>132</v>
      </c>
      <c r="F230" s="211">
        <v>1000</v>
      </c>
      <c r="G230" s="212">
        <v>933.661</v>
      </c>
      <c r="H230" s="211"/>
      <c r="I230" s="213"/>
      <c r="J230" s="213"/>
      <c r="K230" s="213"/>
      <c r="L230" s="213">
        <v>1000</v>
      </c>
      <c r="M230" s="214">
        <v>933.661</v>
      </c>
      <c r="N230" s="211"/>
      <c r="O230" s="211"/>
      <c r="P230" s="211"/>
      <c r="Q230" s="211"/>
      <c r="R230" s="211" t="s">
        <v>470</v>
      </c>
      <c r="S230" s="215">
        <v>5</v>
      </c>
    </row>
    <row r="231" spans="1:19" s="182" customFormat="1" ht="60" customHeight="1">
      <c r="A231" s="178" t="s">
        <v>471</v>
      </c>
      <c r="B231" s="216" t="s">
        <v>472</v>
      </c>
      <c r="C231" s="177" t="s">
        <v>473</v>
      </c>
      <c r="D231" s="217" t="s">
        <v>24</v>
      </c>
      <c r="E231" s="217" t="s">
        <v>474</v>
      </c>
      <c r="F231" s="214">
        <v>199.554</v>
      </c>
      <c r="G231" s="214">
        <v>199.554</v>
      </c>
      <c r="H231" s="214"/>
      <c r="I231" s="218"/>
      <c r="J231" s="218"/>
      <c r="K231" s="218"/>
      <c r="L231" s="219">
        <f aca="true" t="shared" si="26" ref="L231:L236">F231</f>
        <v>199.554</v>
      </c>
      <c r="M231" s="219">
        <f aca="true" t="shared" si="27" ref="M231:M236">G231</f>
        <v>199.554</v>
      </c>
      <c r="N231" s="211"/>
      <c r="O231" s="211"/>
      <c r="P231" s="211"/>
      <c r="Q231" s="211"/>
      <c r="R231" s="88" t="s">
        <v>475</v>
      </c>
      <c r="S231" s="88">
        <v>9</v>
      </c>
    </row>
    <row r="232" spans="1:19" s="182" customFormat="1" ht="75">
      <c r="A232" s="178"/>
      <c r="B232" s="216" t="s">
        <v>476</v>
      </c>
      <c r="C232" s="177" t="s">
        <v>477</v>
      </c>
      <c r="D232" s="217" t="s">
        <v>24</v>
      </c>
      <c r="E232" s="217" t="s">
        <v>474</v>
      </c>
      <c r="F232" s="214">
        <v>159.375</v>
      </c>
      <c r="G232" s="214">
        <v>159.375</v>
      </c>
      <c r="H232" s="214"/>
      <c r="I232" s="218"/>
      <c r="J232" s="218"/>
      <c r="K232" s="218"/>
      <c r="L232" s="219">
        <f t="shared" si="26"/>
        <v>159.375</v>
      </c>
      <c r="M232" s="219">
        <f t="shared" si="27"/>
        <v>159.375</v>
      </c>
      <c r="N232" s="211"/>
      <c r="O232" s="211"/>
      <c r="P232" s="211"/>
      <c r="Q232" s="211"/>
      <c r="R232" s="88" t="s">
        <v>475</v>
      </c>
      <c r="S232" s="88">
        <v>12</v>
      </c>
    </row>
    <row r="233" spans="1:19" s="182" customFormat="1" ht="60">
      <c r="A233" s="178"/>
      <c r="B233" s="216" t="s">
        <v>478</v>
      </c>
      <c r="C233" s="177" t="s">
        <v>479</v>
      </c>
      <c r="D233" s="217" t="s">
        <v>24</v>
      </c>
      <c r="E233" s="217" t="s">
        <v>474</v>
      </c>
      <c r="F233" s="214">
        <v>186.99</v>
      </c>
      <c r="G233" s="214">
        <v>186.99</v>
      </c>
      <c r="H233" s="214"/>
      <c r="I233" s="218"/>
      <c r="J233" s="218"/>
      <c r="K233" s="218"/>
      <c r="L233" s="219">
        <f t="shared" si="26"/>
        <v>186.99</v>
      </c>
      <c r="M233" s="219">
        <f t="shared" si="27"/>
        <v>186.99</v>
      </c>
      <c r="N233" s="211"/>
      <c r="O233" s="211"/>
      <c r="P233" s="211"/>
      <c r="Q233" s="211"/>
      <c r="R233" s="220" t="s">
        <v>480</v>
      </c>
      <c r="S233" s="220" t="s">
        <v>481</v>
      </c>
    </row>
    <row r="234" spans="1:19" s="182" customFormat="1" ht="75">
      <c r="A234" s="178"/>
      <c r="B234" s="216" t="s">
        <v>482</v>
      </c>
      <c r="C234" s="177" t="s">
        <v>483</v>
      </c>
      <c r="D234" s="217" t="s">
        <v>24</v>
      </c>
      <c r="E234" s="217" t="s">
        <v>474</v>
      </c>
      <c r="F234" s="214">
        <v>198.121</v>
      </c>
      <c r="G234" s="214">
        <v>134.982</v>
      </c>
      <c r="H234" s="214"/>
      <c r="I234" s="218"/>
      <c r="J234" s="218"/>
      <c r="K234" s="218"/>
      <c r="L234" s="219">
        <f t="shared" si="26"/>
        <v>198.121</v>
      </c>
      <c r="M234" s="219">
        <f t="shared" si="27"/>
        <v>134.982</v>
      </c>
      <c r="N234" s="211"/>
      <c r="O234" s="211"/>
      <c r="P234" s="211"/>
      <c r="Q234" s="211"/>
      <c r="R234" s="88" t="s">
        <v>484</v>
      </c>
      <c r="S234" s="88"/>
    </row>
    <row r="235" spans="1:19" s="182" customFormat="1" ht="75" customHeight="1">
      <c r="A235" s="49" t="s">
        <v>485</v>
      </c>
      <c r="B235" s="221" t="s">
        <v>486</v>
      </c>
      <c r="C235" s="65" t="s">
        <v>487</v>
      </c>
      <c r="D235" s="49" t="s">
        <v>24</v>
      </c>
      <c r="E235" s="49" t="s">
        <v>87</v>
      </c>
      <c r="F235" s="117">
        <v>165.5</v>
      </c>
      <c r="G235" s="199">
        <v>164.4</v>
      </c>
      <c r="H235" s="200"/>
      <c r="I235" s="200"/>
      <c r="J235" s="200"/>
      <c r="K235" s="200"/>
      <c r="L235" s="66">
        <f t="shared" si="26"/>
        <v>165.5</v>
      </c>
      <c r="M235" s="66">
        <f t="shared" si="27"/>
        <v>164.4</v>
      </c>
      <c r="N235" s="200"/>
      <c r="O235" s="200"/>
      <c r="P235" s="200"/>
      <c r="Q235" s="200"/>
      <c r="R235" s="95" t="s">
        <v>488</v>
      </c>
      <c r="S235" s="119">
        <v>2</v>
      </c>
    </row>
    <row r="236" spans="1:19" s="182" customFormat="1" ht="73.5">
      <c r="A236" s="49"/>
      <c r="B236" s="117" t="s">
        <v>489</v>
      </c>
      <c r="C236" s="65" t="s">
        <v>490</v>
      </c>
      <c r="D236" s="49" t="s">
        <v>24</v>
      </c>
      <c r="E236" s="49" t="s">
        <v>87</v>
      </c>
      <c r="F236" s="117">
        <v>90.46</v>
      </c>
      <c r="G236" s="199">
        <v>88.36</v>
      </c>
      <c r="H236" s="200"/>
      <c r="I236" s="200"/>
      <c r="J236" s="200"/>
      <c r="K236" s="200"/>
      <c r="L236" s="66">
        <f t="shared" si="26"/>
        <v>90.46</v>
      </c>
      <c r="M236" s="66">
        <f t="shared" si="27"/>
        <v>88.36</v>
      </c>
      <c r="N236" s="200"/>
      <c r="O236" s="200"/>
      <c r="P236" s="200"/>
      <c r="Q236" s="200"/>
      <c r="R236" s="95" t="s">
        <v>491</v>
      </c>
      <c r="S236" s="222">
        <v>1</v>
      </c>
    </row>
    <row r="237" spans="1:19" s="182" customFormat="1" ht="16.5">
      <c r="A237" s="223"/>
      <c r="B237" s="181"/>
      <c r="C237" s="223" t="s">
        <v>8</v>
      </c>
      <c r="D237" s="181"/>
      <c r="E237" s="180"/>
      <c r="F237" s="224">
        <v>1000</v>
      </c>
      <c r="G237" s="225">
        <f>G231+G232+G233+G234+G235+G236</f>
        <v>933.661</v>
      </c>
      <c r="H237" s="224"/>
      <c r="I237" s="224"/>
      <c r="J237" s="224"/>
      <c r="K237" s="224"/>
      <c r="L237" s="224">
        <v>1000</v>
      </c>
      <c r="M237" s="225">
        <v>933.661</v>
      </c>
      <c r="N237" s="224"/>
      <c r="O237" s="224"/>
      <c r="P237" s="224"/>
      <c r="Q237" s="224"/>
      <c r="R237" s="181">
        <v>5</v>
      </c>
      <c r="S237" s="181">
        <v>0</v>
      </c>
    </row>
    <row r="238" spans="1:19" s="17" customFormat="1" ht="16.5">
      <c r="A238" s="226" t="s">
        <v>492</v>
      </c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</row>
    <row r="239" spans="1:19" ht="63.75" customHeight="1">
      <c r="A239" s="227" t="s">
        <v>493</v>
      </c>
      <c r="B239" s="228">
        <v>1</v>
      </c>
      <c r="C239" s="229" t="s">
        <v>494</v>
      </c>
      <c r="D239" s="229" t="s">
        <v>24</v>
      </c>
      <c r="E239" s="229" t="s">
        <v>495</v>
      </c>
      <c r="F239" s="228">
        <v>96.6</v>
      </c>
      <c r="G239" s="228">
        <v>64.1</v>
      </c>
      <c r="H239" s="228">
        <v>96.6</v>
      </c>
      <c r="I239" s="228">
        <v>64.1</v>
      </c>
      <c r="J239" s="228"/>
      <c r="K239" s="230"/>
      <c r="L239" s="228"/>
      <c r="M239" s="230"/>
      <c r="N239" s="230"/>
      <c r="O239" s="230"/>
      <c r="P239" s="230"/>
      <c r="Q239" s="230"/>
      <c r="R239" s="227" t="s">
        <v>496</v>
      </c>
      <c r="S239" s="231">
        <v>21</v>
      </c>
    </row>
    <row r="240" spans="1:19" ht="63.75">
      <c r="A240" s="227"/>
      <c r="B240" s="228">
        <v>2</v>
      </c>
      <c r="C240" s="227" t="s">
        <v>497</v>
      </c>
      <c r="D240" s="227" t="s">
        <v>24</v>
      </c>
      <c r="E240" s="229" t="s">
        <v>495</v>
      </c>
      <c r="F240" s="228">
        <v>63271.9</v>
      </c>
      <c r="G240" s="228">
        <v>44962.8</v>
      </c>
      <c r="H240" s="228">
        <v>63271.9</v>
      </c>
      <c r="I240" s="228">
        <v>44962.8</v>
      </c>
      <c r="J240" s="228"/>
      <c r="K240" s="228"/>
      <c r="L240" s="228"/>
      <c r="M240" s="228"/>
      <c r="N240" s="228"/>
      <c r="O240" s="228"/>
      <c r="P240" s="228"/>
      <c r="Q240" s="228"/>
      <c r="R240" s="227" t="s">
        <v>375</v>
      </c>
      <c r="S240" s="231">
        <v>4027</v>
      </c>
    </row>
    <row r="241" spans="1:19" ht="230.25">
      <c r="A241" s="227"/>
      <c r="B241" s="228">
        <v>3</v>
      </c>
      <c r="C241" s="227" t="s">
        <v>498</v>
      </c>
      <c r="D241" s="227" t="s">
        <v>24</v>
      </c>
      <c r="E241" s="229" t="s">
        <v>495</v>
      </c>
      <c r="F241" s="228">
        <v>21002.4</v>
      </c>
      <c r="G241" s="232">
        <v>17558.7</v>
      </c>
      <c r="H241" s="228">
        <v>21002.4</v>
      </c>
      <c r="I241" s="228">
        <v>17558.7</v>
      </c>
      <c r="J241" s="228"/>
      <c r="K241" s="232"/>
      <c r="L241" s="228"/>
      <c r="M241" s="228"/>
      <c r="N241" s="228"/>
      <c r="O241" s="228"/>
      <c r="P241" s="228"/>
      <c r="Q241" s="228"/>
      <c r="R241" s="227" t="s">
        <v>375</v>
      </c>
      <c r="S241" s="231">
        <v>991</v>
      </c>
    </row>
    <row r="242" spans="1:19" ht="183.75">
      <c r="A242" s="227"/>
      <c r="B242" s="228">
        <v>4</v>
      </c>
      <c r="C242" s="227" t="s">
        <v>499</v>
      </c>
      <c r="D242" s="227" t="s">
        <v>24</v>
      </c>
      <c r="E242" s="229" t="s">
        <v>495</v>
      </c>
      <c r="F242" s="228">
        <v>386.6</v>
      </c>
      <c r="G242" s="232">
        <v>211</v>
      </c>
      <c r="H242" s="228"/>
      <c r="I242" s="232"/>
      <c r="J242" s="228"/>
      <c r="K242" s="228"/>
      <c r="L242" s="228">
        <v>386.6</v>
      </c>
      <c r="M242" s="228">
        <v>211</v>
      </c>
      <c r="N242" s="228"/>
      <c r="O242" s="228"/>
      <c r="P242" s="228"/>
      <c r="Q242" s="228"/>
      <c r="R242" s="227" t="s">
        <v>375</v>
      </c>
      <c r="S242" s="231">
        <v>111</v>
      </c>
    </row>
    <row r="243" spans="1:19" ht="63.75">
      <c r="A243" s="227"/>
      <c r="B243" s="228">
        <v>5</v>
      </c>
      <c r="C243" s="227" t="s">
        <v>500</v>
      </c>
      <c r="D243" s="227" t="s">
        <v>24</v>
      </c>
      <c r="E243" s="229" t="s">
        <v>495</v>
      </c>
      <c r="F243" s="233">
        <v>270</v>
      </c>
      <c r="G243" s="232">
        <v>187.5</v>
      </c>
      <c r="H243" s="233"/>
      <c r="I243" s="232"/>
      <c r="J243" s="233">
        <v>270</v>
      </c>
      <c r="K243" s="228">
        <v>187.5</v>
      </c>
      <c r="L243" s="233"/>
      <c r="M243" s="228"/>
      <c r="N243" s="228"/>
      <c r="O243" s="228"/>
      <c r="P243" s="228"/>
      <c r="Q243" s="228"/>
      <c r="R243" s="227" t="s">
        <v>375</v>
      </c>
      <c r="S243" s="231">
        <v>56</v>
      </c>
    </row>
    <row r="244" spans="1:19" ht="187.5">
      <c r="A244" s="227"/>
      <c r="B244" s="228">
        <v>6</v>
      </c>
      <c r="C244" s="227" t="s">
        <v>501</v>
      </c>
      <c r="D244" s="227" t="s">
        <v>24</v>
      </c>
      <c r="E244" s="229" t="s">
        <v>495</v>
      </c>
      <c r="F244" s="232">
        <v>1524.2</v>
      </c>
      <c r="G244" s="232">
        <v>1337.2</v>
      </c>
      <c r="H244" s="232">
        <v>1524.2</v>
      </c>
      <c r="I244" s="232">
        <v>1337.2</v>
      </c>
      <c r="J244" s="228"/>
      <c r="K244" s="228"/>
      <c r="L244" s="228"/>
      <c r="M244" s="228"/>
      <c r="N244" s="228"/>
      <c r="O244" s="228"/>
      <c r="P244" s="228"/>
      <c r="Q244" s="228"/>
      <c r="R244" s="227" t="s">
        <v>375</v>
      </c>
      <c r="S244" s="231">
        <v>10</v>
      </c>
    </row>
    <row r="245" spans="1:19" ht="111.75" customHeight="1">
      <c r="A245" s="227"/>
      <c r="B245" s="228">
        <v>7</v>
      </c>
      <c r="C245" s="227" t="s">
        <v>502</v>
      </c>
      <c r="D245" s="227" t="s">
        <v>24</v>
      </c>
      <c r="E245" s="229" t="s">
        <v>495</v>
      </c>
      <c r="F245" s="232">
        <v>1411.6</v>
      </c>
      <c r="G245" s="228">
        <v>1135.9</v>
      </c>
      <c r="H245" s="118">
        <v>1411.6</v>
      </c>
      <c r="I245" s="228">
        <v>1135.9</v>
      </c>
      <c r="J245" s="228"/>
      <c r="K245" s="228"/>
      <c r="L245" s="228"/>
      <c r="M245" s="228"/>
      <c r="N245" s="228"/>
      <c r="O245" s="228"/>
      <c r="P245" s="228"/>
      <c r="Q245" s="228"/>
      <c r="R245" s="227" t="s">
        <v>375</v>
      </c>
      <c r="S245" s="231">
        <v>81</v>
      </c>
    </row>
    <row r="246" spans="1:19" ht="65.25" customHeight="1">
      <c r="A246" s="227"/>
      <c r="B246" s="228">
        <v>8</v>
      </c>
      <c r="C246" s="229" t="s">
        <v>503</v>
      </c>
      <c r="D246" s="227" t="s">
        <v>24</v>
      </c>
      <c r="E246" s="229" t="s">
        <v>495</v>
      </c>
      <c r="F246" s="232">
        <v>3618</v>
      </c>
      <c r="G246" s="228">
        <v>3018.1</v>
      </c>
      <c r="H246" s="232">
        <v>3618</v>
      </c>
      <c r="I246" s="228">
        <v>3018.1</v>
      </c>
      <c r="J246" s="228"/>
      <c r="K246" s="228"/>
      <c r="L246" s="228"/>
      <c r="M246" s="228"/>
      <c r="N246" s="228"/>
      <c r="O246" s="228"/>
      <c r="P246" s="228"/>
      <c r="Q246" s="228"/>
      <c r="R246" s="227" t="s">
        <v>375</v>
      </c>
      <c r="S246" s="231">
        <v>226</v>
      </c>
    </row>
    <row r="247" spans="1:19" ht="48" customHeight="1">
      <c r="A247" s="227"/>
      <c r="B247" s="228">
        <v>9</v>
      </c>
      <c r="C247" s="65" t="s">
        <v>504</v>
      </c>
      <c r="D247" s="227" t="s">
        <v>24</v>
      </c>
      <c r="E247" s="229" t="s">
        <v>495</v>
      </c>
      <c r="F247" s="117">
        <v>28218.9</v>
      </c>
      <c r="G247" s="232">
        <v>24950.1</v>
      </c>
      <c r="H247" s="117">
        <v>28218.9</v>
      </c>
      <c r="I247" s="232">
        <v>24950.1</v>
      </c>
      <c r="J247" s="117"/>
      <c r="K247" s="228"/>
      <c r="L247" s="117"/>
      <c r="M247" s="228"/>
      <c r="N247" s="228"/>
      <c r="O247" s="228"/>
      <c r="P247" s="228"/>
      <c r="Q247" s="228"/>
      <c r="R247" s="65" t="s">
        <v>505</v>
      </c>
      <c r="S247" s="234">
        <v>7500</v>
      </c>
    </row>
    <row r="248" spans="1:19" ht="87">
      <c r="A248" s="227"/>
      <c r="B248" s="228">
        <v>10</v>
      </c>
      <c r="C248" s="65" t="s">
        <v>506</v>
      </c>
      <c r="D248" s="227" t="s">
        <v>24</v>
      </c>
      <c r="E248" s="229" t="s">
        <v>495</v>
      </c>
      <c r="F248" s="117">
        <v>6151.6</v>
      </c>
      <c r="G248" s="232">
        <v>5356.4</v>
      </c>
      <c r="H248" s="117">
        <v>6151.6</v>
      </c>
      <c r="I248" s="232">
        <v>5356.4</v>
      </c>
      <c r="J248" s="117"/>
      <c r="K248" s="228"/>
      <c r="L248" s="117"/>
      <c r="M248" s="228"/>
      <c r="N248" s="228"/>
      <c r="O248" s="228"/>
      <c r="P248" s="228"/>
      <c r="Q248" s="228"/>
      <c r="R248" s="227" t="s">
        <v>375</v>
      </c>
      <c r="S248" s="235">
        <v>3521</v>
      </c>
    </row>
    <row r="249" spans="1:19" ht="201.75">
      <c r="A249" s="227"/>
      <c r="B249" s="228">
        <v>11</v>
      </c>
      <c r="C249" s="65" t="s">
        <v>507</v>
      </c>
      <c r="D249" s="227" t="s">
        <v>24</v>
      </c>
      <c r="E249" s="229" t="s">
        <v>495</v>
      </c>
      <c r="F249" s="118">
        <v>21.3</v>
      </c>
      <c r="G249" s="232">
        <v>13.8</v>
      </c>
      <c r="H249" s="118"/>
      <c r="I249" s="232"/>
      <c r="J249" s="118"/>
      <c r="K249" s="228"/>
      <c r="L249" s="118">
        <v>21.3</v>
      </c>
      <c r="M249" s="232">
        <v>13.8</v>
      </c>
      <c r="N249" s="228"/>
      <c r="O249" s="228"/>
      <c r="P249" s="228"/>
      <c r="Q249" s="228"/>
      <c r="R249" s="227" t="s">
        <v>375</v>
      </c>
      <c r="S249" s="235">
        <v>1</v>
      </c>
    </row>
    <row r="250" spans="1:19" ht="186.75" customHeight="1">
      <c r="A250" s="227"/>
      <c r="B250" s="228">
        <v>12</v>
      </c>
      <c r="C250" s="65" t="s">
        <v>508</v>
      </c>
      <c r="D250" s="227" t="s">
        <v>24</v>
      </c>
      <c r="E250" s="229" t="s">
        <v>495</v>
      </c>
      <c r="F250" s="118">
        <v>7.3</v>
      </c>
      <c r="G250" s="232">
        <v>2.9</v>
      </c>
      <c r="H250" s="118"/>
      <c r="I250" s="232"/>
      <c r="J250" s="118"/>
      <c r="K250" s="230"/>
      <c r="L250" s="118">
        <v>7.3</v>
      </c>
      <c r="M250" s="232">
        <v>2.9</v>
      </c>
      <c r="N250" s="230"/>
      <c r="O250" s="230"/>
      <c r="P250" s="230"/>
      <c r="Q250" s="230"/>
      <c r="R250" s="227" t="s">
        <v>375</v>
      </c>
      <c r="S250" s="65">
        <v>6</v>
      </c>
    </row>
    <row r="251" spans="1:19" ht="65.25" customHeight="1">
      <c r="A251" s="227"/>
      <c r="B251" s="228">
        <v>13</v>
      </c>
      <c r="C251" s="65" t="s">
        <v>509</v>
      </c>
      <c r="D251" s="227" t="s">
        <v>24</v>
      </c>
      <c r="E251" s="229" t="s">
        <v>510</v>
      </c>
      <c r="F251" s="118">
        <v>105</v>
      </c>
      <c r="G251" s="232">
        <v>57.1</v>
      </c>
      <c r="H251" s="118"/>
      <c r="I251" s="232"/>
      <c r="J251" s="118"/>
      <c r="K251" s="236"/>
      <c r="L251" s="118">
        <v>105</v>
      </c>
      <c r="M251" s="232">
        <v>57.1</v>
      </c>
      <c r="N251" s="230"/>
      <c r="O251" s="230"/>
      <c r="P251" s="230"/>
      <c r="Q251" s="230"/>
      <c r="R251" s="227" t="s">
        <v>375</v>
      </c>
      <c r="S251" s="231">
        <v>226</v>
      </c>
    </row>
    <row r="252" spans="1:19" ht="73.5">
      <c r="A252" s="227"/>
      <c r="B252" s="228">
        <v>14</v>
      </c>
      <c r="C252" s="64" t="s">
        <v>511</v>
      </c>
      <c r="D252" s="227" t="s">
        <v>24</v>
      </c>
      <c r="E252" s="229" t="s">
        <v>495</v>
      </c>
      <c r="F252" s="118">
        <v>1000</v>
      </c>
      <c r="G252" s="237">
        <v>436.3</v>
      </c>
      <c r="H252" s="118"/>
      <c r="I252" s="232"/>
      <c r="J252" s="118"/>
      <c r="K252" s="238"/>
      <c r="L252" s="118">
        <v>1000</v>
      </c>
      <c r="M252" s="237">
        <v>436.3</v>
      </c>
      <c r="N252" s="230"/>
      <c r="O252" s="230"/>
      <c r="P252" s="230"/>
      <c r="Q252" s="230"/>
      <c r="R252" s="227" t="s">
        <v>375</v>
      </c>
      <c r="S252" s="235">
        <v>13383</v>
      </c>
    </row>
    <row r="253" spans="1:19" ht="87">
      <c r="A253" s="227"/>
      <c r="B253" s="228">
        <v>15</v>
      </c>
      <c r="C253" s="65" t="s">
        <v>512</v>
      </c>
      <c r="D253" s="227" t="s">
        <v>24</v>
      </c>
      <c r="E253" s="229" t="s">
        <v>495</v>
      </c>
      <c r="F253" s="49">
        <v>1246</v>
      </c>
      <c r="G253" s="228">
        <v>744.4</v>
      </c>
      <c r="H253" s="49"/>
      <c r="I253" s="230"/>
      <c r="J253" s="49"/>
      <c r="K253" s="228"/>
      <c r="L253" s="49">
        <v>1246</v>
      </c>
      <c r="M253" s="228">
        <v>744.4</v>
      </c>
      <c r="N253" s="230"/>
      <c r="O253" s="230"/>
      <c r="P253" s="230"/>
      <c r="Q253" s="230"/>
      <c r="R253" s="227" t="s">
        <v>375</v>
      </c>
      <c r="S253" s="235">
        <v>7600</v>
      </c>
    </row>
    <row r="254" spans="1:19" ht="73.5">
      <c r="A254" s="227"/>
      <c r="B254" s="228">
        <v>16</v>
      </c>
      <c r="C254" s="65" t="s">
        <v>513</v>
      </c>
      <c r="D254" s="227" t="s">
        <v>24</v>
      </c>
      <c r="E254" s="229" t="s">
        <v>495</v>
      </c>
      <c r="F254" s="49">
        <v>36</v>
      </c>
      <c r="G254" s="228">
        <v>20.5</v>
      </c>
      <c r="H254" s="49"/>
      <c r="I254" s="228"/>
      <c r="J254" s="49"/>
      <c r="K254" s="228"/>
      <c r="L254" s="49">
        <v>36</v>
      </c>
      <c r="M254" s="228">
        <v>20.5</v>
      </c>
      <c r="N254" s="230"/>
      <c r="O254" s="230"/>
      <c r="P254" s="230"/>
      <c r="Q254" s="230"/>
      <c r="R254" s="227" t="s">
        <v>375</v>
      </c>
      <c r="S254" s="235">
        <v>2</v>
      </c>
    </row>
    <row r="255" spans="1:19" ht="102">
      <c r="A255" s="227"/>
      <c r="B255" s="228">
        <v>17</v>
      </c>
      <c r="C255" s="65" t="s">
        <v>514</v>
      </c>
      <c r="D255" s="227" t="s">
        <v>24</v>
      </c>
      <c r="E255" s="229" t="s">
        <v>495</v>
      </c>
      <c r="F255" s="117">
        <v>84.8</v>
      </c>
      <c r="G255" s="232">
        <v>53.4</v>
      </c>
      <c r="H255" s="117"/>
      <c r="I255" s="232"/>
      <c r="J255" s="117">
        <v>84.8</v>
      </c>
      <c r="K255" s="232">
        <v>53.4</v>
      </c>
      <c r="L255" s="117"/>
      <c r="M255" s="230"/>
      <c r="N255" s="230"/>
      <c r="O255" s="230"/>
      <c r="P255" s="230"/>
      <c r="Q255" s="230"/>
      <c r="R255" s="227" t="s">
        <v>375</v>
      </c>
      <c r="S255" s="235">
        <v>8</v>
      </c>
    </row>
    <row r="256" spans="1:19" ht="159">
      <c r="A256" s="227"/>
      <c r="B256" s="228">
        <v>18</v>
      </c>
      <c r="C256" s="227" t="s">
        <v>515</v>
      </c>
      <c r="D256" s="227" t="s">
        <v>24</v>
      </c>
      <c r="E256" s="229" t="s">
        <v>495</v>
      </c>
      <c r="F256" s="236">
        <v>50681.2</v>
      </c>
      <c r="G256" s="239">
        <v>36743.8</v>
      </c>
      <c r="H256" s="236">
        <v>50681.2</v>
      </c>
      <c r="I256" s="239">
        <v>36743.8</v>
      </c>
      <c r="J256" s="236"/>
      <c r="K256" s="240"/>
      <c r="L256" s="236"/>
      <c r="M256" s="236"/>
      <c r="N256" s="236"/>
      <c r="O256" s="236"/>
      <c r="P256" s="236"/>
      <c r="Q256" s="236"/>
      <c r="R256" s="227" t="s">
        <v>375</v>
      </c>
      <c r="S256" s="231">
        <v>3716</v>
      </c>
    </row>
    <row r="257" spans="1:19" ht="58.5">
      <c r="A257" s="227"/>
      <c r="B257" s="228">
        <v>19</v>
      </c>
      <c r="C257" s="227" t="s">
        <v>516</v>
      </c>
      <c r="D257" s="227" t="s">
        <v>24</v>
      </c>
      <c r="E257" s="229" t="s">
        <v>495</v>
      </c>
      <c r="F257" s="241">
        <v>1600</v>
      </c>
      <c r="G257" s="232">
        <v>1556.7</v>
      </c>
      <c r="H257" s="241">
        <v>1600</v>
      </c>
      <c r="I257" s="232">
        <v>1556.7</v>
      </c>
      <c r="J257" s="236"/>
      <c r="K257" s="232"/>
      <c r="L257" s="236"/>
      <c r="M257" s="232"/>
      <c r="N257" s="230"/>
      <c r="O257" s="230"/>
      <c r="P257" s="230"/>
      <c r="Q257" s="230"/>
      <c r="R257" s="227" t="s">
        <v>375</v>
      </c>
      <c r="S257" s="231">
        <v>190</v>
      </c>
    </row>
    <row r="258" spans="1:19" ht="73.5">
      <c r="A258" s="227"/>
      <c r="B258" s="228">
        <v>20</v>
      </c>
      <c r="C258" s="227" t="s">
        <v>517</v>
      </c>
      <c r="D258" s="227" t="s">
        <v>24</v>
      </c>
      <c r="E258" s="229" t="s">
        <v>495</v>
      </c>
      <c r="F258" s="236">
        <v>17.7</v>
      </c>
      <c r="G258" s="232">
        <v>0</v>
      </c>
      <c r="H258" s="236">
        <v>17.7</v>
      </c>
      <c r="I258" s="232">
        <v>0</v>
      </c>
      <c r="J258" s="236"/>
      <c r="K258" s="232"/>
      <c r="L258" s="236"/>
      <c r="M258" s="232"/>
      <c r="N258" s="230"/>
      <c r="O258" s="230"/>
      <c r="P258" s="230"/>
      <c r="Q258" s="230"/>
      <c r="R258" s="227" t="s">
        <v>375</v>
      </c>
      <c r="S258" s="227">
        <v>0</v>
      </c>
    </row>
    <row r="259" spans="1:19" ht="73.5">
      <c r="A259" s="227"/>
      <c r="B259" s="228">
        <v>21</v>
      </c>
      <c r="C259" s="227" t="s">
        <v>518</v>
      </c>
      <c r="D259" s="227" t="s">
        <v>24</v>
      </c>
      <c r="E259" s="229" t="s">
        <v>495</v>
      </c>
      <c r="F259" s="236">
        <v>71.4</v>
      </c>
      <c r="G259" s="232">
        <v>19.1</v>
      </c>
      <c r="H259" s="236"/>
      <c r="I259" s="232"/>
      <c r="J259" s="236">
        <v>71.4</v>
      </c>
      <c r="K259" s="232">
        <v>19.1</v>
      </c>
      <c r="L259" s="236"/>
      <c r="M259" s="232"/>
      <c r="N259" s="230"/>
      <c r="O259" s="230"/>
      <c r="P259" s="230"/>
      <c r="Q259" s="230"/>
      <c r="R259" s="227" t="s">
        <v>375</v>
      </c>
      <c r="S259" s="231">
        <v>21</v>
      </c>
    </row>
    <row r="260" spans="1:19" ht="73.5">
      <c r="A260" s="227"/>
      <c r="B260" s="228">
        <v>22</v>
      </c>
      <c r="C260" s="227" t="s">
        <v>519</v>
      </c>
      <c r="D260" s="227" t="s">
        <v>24</v>
      </c>
      <c r="E260" s="229" t="s">
        <v>495</v>
      </c>
      <c r="F260" s="241">
        <v>62.3</v>
      </c>
      <c r="G260" s="232">
        <v>60</v>
      </c>
      <c r="H260" s="241"/>
      <c r="I260" s="232"/>
      <c r="J260" s="236">
        <v>62.3</v>
      </c>
      <c r="K260" s="232">
        <v>60</v>
      </c>
      <c r="L260" s="241"/>
      <c r="M260" s="232"/>
      <c r="N260" s="230"/>
      <c r="O260" s="230"/>
      <c r="P260" s="230"/>
      <c r="Q260" s="230"/>
      <c r="R260" s="227" t="s">
        <v>375</v>
      </c>
      <c r="S260" s="231">
        <v>79</v>
      </c>
    </row>
    <row r="261" spans="1:19" ht="58.5">
      <c r="A261" s="227"/>
      <c r="B261" s="228">
        <v>23</v>
      </c>
      <c r="C261" s="227" t="s">
        <v>520</v>
      </c>
      <c r="D261" s="227" t="s">
        <v>24</v>
      </c>
      <c r="E261" s="229" t="s">
        <v>495</v>
      </c>
      <c r="F261" s="228"/>
      <c r="G261" s="232"/>
      <c r="H261" s="228"/>
      <c r="I261" s="232"/>
      <c r="J261" s="228"/>
      <c r="K261" s="232"/>
      <c r="L261" s="228"/>
      <c r="M261" s="232"/>
      <c r="N261" s="230"/>
      <c r="O261" s="230"/>
      <c r="P261" s="230"/>
      <c r="Q261" s="230"/>
      <c r="R261" s="227" t="s">
        <v>521</v>
      </c>
      <c r="S261" s="231"/>
    </row>
    <row r="262" spans="1:19" ht="45">
      <c r="A262" s="227"/>
      <c r="B262" s="228">
        <v>24</v>
      </c>
      <c r="C262" s="227" t="s">
        <v>522</v>
      </c>
      <c r="D262" s="227" t="s">
        <v>24</v>
      </c>
      <c r="E262" s="229" t="s">
        <v>495</v>
      </c>
      <c r="F262" s="232">
        <v>198.9</v>
      </c>
      <c r="G262" s="232">
        <v>102.7</v>
      </c>
      <c r="H262" s="232">
        <v>198.9</v>
      </c>
      <c r="I262" s="232">
        <v>102.7</v>
      </c>
      <c r="J262" s="228"/>
      <c r="K262" s="232"/>
      <c r="L262" s="228"/>
      <c r="M262" s="232"/>
      <c r="N262" s="230"/>
      <c r="O262" s="230"/>
      <c r="P262" s="230"/>
      <c r="Q262" s="230"/>
      <c r="R262" s="227" t="s">
        <v>375</v>
      </c>
      <c r="S262" s="231">
        <v>22</v>
      </c>
    </row>
    <row r="263" spans="1:19" ht="58.5">
      <c r="A263" s="227"/>
      <c r="B263" s="228">
        <v>25</v>
      </c>
      <c r="C263" s="227" t="s">
        <v>523</v>
      </c>
      <c r="D263" s="227" t="s">
        <v>24</v>
      </c>
      <c r="E263" s="229" t="s">
        <v>495</v>
      </c>
      <c r="F263" s="232">
        <v>53</v>
      </c>
      <c r="G263" s="232">
        <v>20.4</v>
      </c>
      <c r="H263" s="232">
        <v>53</v>
      </c>
      <c r="I263" s="232">
        <v>20.4</v>
      </c>
      <c r="J263" s="228"/>
      <c r="K263" s="232"/>
      <c r="L263" s="228"/>
      <c r="M263" s="232"/>
      <c r="N263" s="230"/>
      <c r="O263" s="230"/>
      <c r="P263" s="230"/>
      <c r="Q263" s="230"/>
      <c r="R263" s="227" t="s">
        <v>375</v>
      </c>
      <c r="S263" s="231">
        <v>27</v>
      </c>
    </row>
    <row r="264" spans="1:19" ht="73.5">
      <c r="A264" s="227"/>
      <c r="B264" s="228">
        <v>26</v>
      </c>
      <c r="C264" s="227" t="s">
        <v>524</v>
      </c>
      <c r="D264" s="227" t="s">
        <v>24</v>
      </c>
      <c r="E264" s="229" t="s">
        <v>495</v>
      </c>
      <c r="F264" s="232">
        <v>30.9</v>
      </c>
      <c r="G264" s="232">
        <v>30.9</v>
      </c>
      <c r="H264" s="232">
        <v>30.9</v>
      </c>
      <c r="I264" s="232">
        <v>30.9</v>
      </c>
      <c r="J264" s="228"/>
      <c r="K264" s="232"/>
      <c r="L264" s="228"/>
      <c r="M264" s="232"/>
      <c r="N264" s="230"/>
      <c r="O264" s="230"/>
      <c r="P264" s="230"/>
      <c r="Q264" s="230"/>
      <c r="R264" s="227" t="s">
        <v>375</v>
      </c>
      <c r="S264" s="227">
        <v>7</v>
      </c>
    </row>
    <row r="265" spans="1:19" ht="58.5">
      <c r="A265" s="227"/>
      <c r="B265" s="228">
        <v>27</v>
      </c>
      <c r="C265" s="227" t="s">
        <v>525</v>
      </c>
      <c r="D265" s="227" t="s">
        <v>24</v>
      </c>
      <c r="E265" s="229" t="s">
        <v>495</v>
      </c>
      <c r="F265" s="232">
        <v>9.9</v>
      </c>
      <c r="G265" s="237">
        <v>8.4</v>
      </c>
      <c r="H265" s="232">
        <v>9.9</v>
      </c>
      <c r="I265" s="237">
        <v>8.4</v>
      </c>
      <c r="J265" s="230"/>
      <c r="K265" s="232"/>
      <c r="L265" s="230"/>
      <c r="M265" s="238"/>
      <c r="N265" s="230"/>
      <c r="O265" s="230"/>
      <c r="P265" s="230"/>
      <c r="Q265" s="230"/>
      <c r="R265" s="227" t="s">
        <v>375</v>
      </c>
      <c r="S265" s="231">
        <v>19</v>
      </c>
    </row>
    <row r="266" spans="1:19" ht="58.5">
      <c r="A266" s="227"/>
      <c r="B266" s="228">
        <v>28</v>
      </c>
      <c r="C266" s="227" t="s">
        <v>526</v>
      </c>
      <c r="D266" s="227" t="s">
        <v>24</v>
      </c>
      <c r="E266" s="229" t="s">
        <v>495</v>
      </c>
      <c r="F266" s="232">
        <v>16.5</v>
      </c>
      <c r="G266" s="237">
        <v>15.6</v>
      </c>
      <c r="H266" s="232"/>
      <c r="I266" s="232"/>
      <c r="J266" s="236">
        <v>16.5</v>
      </c>
      <c r="K266" s="237">
        <v>15.6</v>
      </c>
      <c r="L266" s="228"/>
      <c r="M266" s="238"/>
      <c r="N266" s="230"/>
      <c r="O266" s="230"/>
      <c r="P266" s="230"/>
      <c r="Q266" s="230"/>
      <c r="R266" s="227" t="s">
        <v>375</v>
      </c>
      <c r="S266" s="231">
        <v>38</v>
      </c>
    </row>
    <row r="267" spans="1:19" ht="30" customHeight="1">
      <c r="A267" s="227"/>
      <c r="B267" s="228">
        <v>29</v>
      </c>
      <c r="C267" s="227" t="s">
        <v>527</v>
      </c>
      <c r="D267" s="227" t="s">
        <v>24</v>
      </c>
      <c r="E267" s="229" t="s">
        <v>495</v>
      </c>
      <c r="F267" s="232">
        <v>0.2</v>
      </c>
      <c r="G267" s="232">
        <v>0</v>
      </c>
      <c r="H267" s="232"/>
      <c r="I267" s="228"/>
      <c r="J267" s="228">
        <v>0.2</v>
      </c>
      <c r="K267" s="232">
        <v>0</v>
      </c>
      <c r="L267" s="228"/>
      <c r="M267" s="228"/>
      <c r="N267" s="228"/>
      <c r="O267" s="228"/>
      <c r="P267" s="228"/>
      <c r="Q267" s="228"/>
      <c r="R267" s="227" t="s">
        <v>528</v>
      </c>
      <c r="S267" s="227" t="s">
        <v>529</v>
      </c>
    </row>
    <row r="268" spans="1:19" ht="68.25" customHeight="1">
      <c r="A268" s="227"/>
      <c r="B268" s="228">
        <v>30</v>
      </c>
      <c r="C268" s="227" t="s">
        <v>530</v>
      </c>
      <c r="D268" s="227" t="s">
        <v>24</v>
      </c>
      <c r="E268" s="229" t="s">
        <v>531</v>
      </c>
      <c r="F268" s="228">
        <v>10.5</v>
      </c>
      <c r="G268" s="232">
        <v>2</v>
      </c>
      <c r="H268" s="228"/>
      <c r="I268" s="228"/>
      <c r="J268" s="228">
        <v>10.5</v>
      </c>
      <c r="K268" s="232">
        <v>2</v>
      </c>
      <c r="L268" s="228"/>
      <c r="M268" s="232"/>
      <c r="N268" s="228"/>
      <c r="O268" s="228"/>
      <c r="P268" s="228"/>
      <c r="Q268" s="228"/>
      <c r="R268" s="227" t="s">
        <v>375</v>
      </c>
      <c r="S268" s="227">
        <v>1</v>
      </c>
    </row>
    <row r="269" spans="1:19" ht="129.75">
      <c r="A269" s="227"/>
      <c r="B269" s="228">
        <v>31</v>
      </c>
      <c r="C269" s="227" t="s">
        <v>532</v>
      </c>
      <c r="D269" s="227" t="s">
        <v>24</v>
      </c>
      <c r="E269" s="229" t="s">
        <v>495</v>
      </c>
      <c r="F269" s="232">
        <v>1083</v>
      </c>
      <c r="G269" s="237">
        <v>689</v>
      </c>
      <c r="H269" s="232">
        <v>1083</v>
      </c>
      <c r="I269" s="237">
        <v>689</v>
      </c>
      <c r="J269" s="230"/>
      <c r="K269" s="228"/>
      <c r="L269" s="230"/>
      <c r="M269" s="238"/>
      <c r="N269" s="228"/>
      <c r="O269" s="228"/>
      <c r="P269" s="228"/>
      <c r="Q269" s="228"/>
      <c r="R269" s="227" t="s">
        <v>375</v>
      </c>
      <c r="S269" s="231">
        <v>199</v>
      </c>
    </row>
    <row r="270" spans="1:19" ht="102">
      <c r="A270" s="227"/>
      <c r="B270" s="228">
        <v>32</v>
      </c>
      <c r="C270" s="227" t="s">
        <v>533</v>
      </c>
      <c r="D270" s="227" t="s">
        <v>24</v>
      </c>
      <c r="E270" s="229" t="s">
        <v>495</v>
      </c>
      <c r="F270" s="232">
        <v>120</v>
      </c>
      <c r="G270" s="232">
        <v>77</v>
      </c>
      <c r="H270" s="232"/>
      <c r="I270" s="228"/>
      <c r="J270" s="232"/>
      <c r="K270" s="228"/>
      <c r="L270" s="232">
        <v>120</v>
      </c>
      <c r="M270" s="232">
        <v>77</v>
      </c>
      <c r="N270" s="228"/>
      <c r="O270" s="228"/>
      <c r="P270" s="228"/>
      <c r="Q270" s="228"/>
      <c r="R270" s="227" t="s">
        <v>375</v>
      </c>
      <c r="S270" s="227">
        <v>7</v>
      </c>
    </row>
    <row r="271" spans="1:19" ht="58.5">
      <c r="A271" s="227"/>
      <c r="B271" s="228">
        <v>33</v>
      </c>
      <c r="C271" s="227" t="s">
        <v>534</v>
      </c>
      <c r="D271" s="227" t="s">
        <v>24</v>
      </c>
      <c r="E271" s="229" t="s">
        <v>495</v>
      </c>
      <c r="F271" s="232">
        <v>3.8</v>
      </c>
      <c r="G271" s="232">
        <v>1.1</v>
      </c>
      <c r="H271" s="232"/>
      <c r="I271" s="228"/>
      <c r="J271" s="232"/>
      <c r="K271" s="228"/>
      <c r="L271" s="232">
        <v>3.8</v>
      </c>
      <c r="M271" s="232">
        <v>1.1</v>
      </c>
      <c r="N271" s="228"/>
      <c r="O271" s="228"/>
      <c r="P271" s="228"/>
      <c r="Q271" s="228"/>
      <c r="R271" s="227" t="s">
        <v>375</v>
      </c>
      <c r="S271" s="231">
        <v>4</v>
      </c>
    </row>
    <row r="272" spans="1:19" ht="45">
      <c r="A272" s="227"/>
      <c r="B272" s="228">
        <v>34</v>
      </c>
      <c r="C272" s="227" t="s">
        <v>535</v>
      </c>
      <c r="D272" s="227" t="s">
        <v>24</v>
      </c>
      <c r="E272" s="229" t="s">
        <v>495</v>
      </c>
      <c r="F272" s="232">
        <v>1757.2</v>
      </c>
      <c r="G272" s="232">
        <v>1639.9</v>
      </c>
      <c r="H272" s="232">
        <v>1757.2</v>
      </c>
      <c r="I272" s="232">
        <v>1639.9</v>
      </c>
      <c r="J272" s="232"/>
      <c r="K272" s="228"/>
      <c r="L272" s="232"/>
      <c r="M272" s="232"/>
      <c r="N272" s="228"/>
      <c r="O272" s="228"/>
      <c r="P272" s="228"/>
      <c r="Q272" s="228"/>
      <c r="R272" s="227" t="s">
        <v>375</v>
      </c>
      <c r="S272" s="231">
        <v>1371</v>
      </c>
    </row>
    <row r="273" spans="1:19" ht="73.5">
      <c r="A273" s="227"/>
      <c r="B273" s="228">
        <v>35</v>
      </c>
      <c r="C273" s="64" t="s">
        <v>536</v>
      </c>
      <c r="D273" s="227" t="s">
        <v>24</v>
      </c>
      <c r="E273" s="229" t="s">
        <v>495</v>
      </c>
      <c r="F273" s="118">
        <v>1.2</v>
      </c>
      <c r="G273" s="232">
        <v>0.6000000000000001</v>
      </c>
      <c r="H273" s="118"/>
      <c r="I273" s="228"/>
      <c r="J273" s="118"/>
      <c r="K273" s="228"/>
      <c r="L273" s="118">
        <v>1.2</v>
      </c>
      <c r="M273" s="232">
        <v>0.6000000000000001</v>
      </c>
      <c r="N273" s="228"/>
      <c r="O273" s="228"/>
      <c r="P273" s="228"/>
      <c r="Q273" s="228"/>
      <c r="R273" s="65" t="s">
        <v>537</v>
      </c>
      <c r="S273" s="65" t="s">
        <v>538</v>
      </c>
    </row>
    <row r="274" spans="1:19" ht="87">
      <c r="A274" s="227"/>
      <c r="B274" s="228">
        <v>36</v>
      </c>
      <c r="C274" s="227" t="s">
        <v>539</v>
      </c>
      <c r="D274" s="227" t="s">
        <v>24</v>
      </c>
      <c r="E274" s="229" t="s">
        <v>540</v>
      </c>
      <c r="F274" s="228">
        <v>6.7</v>
      </c>
      <c r="G274" s="232">
        <v>3.3</v>
      </c>
      <c r="H274" s="228"/>
      <c r="I274" s="228"/>
      <c r="J274" s="228"/>
      <c r="K274" s="228"/>
      <c r="L274" s="228">
        <v>6.7</v>
      </c>
      <c r="M274" s="232">
        <v>3.3</v>
      </c>
      <c r="N274" s="228"/>
      <c r="O274" s="228"/>
      <c r="P274" s="228"/>
      <c r="Q274" s="228"/>
      <c r="R274" s="227" t="s">
        <v>52</v>
      </c>
      <c r="S274" s="231">
        <v>32</v>
      </c>
    </row>
    <row r="275" spans="1:19" ht="73.5">
      <c r="A275" s="227"/>
      <c r="B275" s="228">
        <v>37</v>
      </c>
      <c r="C275" s="227" t="s">
        <v>541</v>
      </c>
      <c r="D275" s="227" t="s">
        <v>24</v>
      </c>
      <c r="E275" s="229" t="s">
        <v>540</v>
      </c>
      <c r="F275" s="239">
        <v>14</v>
      </c>
      <c r="G275" s="232">
        <v>4.7</v>
      </c>
      <c r="H275" s="228"/>
      <c r="I275" s="228"/>
      <c r="J275" s="228"/>
      <c r="K275" s="228"/>
      <c r="L275" s="232">
        <v>14</v>
      </c>
      <c r="M275" s="232">
        <v>4.7</v>
      </c>
      <c r="N275" s="228"/>
      <c r="O275" s="228"/>
      <c r="P275" s="228"/>
      <c r="Q275" s="228"/>
      <c r="R275" s="227" t="s">
        <v>375</v>
      </c>
      <c r="S275" s="231">
        <v>36</v>
      </c>
    </row>
    <row r="276" spans="1:19" ht="159">
      <c r="A276" s="227"/>
      <c r="B276" s="228">
        <v>38</v>
      </c>
      <c r="C276" s="242" t="s">
        <v>542</v>
      </c>
      <c r="D276" s="227" t="s">
        <v>24</v>
      </c>
      <c r="E276" s="229" t="s">
        <v>495</v>
      </c>
      <c r="F276" s="232">
        <v>338</v>
      </c>
      <c r="G276" s="232">
        <v>128.5</v>
      </c>
      <c r="H276" s="228"/>
      <c r="I276" s="228"/>
      <c r="J276" s="228"/>
      <c r="K276" s="228"/>
      <c r="L276" s="232">
        <v>338</v>
      </c>
      <c r="M276" s="232">
        <v>128.5</v>
      </c>
      <c r="N276" s="228"/>
      <c r="O276" s="228"/>
      <c r="P276" s="228"/>
      <c r="Q276" s="228"/>
      <c r="R276" s="227" t="s">
        <v>375</v>
      </c>
      <c r="S276" s="231">
        <v>78</v>
      </c>
    </row>
    <row r="277" spans="1:19" ht="129.75">
      <c r="A277" s="227"/>
      <c r="B277" s="228">
        <v>39</v>
      </c>
      <c r="C277" s="227" t="s">
        <v>543</v>
      </c>
      <c r="D277" s="227" t="s">
        <v>24</v>
      </c>
      <c r="E277" s="229" t="s">
        <v>544</v>
      </c>
      <c r="F277" s="232">
        <v>2</v>
      </c>
      <c r="G277" s="232">
        <v>0</v>
      </c>
      <c r="H277" s="228"/>
      <c r="I277" s="232"/>
      <c r="J277" s="228"/>
      <c r="K277" s="232"/>
      <c r="L277" s="232">
        <v>2</v>
      </c>
      <c r="M277" s="232">
        <v>0</v>
      </c>
      <c r="N277" s="228"/>
      <c r="O277" s="228"/>
      <c r="P277" s="228"/>
      <c r="Q277" s="228"/>
      <c r="R277" s="227" t="s">
        <v>375</v>
      </c>
      <c r="S277" s="227" t="s">
        <v>545</v>
      </c>
    </row>
    <row r="278" spans="1:19" ht="30.75">
      <c r="A278" s="227"/>
      <c r="B278" s="117">
        <v>40</v>
      </c>
      <c r="C278" s="227" t="s">
        <v>546</v>
      </c>
      <c r="D278" s="227" t="s">
        <v>24</v>
      </c>
      <c r="E278" s="229" t="s">
        <v>495</v>
      </c>
      <c r="F278" s="232"/>
      <c r="G278" s="232"/>
      <c r="H278" s="228"/>
      <c r="I278" s="232"/>
      <c r="J278" s="228"/>
      <c r="K278" s="232"/>
      <c r="L278" s="232"/>
      <c r="M278" s="232"/>
      <c r="N278" s="228"/>
      <c r="O278" s="228"/>
      <c r="P278" s="228"/>
      <c r="Q278" s="228"/>
      <c r="R278" s="227"/>
      <c r="S278" s="227"/>
    </row>
    <row r="279" spans="1:19" ht="81.75" customHeight="1">
      <c r="A279" s="227"/>
      <c r="B279" s="119"/>
      <c r="C279" s="242" t="s">
        <v>547</v>
      </c>
      <c r="D279" s="243" t="s">
        <v>24</v>
      </c>
      <c r="E279" s="244"/>
      <c r="F279" s="243"/>
      <c r="G279" s="238"/>
      <c r="H279" s="243"/>
      <c r="I279" s="245"/>
      <c r="J279" s="243"/>
      <c r="K279" s="245"/>
      <c r="L279" s="243"/>
      <c r="M279" s="238"/>
      <c r="N279" s="245"/>
      <c r="O279" s="245"/>
      <c r="P279" s="245"/>
      <c r="Q279" s="245"/>
      <c r="R279" s="227" t="s">
        <v>548</v>
      </c>
      <c r="S279" s="231">
        <v>8</v>
      </c>
    </row>
    <row r="280" spans="1:19" ht="15.75">
      <c r="A280" s="227"/>
      <c r="B280" s="119"/>
      <c r="C280" s="242"/>
      <c r="D280" s="243"/>
      <c r="E280" s="244"/>
      <c r="F280" s="243"/>
      <c r="G280" s="238"/>
      <c r="H280" s="243"/>
      <c r="I280" s="245"/>
      <c r="J280" s="243"/>
      <c r="K280" s="245"/>
      <c r="L280" s="243"/>
      <c r="M280" s="238"/>
      <c r="N280" s="245"/>
      <c r="O280" s="245"/>
      <c r="P280" s="245"/>
      <c r="Q280" s="245"/>
      <c r="R280" s="227"/>
      <c r="S280" s="227"/>
    </row>
    <row r="281" spans="1:19" ht="35.25" customHeight="1">
      <c r="A281" s="227"/>
      <c r="B281" s="117"/>
      <c r="C281" s="227" t="s">
        <v>549</v>
      </c>
      <c r="D281" s="227" t="s">
        <v>24</v>
      </c>
      <c r="E281" s="229" t="s">
        <v>495</v>
      </c>
      <c r="F281" s="236"/>
      <c r="G281" s="232"/>
      <c r="H281" s="236"/>
      <c r="I281" s="228"/>
      <c r="J281" s="236"/>
      <c r="K281" s="228"/>
      <c r="L281" s="236"/>
      <c r="M281" s="232"/>
      <c r="N281" s="228"/>
      <c r="O281" s="228"/>
      <c r="P281" s="228"/>
      <c r="Q281" s="228"/>
      <c r="R281" s="227" t="s">
        <v>548</v>
      </c>
      <c r="S281" s="227">
        <v>3</v>
      </c>
    </row>
    <row r="282" spans="1:19" ht="87">
      <c r="A282" s="227"/>
      <c r="B282" s="228">
        <v>41</v>
      </c>
      <c r="C282" s="227" t="s">
        <v>550</v>
      </c>
      <c r="D282" s="227" t="s">
        <v>24</v>
      </c>
      <c r="E282" s="229" t="s">
        <v>495</v>
      </c>
      <c r="F282" s="227"/>
      <c r="G282" s="246"/>
      <c r="H282" s="236"/>
      <c r="I282" s="228"/>
      <c r="J282" s="236"/>
      <c r="K282" s="228"/>
      <c r="L282" s="236"/>
      <c r="M282" s="246"/>
      <c r="N282" s="228"/>
      <c r="O282" s="228"/>
      <c r="P282" s="228"/>
      <c r="Q282" s="228"/>
      <c r="R282" s="227" t="s">
        <v>551</v>
      </c>
      <c r="S282" s="231" t="s">
        <v>354</v>
      </c>
    </row>
    <row r="283" spans="1:19" ht="102">
      <c r="A283" s="227"/>
      <c r="B283" s="228">
        <v>42</v>
      </c>
      <c r="C283" s="227" t="s">
        <v>552</v>
      </c>
      <c r="D283" s="227" t="s">
        <v>24</v>
      </c>
      <c r="E283" s="229" t="s">
        <v>495</v>
      </c>
      <c r="F283" s="236"/>
      <c r="G283" s="246"/>
      <c r="H283" s="236"/>
      <c r="I283" s="228"/>
      <c r="J283" s="236"/>
      <c r="K283" s="228"/>
      <c r="L283" s="236"/>
      <c r="M283" s="246"/>
      <c r="N283" s="228"/>
      <c r="O283" s="228"/>
      <c r="P283" s="228"/>
      <c r="Q283" s="228"/>
      <c r="R283" s="227" t="s">
        <v>548</v>
      </c>
      <c r="S283" s="227">
        <v>3</v>
      </c>
    </row>
    <row r="284" spans="1:19" ht="172.5">
      <c r="A284" s="227"/>
      <c r="B284" s="228">
        <v>43</v>
      </c>
      <c r="C284" s="227" t="s">
        <v>553</v>
      </c>
      <c r="D284" s="227" t="s">
        <v>24</v>
      </c>
      <c r="E284" s="229" t="s">
        <v>495</v>
      </c>
      <c r="F284" s="236"/>
      <c r="G284" s="246"/>
      <c r="H284" s="236"/>
      <c r="I284" s="228"/>
      <c r="J284" s="236"/>
      <c r="K284" s="228"/>
      <c r="L284" s="236"/>
      <c r="M284" s="246"/>
      <c r="N284" s="228"/>
      <c r="O284" s="228"/>
      <c r="P284" s="228"/>
      <c r="Q284" s="228"/>
      <c r="R284" s="227" t="s">
        <v>548</v>
      </c>
      <c r="S284" s="227">
        <v>3</v>
      </c>
    </row>
    <row r="285" spans="1:19" ht="11.25" customHeight="1">
      <c r="A285" s="227"/>
      <c r="B285" s="228">
        <v>44</v>
      </c>
      <c r="C285" s="227" t="s">
        <v>554</v>
      </c>
      <c r="D285" s="227" t="s">
        <v>24</v>
      </c>
      <c r="E285" s="227" t="s">
        <v>495</v>
      </c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27" t="s">
        <v>555</v>
      </c>
      <c r="S285" s="227">
        <v>23</v>
      </c>
    </row>
    <row r="286" spans="1:19" ht="64.5" customHeight="1">
      <c r="A286" s="227"/>
      <c r="B286" s="228"/>
      <c r="C286" s="227"/>
      <c r="D286" s="227"/>
      <c r="E286" s="227"/>
      <c r="F286" s="247"/>
      <c r="G286" s="247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227"/>
      <c r="S286" s="227"/>
    </row>
    <row r="287" spans="1:19" ht="264" customHeight="1">
      <c r="A287" s="227"/>
      <c r="B287" s="228">
        <v>45</v>
      </c>
      <c r="C287" s="227" t="s">
        <v>556</v>
      </c>
      <c r="D287" s="227" t="s">
        <v>24</v>
      </c>
      <c r="E287" s="227" t="s">
        <v>495</v>
      </c>
      <c r="F287" s="247"/>
      <c r="G287" s="247"/>
      <c r="H287" s="247"/>
      <c r="I287" s="247"/>
      <c r="J287" s="247"/>
      <c r="K287" s="247"/>
      <c r="L287" s="247"/>
      <c r="M287" s="247"/>
      <c r="N287" s="247"/>
      <c r="O287" s="247"/>
      <c r="P287" s="247"/>
      <c r="Q287" s="247"/>
      <c r="R287" s="227" t="s">
        <v>557</v>
      </c>
      <c r="S287" s="231" t="s">
        <v>354</v>
      </c>
    </row>
    <row r="288" spans="1:19" ht="242.25" customHeight="1" hidden="1">
      <c r="A288" s="227"/>
      <c r="B288" s="228"/>
      <c r="C288" s="227"/>
      <c r="D288" s="227"/>
      <c r="E288" s="227"/>
      <c r="F288" s="247"/>
      <c r="G288" s="247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227"/>
      <c r="S288" s="231"/>
    </row>
    <row r="289" spans="1:19" ht="73.5">
      <c r="A289" s="227"/>
      <c r="B289" s="228">
        <v>46</v>
      </c>
      <c r="C289" s="227" t="s">
        <v>558</v>
      </c>
      <c r="D289" s="248" t="s">
        <v>24</v>
      </c>
      <c r="E289" s="229" t="s">
        <v>495</v>
      </c>
      <c r="F289" s="236"/>
      <c r="G289" s="238"/>
      <c r="H289" s="236"/>
      <c r="I289" s="249"/>
      <c r="J289" s="236"/>
      <c r="K289" s="238"/>
      <c r="L289" s="236"/>
      <c r="M289" s="249"/>
      <c r="N289" s="249"/>
      <c r="O289" s="249"/>
      <c r="P289" s="249"/>
      <c r="Q289" s="249"/>
      <c r="R289" s="227" t="s">
        <v>548</v>
      </c>
      <c r="S289" s="231">
        <v>10</v>
      </c>
    </row>
    <row r="290" spans="1:19" ht="73.5">
      <c r="A290" s="227"/>
      <c r="B290" s="228">
        <v>47</v>
      </c>
      <c r="C290" s="227" t="s">
        <v>559</v>
      </c>
      <c r="D290" s="248" t="s">
        <v>24</v>
      </c>
      <c r="E290" s="229" t="s">
        <v>495</v>
      </c>
      <c r="F290" s="236"/>
      <c r="G290" s="250"/>
      <c r="H290" s="236"/>
      <c r="I290" s="250"/>
      <c r="J290" s="236"/>
      <c r="K290" s="250"/>
      <c r="L290" s="236"/>
      <c r="M290" s="250"/>
      <c r="N290" s="249"/>
      <c r="O290" s="249"/>
      <c r="P290" s="249"/>
      <c r="Q290" s="249"/>
      <c r="R290" s="227" t="s">
        <v>560</v>
      </c>
      <c r="S290" s="231">
        <v>3</v>
      </c>
    </row>
    <row r="291" spans="1:19" ht="129.75">
      <c r="A291" s="227"/>
      <c r="B291" s="228">
        <v>48</v>
      </c>
      <c r="C291" s="227" t="s">
        <v>561</v>
      </c>
      <c r="D291" s="248" t="s">
        <v>24</v>
      </c>
      <c r="E291" s="229" t="s">
        <v>495</v>
      </c>
      <c r="F291" s="236"/>
      <c r="G291" s="238"/>
      <c r="H291" s="236"/>
      <c r="I291" s="249"/>
      <c r="J291" s="236"/>
      <c r="K291" s="249"/>
      <c r="L291" s="236"/>
      <c r="M291" s="238"/>
      <c r="N291" s="249"/>
      <c r="O291" s="249"/>
      <c r="P291" s="249"/>
      <c r="Q291" s="249"/>
      <c r="R291" s="227" t="s">
        <v>562</v>
      </c>
      <c r="S291" s="231">
        <v>1</v>
      </c>
    </row>
    <row r="292" spans="1:19" ht="70.5" customHeight="1">
      <c r="A292" s="227"/>
      <c r="B292" s="228">
        <v>49</v>
      </c>
      <c r="C292" s="227" t="s">
        <v>563</v>
      </c>
      <c r="D292" s="248" t="s">
        <v>24</v>
      </c>
      <c r="E292" s="229" t="s">
        <v>495</v>
      </c>
      <c r="F292" s="236"/>
      <c r="G292" s="246"/>
      <c r="H292" s="236"/>
      <c r="I292" s="246"/>
      <c r="J292" s="236"/>
      <c r="K292" s="246"/>
      <c r="L292" s="236"/>
      <c r="M292" s="246"/>
      <c r="N292" s="249"/>
      <c r="O292" s="249"/>
      <c r="P292" s="249"/>
      <c r="Q292" s="249"/>
      <c r="R292" s="227" t="s">
        <v>564</v>
      </c>
      <c r="S292" s="231"/>
    </row>
    <row r="293" spans="1:19" ht="244.5">
      <c r="A293" s="227"/>
      <c r="B293" s="228">
        <v>50</v>
      </c>
      <c r="C293" s="227" t="s">
        <v>565</v>
      </c>
      <c r="D293" s="248" t="s">
        <v>24</v>
      </c>
      <c r="E293" s="229" t="s">
        <v>495</v>
      </c>
      <c r="F293" s="236"/>
      <c r="G293" s="238"/>
      <c r="H293" s="236"/>
      <c r="I293" s="249"/>
      <c r="J293" s="236"/>
      <c r="K293" s="249"/>
      <c r="L293" s="236"/>
      <c r="M293" s="238"/>
      <c r="N293" s="249"/>
      <c r="O293" s="249"/>
      <c r="P293" s="249"/>
      <c r="Q293" s="249"/>
      <c r="R293" s="227" t="s">
        <v>566</v>
      </c>
      <c r="S293" s="231">
        <v>8</v>
      </c>
    </row>
    <row r="294" spans="1:19" ht="215.25">
      <c r="A294" s="227"/>
      <c r="B294" s="228">
        <v>51</v>
      </c>
      <c r="C294" s="227" t="s">
        <v>567</v>
      </c>
      <c r="D294" s="248" t="s">
        <v>24</v>
      </c>
      <c r="E294" s="229" t="s">
        <v>568</v>
      </c>
      <c r="F294" s="232">
        <v>1824.3</v>
      </c>
      <c r="G294" s="232">
        <v>1320</v>
      </c>
      <c r="H294" s="228"/>
      <c r="I294" s="249"/>
      <c r="J294" s="228"/>
      <c r="K294" s="249"/>
      <c r="L294" s="232">
        <v>1824.3</v>
      </c>
      <c r="M294" s="232">
        <v>1320</v>
      </c>
      <c r="N294" s="249"/>
      <c r="O294" s="249"/>
      <c r="P294" s="249"/>
      <c r="Q294" s="249"/>
      <c r="R294" s="227" t="s">
        <v>375</v>
      </c>
      <c r="S294" s="227">
        <v>688</v>
      </c>
    </row>
    <row r="295" spans="1:19" s="258" customFormat="1" ht="123.75">
      <c r="A295" s="251"/>
      <c r="B295" s="252">
        <v>52</v>
      </c>
      <c r="C295" s="251" t="s">
        <v>569</v>
      </c>
      <c r="D295" s="253" t="s">
        <v>24</v>
      </c>
      <c r="E295" s="254" t="s">
        <v>495</v>
      </c>
      <c r="F295" s="255">
        <v>1114.2</v>
      </c>
      <c r="G295" s="255">
        <v>903.3</v>
      </c>
      <c r="H295" s="252"/>
      <c r="I295" s="256"/>
      <c r="J295" s="252">
        <v>901.4</v>
      </c>
      <c r="K295" s="255">
        <v>741.5</v>
      </c>
      <c r="L295" s="255">
        <v>212.8</v>
      </c>
      <c r="M295" s="255">
        <v>161.8</v>
      </c>
      <c r="N295" s="257"/>
      <c r="O295" s="256"/>
      <c r="P295" s="256"/>
      <c r="Q295" s="256"/>
      <c r="R295" s="251" t="s">
        <v>570</v>
      </c>
      <c r="S295" s="251" t="s">
        <v>571</v>
      </c>
    </row>
    <row r="296" spans="1:19" ht="187.5">
      <c r="A296" s="227"/>
      <c r="B296" s="228">
        <v>53</v>
      </c>
      <c r="C296" s="227" t="s">
        <v>572</v>
      </c>
      <c r="D296" s="248" t="s">
        <v>24</v>
      </c>
      <c r="E296" s="229" t="s">
        <v>495</v>
      </c>
      <c r="F296" s="232">
        <v>100</v>
      </c>
      <c r="G296" s="232">
        <v>0</v>
      </c>
      <c r="H296" s="228"/>
      <c r="I296" s="249"/>
      <c r="J296" s="228"/>
      <c r="K296" s="249"/>
      <c r="L296" s="232">
        <v>100</v>
      </c>
      <c r="M296" s="232">
        <v>0</v>
      </c>
      <c r="N296" s="249"/>
      <c r="O296" s="249"/>
      <c r="P296" s="249"/>
      <c r="Q296" s="249"/>
      <c r="R296" s="227" t="s">
        <v>375</v>
      </c>
      <c r="S296" s="227">
        <v>0</v>
      </c>
    </row>
    <row r="297" spans="1:19" ht="172.5" customHeight="1">
      <c r="A297" s="227"/>
      <c r="B297" s="228">
        <v>54</v>
      </c>
      <c r="C297" s="227" t="s">
        <v>573</v>
      </c>
      <c r="D297" s="229" t="s">
        <v>24</v>
      </c>
      <c r="E297" s="229" t="s">
        <v>574</v>
      </c>
      <c r="F297" s="232">
        <v>62</v>
      </c>
      <c r="G297" s="232">
        <v>0</v>
      </c>
      <c r="H297" s="228"/>
      <c r="I297" s="259"/>
      <c r="J297" s="228"/>
      <c r="K297" s="259"/>
      <c r="L297" s="232">
        <v>62</v>
      </c>
      <c r="M297" s="260">
        <v>0</v>
      </c>
      <c r="N297" s="249"/>
      <c r="O297" s="249"/>
      <c r="P297" s="249"/>
      <c r="Q297" s="249"/>
      <c r="R297" s="227" t="s">
        <v>575</v>
      </c>
      <c r="S297" s="227">
        <v>0</v>
      </c>
    </row>
    <row r="298" spans="1:19" ht="123.75" customHeight="1">
      <c r="A298" s="227"/>
      <c r="B298" s="29">
        <v>55</v>
      </c>
      <c r="C298" s="30" t="s">
        <v>576</v>
      </c>
      <c r="D298" s="261" t="s">
        <v>24</v>
      </c>
      <c r="E298" s="30" t="s">
        <v>577</v>
      </c>
      <c r="F298" s="32">
        <v>103.83</v>
      </c>
      <c r="G298" s="232">
        <v>12.8</v>
      </c>
      <c r="H298" s="228"/>
      <c r="I298" s="259"/>
      <c r="J298" s="228"/>
      <c r="K298" s="259"/>
      <c r="L298" s="232">
        <v>103.83</v>
      </c>
      <c r="M298" s="232">
        <v>12.8</v>
      </c>
      <c r="N298" s="249"/>
      <c r="O298" s="249"/>
      <c r="P298" s="249"/>
      <c r="Q298" s="249"/>
      <c r="R298" s="227" t="s">
        <v>578</v>
      </c>
      <c r="S298" s="227">
        <v>1</v>
      </c>
    </row>
    <row r="299" spans="1:19" ht="75" customHeight="1">
      <c r="A299" s="227"/>
      <c r="B299" s="29">
        <v>56</v>
      </c>
      <c r="C299" s="30" t="s">
        <v>579</v>
      </c>
      <c r="D299" s="261" t="s">
        <v>24</v>
      </c>
      <c r="E299" s="261" t="s">
        <v>574</v>
      </c>
      <c r="F299" s="262">
        <v>8.4</v>
      </c>
      <c r="G299" s="232">
        <v>8.4</v>
      </c>
      <c r="H299" s="228"/>
      <c r="I299" s="259"/>
      <c r="J299" s="228"/>
      <c r="K299" s="259"/>
      <c r="L299" s="232">
        <v>8.4</v>
      </c>
      <c r="M299" s="232">
        <v>8.4</v>
      </c>
      <c r="N299" s="249"/>
      <c r="O299" s="249"/>
      <c r="P299" s="249"/>
      <c r="Q299" s="249"/>
      <c r="R299" s="227" t="s">
        <v>580</v>
      </c>
      <c r="S299" s="227">
        <v>0</v>
      </c>
    </row>
    <row r="300" spans="1:19" ht="16.5">
      <c r="A300" s="236"/>
      <c r="B300" s="228"/>
      <c r="C300" s="263" t="s">
        <v>581</v>
      </c>
      <c r="D300" s="263"/>
      <c r="E300" s="263"/>
      <c r="F300" s="236"/>
      <c r="G300" s="238"/>
      <c r="H300" s="236"/>
      <c r="I300" s="249"/>
      <c r="J300" s="236"/>
      <c r="K300" s="249"/>
      <c r="L300" s="236"/>
      <c r="M300" s="238"/>
      <c r="N300" s="249"/>
      <c r="O300" s="249"/>
      <c r="P300" s="249"/>
      <c r="Q300" s="249"/>
      <c r="R300" s="227"/>
      <c r="S300" s="231"/>
    </row>
    <row r="301" spans="1:19" ht="58.5">
      <c r="A301" s="227" t="s">
        <v>582</v>
      </c>
      <c r="B301" s="228" t="s">
        <v>92</v>
      </c>
      <c r="C301" s="264" t="s">
        <v>583</v>
      </c>
      <c r="D301" s="264" t="s">
        <v>24</v>
      </c>
      <c r="E301" s="264" t="s">
        <v>584</v>
      </c>
      <c r="F301" s="236"/>
      <c r="G301" s="238"/>
      <c r="H301" s="236"/>
      <c r="I301" s="249"/>
      <c r="J301" s="236"/>
      <c r="K301" s="249"/>
      <c r="L301" s="236"/>
      <c r="M301" s="238"/>
      <c r="N301" s="249"/>
      <c r="O301" s="249"/>
      <c r="P301" s="249"/>
      <c r="Q301" s="249"/>
      <c r="R301" s="227" t="s">
        <v>585</v>
      </c>
      <c r="S301" s="231">
        <v>1</v>
      </c>
    </row>
    <row r="302" spans="1:19" ht="16.5">
      <c r="A302" s="236"/>
      <c r="B302" s="228"/>
      <c r="C302" s="263" t="s">
        <v>67</v>
      </c>
      <c r="D302" s="263"/>
      <c r="E302" s="263"/>
      <c r="F302" s="265">
        <v>187743.33</v>
      </c>
      <c r="G302" s="266">
        <f>SUM(G239:G301)</f>
        <v>143458.4</v>
      </c>
      <c r="H302" s="266">
        <v>180727</v>
      </c>
      <c r="I302" s="266">
        <f>SUM(I239:I301)</f>
        <v>139175.1</v>
      </c>
      <c r="J302" s="265">
        <v>1417.1</v>
      </c>
      <c r="K302" s="266">
        <f>SUM(K243:K301)</f>
        <v>1079.1</v>
      </c>
      <c r="L302" s="265">
        <v>5599.23</v>
      </c>
      <c r="M302" s="266">
        <f>SUM(M242:M301)</f>
        <v>3204.2</v>
      </c>
      <c r="N302" s="228"/>
      <c r="O302" s="228"/>
      <c r="P302" s="228"/>
      <c r="Q302" s="228"/>
      <c r="R302" s="227"/>
      <c r="S302" s="228"/>
    </row>
    <row r="303" spans="1:19" s="188" customFormat="1" ht="16.5" customHeight="1">
      <c r="A303" s="267" t="s">
        <v>586</v>
      </c>
      <c r="B303" s="267"/>
      <c r="C303" s="267"/>
      <c r="D303" s="267"/>
      <c r="E303" s="267"/>
      <c r="F303" s="267"/>
      <c r="G303" s="267"/>
      <c r="H303" s="267"/>
      <c r="I303" s="267"/>
      <c r="J303" s="267"/>
      <c r="K303" s="267"/>
      <c r="L303" s="267"/>
      <c r="M303" s="267"/>
      <c r="N303" s="267"/>
      <c r="O303" s="267"/>
      <c r="P303" s="267"/>
      <c r="Q303" s="267"/>
      <c r="R303" s="267"/>
      <c r="S303" s="267"/>
    </row>
    <row r="304" spans="1:19" s="133" customFormat="1" ht="58.5" customHeight="1">
      <c r="A304" s="65" t="s">
        <v>587</v>
      </c>
      <c r="B304" s="49">
        <v>1</v>
      </c>
      <c r="C304" s="65" t="s">
        <v>588</v>
      </c>
      <c r="D304" s="65" t="s">
        <v>24</v>
      </c>
      <c r="E304" s="65" t="s">
        <v>474</v>
      </c>
      <c r="F304" s="52">
        <f aca="true" t="shared" si="28" ref="F304:F313">H304+J304+L304+N304+P304</f>
        <v>5710.2</v>
      </c>
      <c r="G304" s="52">
        <f aca="true" t="shared" si="29" ref="G304:G313">I304+K304+M304+O304+Q304</f>
        <v>3352.8</v>
      </c>
      <c r="H304" s="268"/>
      <c r="I304" s="268"/>
      <c r="J304" s="268"/>
      <c r="K304" s="268"/>
      <c r="L304" s="49">
        <v>5710.2</v>
      </c>
      <c r="M304" s="49">
        <v>3352.8</v>
      </c>
      <c r="N304" s="268"/>
      <c r="O304" s="268"/>
      <c r="P304" s="268"/>
      <c r="Q304" s="268"/>
      <c r="R304" s="65" t="s">
        <v>589</v>
      </c>
      <c r="S304" s="65">
        <v>149</v>
      </c>
    </row>
    <row r="305" spans="1:19" s="133" customFormat="1" ht="45">
      <c r="A305" s="65"/>
      <c r="B305" s="49">
        <v>2</v>
      </c>
      <c r="C305" s="65" t="s">
        <v>590</v>
      </c>
      <c r="D305" s="65" t="s">
        <v>24</v>
      </c>
      <c r="E305" s="65" t="s">
        <v>474</v>
      </c>
      <c r="F305" s="52">
        <f t="shared" si="28"/>
        <v>2357.7</v>
      </c>
      <c r="G305" s="52">
        <f t="shared" si="29"/>
        <v>1605.8</v>
      </c>
      <c r="H305" s="268"/>
      <c r="I305" s="268"/>
      <c r="J305" s="268"/>
      <c r="K305" s="268"/>
      <c r="L305" s="49">
        <v>2357.7</v>
      </c>
      <c r="M305" s="49">
        <v>1605.8</v>
      </c>
      <c r="N305" s="268"/>
      <c r="O305" s="268"/>
      <c r="P305" s="268"/>
      <c r="Q305" s="268"/>
      <c r="R305" s="65" t="s">
        <v>591</v>
      </c>
      <c r="S305" s="65" t="s">
        <v>592</v>
      </c>
    </row>
    <row r="306" spans="1:19" s="133" customFormat="1" ht="59.25">
      <c r="A306" s="65"/>
      <c r="B306" s="49">
        <v>3</v>
      </c>
      <c r="C306" s="65" t="s">
        <v>593</v>
      </c>
      <c r="D306" s="65" t="s">
        <v>24</v>
      </c>
      <c r="E306" s="65" t="s">
        <v>474</v>
      </c>
      <c r="F306" s="52">
        <f t="shared" si="28"/>
        <v>144.3</v>
      </c>
      <c r="G306" s="52">
        <f t="shared" si="29"/>
        <v>48.5</v>
      </c>
      <c r="H306" s="268"/>
      <c r="I306" s="268"/>
      <c r="J306" s="268"/>
      <c r="K306" s="268"/>
      <c r="L306" s="49">
        <v>144.3</v>
      </c>
      <c r="M306" s="49">
        <f>6.4+17.1+14.4+10.6</f>
        <v>48.5</v>
      </c>
      <c r="N306" s="268"/>
      <c r="O306" s="268"/>
      <c r="P306" s="268"/>
      <c r="Q306" s="268"/>
      <c r="R306" s="65" t="s">
        <v>594</v>
      </c>
      <c r="S306" s="65">
        <f>1508+2249+4373+881</f>
        <v>9011</v>
      </c>
    </row>
    <row r="307" spans="1:19" s="133" customFormat="1" ht="87">
      <c r="A307" s="65"/>
      <c r="B307" s="49">
        <v>4</v>
      </c>
      <c r="C307" s="65" t="s">
        <v>595</v>
      </c>
      <c r="D307" s="65" t="s">
        <v>24</v>
      </c>
      <c r="E307" s="65" t="s">
        <v>474</v>
      </c>
      <c r="F307" s="52">
        <f t="shared" si="28"/>
        <v>1130.4</v>
      </c>
      <c r="G307" s="52">
        <f t="shared" si="29"/>
        <v>688.7</v>
      </c>
      <c r="H307" s="268"/>
      <c r="I307" s="268"/>
      <c r="J307" s="268"/>
      <c r="K307" s="268"/>
      <c r="L307" s="49">
        <v>1130.4</v>
      </c>
      <c r="M307" s="52">
        <f>526.8+161.9</f>
        <v>688.7</v>
      </c>
      <c r="N307" s="268"/>
      <c r="O307" s="268"/>
      <c r="P307" s="268"/>
      <c r="Q307" s="268"/>
      <c r="R307" s="65" t="s">
        <v>596</v>
      </c>
      <c r="S307" s="65">
        <v>407</v>
      </c>
    </row>
    <row r="308" spans="1:19" s="133" customFormat="1" ht="45">
      <c r="A308" s="65"/>
      <c r="B308" s="49">
        <v>5</v>
      </c>
      <c r="C308" s="65" t="s">
        <v>597</v>
      </c>
      <c r="D308" s="65" t="s">
        <v>24</v>
      </c>
      <c r="E308" s="65" t="s">
        <v>474</v>
      </c>
      <c r="F308" s="52">
        <f t="shared" si="28"/>
        <v>184</v>
      </c>
      <c r="G308" s="269">
        <f t="shared" si="29"/>
        <v>0</v>
      </c>
      <c r="H308" s="268"/>
      <c r="I308" s="268"/>
      <c r="J308" s="268"/>
      <c r="K308" s="268"/>
      <c r="L308" s="52">
        <v>184</v>
      </c>
      <c r="M308" s="269">
        <v>0</v>
      </c>
      <c r="N308" s="268"/>
      <c r="O308" s="268"/>
      <c r="P308" s="268"/>
      <c r="Q308" s="268"/>
      <c r="R308" s="65" t="s">
        <v>598</v>
      </c>
      <c r="S308" s="204"/>
    </row>
    <row r="309" spans="1:19" s="133" customFormat="1" ht="45">
      <c r="A309" s="65"/>
      <c r="B309" s="49">
        <v>6</v>
      </c>
      <c r="C309" s="65" t="s">
        <v>599</v>
      </c>
      <c r="D309" s="65" t="s">
        <v>24</v>
      </c>
      <c r="E309" s="65" t="s">
        <v>474</v>
      </c>
      <c r="F309" s="52">
        <f t="shared" si="28"/>
        <v>98.2</v>
      </c>
      <c r="G309" s="269">
        <f t="shared" si="29"/>
        <v>0</v>
      </c>
      <c r="H309" s="268"/>
      <c r="I309" s="268"/>
      <c r="J309" s="268"/>
      <c r="K309" s="268"/>
      <c r="L309" s="49">
        <v>98.2</v>
      </c>
      <c r="M309" s="269">
        <v>0</v>
      </c>
      <c r="N309" s="268"/>
      <c r="O309" s="268"/>
      <c r="P309" s="268"/>
      <c r="Q309" s="268"/>
      <c r="R309" s="65" t="s">
        <v>598</v>
      </c>
      <c r="S309" s="204"/>
    </row>
    <row r="310" spans="1:19" s="133" customFormat="1" ht="45">
      <c r="A310" s="65"/>
      <c r="B310" s="49">
        <v>7</v>
      </c>
      <c r="C310" s="65" t="s">
        <v>600</v>
      </c>
      <c r="D310" s="65" t="s">
        <v>24</v>
      </c>
      <c r="E310" s="65" t="s">
        <v>474</v>
      </c>
      <c r="F310" s="52">
        <f t="shared" si="28"/>
        <v>17.7</v>
      </c>
      <c r="G310" s="269">
        <f t="shared" si="29"/>
        <v>0</v>
      </c>
      <c r="H310" s="268"/>
      <c r="I310" s="268"/>
      <c r="J310" s="268"/>
      <c r="K310" s="268"/>
      <c r="L310" s="49">
        <v>17.7</v>
      </c>
      <c r="M310" s="269">
        <v>0</v>
      </c>
      <c r="N310" s="268"/>
      <c r="O310" s="268"/>
      <c r="P310" s="268"/>
      <c r="Q310" s="268"/>
      <c r="R310" s="65" t="s">
        <v>598</v>
      </c>
      <c r="S310" s="204"/>
    </row>
    <row r="311" spans="1:19" s="133" customFormat="1" ht="45">
      <c r="A311" s="65"/>
      <c r="B311" s="49">
        <v>8</v>
      </c>
      <c r="C311" s="65" t="s">
        <v>601</v>
      </c>
      <c r="D311" s="65" t="s">
        <v>24</v>
      </c>
      <c r="E311" s="65" t="s">
        <v>474</v>
      </c>
      <c r="F311" s="52">
        <f t="shared" si="28"/>
        <v>5</v>
      </c>
      <c r="G311" s="269">
        <f t="shared" si="29"/>
        <v>0</v>
      </c>
      <c r="H311" s="268"/>
      <c r="I311" s="268"/>
      <c r="J311" s="268"/>
      <c r="K311" s="268"/>
      <c r="L311" s="52">
        <v>5</v>
      </c>
      <c r="M311" s="269">
        <v>0</v>
      </c>
      <c r="N311" s="268"/>
      <c r="O311" s="268"/>
      <c r="P311" s="268"/>
      <c r="Q311" s="268"/>
      <c r="R311" s="65" t="s">
        <v>598</v>
      </c>
      <c r="S311" s="204"/>
    </row>
    <row r="312" spans="1:19" s="133" customFormat="1" ht="73.5">
      <c r="A312" s="65"/>
      <c r="B312" s="49">
        <v>9</v>
      </c>
      <c r="C312" s="65" t="s">
        <v>602</v>
      </c>
      <c r="D312" s="65" t="s">
        <v>24</v>
      </c>
      <c r="E312" s="65" t="s">
        <v>474</v>
      </c>
      <c r="F312" s="52">
        <f t="shared" si="28"/>
        <v>26.4</v>
      </c>
      <c r="G312" s="52">
        <f t="shared" si="29"/>
        <v>24.6</v>
      </c>
      <c r="H312" s="268"/>
      <c r="I312" s="268"/>
      <c r="J312" s="268"/>
      <c r="K312" s="268"/>
      <c r="L312" s="49">
        <v>26.4</v>
      </c>
      <c r="M312" s="49">
        <v>24.6</v>
      </c>
      <c r="N312" s="268"/>
      <c r="O312" s="268"/>
      <c r="P312" s="268"/>
      <c r="Q312" s="268"/>
      <c r="R312" s="65" t="s">
        <v>603</v>
      </c>
      <c r="S312" s="65">
        <v>46</v>
      </c>
    </row>
    <row r="313" spans="1:19" s="133" customFormat="1" ht="123.75" customHeight="1">
      <c r="A313" s="65"/>
      <c r="B313" s="49">
        <v>10</v>
      </c>
      <c r="C313" s="65" t="s">
        <v>604</v>
      </c>
      <c r="D313" s="65" t="s">
        <v>24</v>
      </c>
      <c r="E313" s="65" t="s">
        <v>474</v>
      </c>
      <c r="F313" s="52">
        <f t="shared" si="28"/>
        <v>2106.2</v>
      </c>
      <c r="G313" s="52">
        <f t="shared" si="29"/>
        <v>875.4</v>
      </c>
      <c r="H313" s="49">
        <v>1209.1</v>
      </c>
      <c r="I313" s="49">
        <f>337.5+409.8+40.6</f>
        <v>787.9</v>
      </c>
      <c r="J313" s="268"/>
      <c r="K313" s="268"/>
      <c r="L313" s="52">
        <v>897.1</v>
      </c>
      <c r="M313" s="49">
        <f>37.5+45.5+4.5</f>
        <v>87.5</v>
      </c>
      <c r="N313" s="268"/>
      <c r="O313" s="268"/>
      <c r="P313" s="268"/>
      <c r="Q313" s="268"/>
      <c r="R313" s="65" t="s">
        <v>605</v>
      </c>
      <c r="S313" s="235">
        <v>1955</v>
      </c>
    </row>
    <row r="314" spans="1:19" s="133" customFormat="1" ht="30.75">
      <c r="A314" s="65"/>
      <c r="B314" s="49"/>
      <c r="C314" s="65"/>
      <c r="D314" s="65"/>
      <c r="E314" s="65"/>
      <c r="F314" s="52"/>
      <c r="G314" s="52"/>
      <c r="H314" s="49"/>
      <c r="I314" s="49"/>
      <c r="J314" s="268"/>
      <c r="K314" s="268"/>
      <c r="L314" s="52"/>
      <c r="M314" s="49"/>
      <c r="N314" s="268"/>
      <c r="O314" s="268"/>
      <c r="P314" s="268"/>
      <c r="Q314" s="268"/>
      <c r="R314" s="65" t="s">
        <v>606</v>
      </c>
      <c r="S314" s="235">
        <v>20</v>
      </c>
    </row>
    <row r="315" spans="1:19" s="133" customFormat="1" ht="47.25" customHeight="1">
      <c r="A315" s="65"/>
      <c r="B315" s="49"/>
      <c r="C315" s="65"/>
      <c r="D315" s="65"/>
      <c r="E315" s="65"/>
      <c r="F315" s="52"/>
      <c r="G315" s="52"/>
      <c r="H315" s="49"/>
      <c r="I315" s="49"/>
      <c r="J315" s="268"/>
      <c r="K315" s="268"/>
      <c r="L315" s="52"/>
      <c r="M315" s="49"/>
      <c r="N315" s="268"/>
      <c r="O315" s="268"/>
      <c r="P315" s="268"/>
      <c r="Q315" s="268"/>
      <c r="R315" s="65" t="s">
        <v>607</v>
      </c>
      <c r="S315" s="65">
        <v>103</v>
      </c>
    </row>
    <row r="316" spans="1:19" s="133" customFormat="1" ht="73.5">
      <c r="A316" s="65"/>
      <c r="B316" s="49">
        <v>12</v>
      </c>
      <c r="C316" s="65" t="s">
        <v>608</v>
      </c>
      <c r="D316" s="65" t="s">
        <v>24</v>
      </c>
      <c r="E316" s="65" t="s">
        <v>474</v>
      </c>
      <c r="F316" s="199">
        <f aca="true" t="shared" si="30" ref="F316:F344">H316+J316+L316+N316+P316</f>
        <v>360.274</v>
      </c>
      <c r="G316" s="199">
        <f aca="true" t="shared" si="31" ref="G316:G344">I316+K316+M316+O316+Q316</f>
        <v>341.2</v>
      </c>
      <c r="H316" s="49">
        <v>327.522</v>
      </c>
      <c r="I316" s="52">
        <v>312</v>
      </c>
      <c r="J316" s="268"/>
      <c r="K316" s="268"/>
      <c r="L316" s="49">
        <v>32.752</v>
      </c>
      <c r="M316" s="49">
        <v>29.2</v>
      </c>
      <c r="N316" s="268"/>
      <c r="O316" s="268"/>
      <c r="P316" s="268"/>
      <c r="Q316" s="268"/>
      <c r="R316" s="65" t="s">
        <v>609</v>
      </c>
      <c r="S316" s="65">
        <v>1</v>
      </c>
    </row>
    <row r="317" spans="1:19" s="133" customFormat="1" ht="215.25">
      <c r="A317" s="65"/>
      <c r="B317" s="49">
        <v>13</v>
      </c>
      <c r="C317" s="65" t="s">
        <v>610</v>
      </c>
      <c r="D317" s="65" t="s">
        <v>24</v>
      </c>
      <c r="E317" s="65" t="s">
        <v>474</v>
      </c>
      <c r="F317" s="52">
        <f t="shared" si="30"/>
        <v>897.7</v>
      </c>
      <c r="G317" s="52">
        <f t="shared" si="31"/>
        <v>831.7</v>
      </c>
      <c r="H317" s="268"/>
      <c r="I317" s="268"/>
      <c r="J317" s="268"/>
      <c r="K317" s="268"/>
      <c r="L317" s="52">
        <v>897.7</v>
      </c>
      <c r="M317" s="49">
        <v>831.7</v>
      </c>
      <c r="N317" s="268"/>
      <c r="O317" s="268"/>
      <c r="P317" s="268"/>
      <c r="Q317" s="268"/>
      <c r="R317" s="65" t="s">
        <v>611</v>
      </c>
      <c r="S317" s="65" t="s">
        <v>612</v>
      </c>
    </row>
    <row r="318" spans="1:19" s="133" customFormat="1" ht="73.5">
      <c r="A318" s="65"/>
      <c r="B318" s="49">
        <v>14</v>
      </c>
      <c r="C318" s="65" t="s">
        <v>613</v>
      </c>
      <c r="D318" s="65" t="s">
        <v>24</v>
      </c>
      <c r="E318" s="65" t="s">
        <v>474</v>
      </c>
      <c r="F318" s="52">
        <f t="shared" si="30"/>
        <v>857.6</v>
      </c>
      <c r="G318" s="52">
        <f t="shared" si="31"/>
        <v>696.4</v>
      </c>
      <c r="H318" s="268"/>
      <c r="I318" s="268"/>
      <c r="J318" s="268"/>
      <c r="K318" s="268"/>
      <c r="L318" s="52">
        <v>857.6</v>
      </c>
      <c r="M318" s="52">
        <v>696.4</v>
      </c>
      <c r="N318" s="268"/>
      <c r="O318" s="268"/>
      <c r="P318" s="268"/>
      <c r="Q318" s="268"/>
      <c r="R318" s="65" t="s">
        <v>614</v>
      </c>
      <c r="S318" s="65" t="s">
        <v>615</v>
      </c>
    </row>
    <row r="319" spans="1:19" s="133" customFormat="1" ht="73.5">
      <c r="A319" s="65"/>
      <c r="B319" s="49">
        <v>15</v>
      </c>
      <c r="C319" s="65" t="s">
        <v>616</v>
      </c>
      <c r="D319" s="65" t="s">
        <v>24</v>
      </c>
      <c r="E319" s="65" t="s">
        <v>474</v>
      </c>
      <c r="F319" s="52">
        <f t="shared" si="30"/>
        <v>204.5</v>
      </c>
      <c r="G319" s="52">
        <f t="shared" si="31"/>
        <v>204</v>
      </c>
      <c r="H319" s="49">
        <v>204.5</v>
      </c>
      <c r="I319" s="52">
        <v>204</v>
      </c>
      <c r="J319" s="268"/>
      <c r="K319" s="268"/>
      <c r="L319" s="268"/>
      <c r="M319" s="268"/>
      <c r="N319" s="268"/>
      <c r="O319" s="268"/>
      <c r="P319" s="268"/>
      <c r="Q319" s="268"/>
      <c r="R319" s="65" t="s">
        <v>617</v>
      </c>
      <c r="S319" s="65">
        <v>35</v>
      </c>
    </row>
    <row r="320" spans="1:19" s="133" customFormat="1" ht="116.25">
      <c r="A320" s="65"/>
      <c r="B320" s="49">
        <v>16</v>
      </c>
      <c r="C320" s="65" t="s">
        <v>618</v>
      </c>
      <c r="D320" s="65" t="s">
        <v>24</v>
      </c>
      <c r="E320" s="65" t="s">
        <v>474</v>
      </c>
      <c r="F320" s="52">
        <f t="shared" si="30"/>
        <v>6200.5</v>
      </c>
      <c r="G320" s="52">
        <f t="shared" si="31"/>
        <v>5541.1</v>
      </c>
      <c r="H320" s="268"/>
      <c r="I320" s="268"/>
      <c r="J320" s="268"/>
      <c r="K320" s="268"/>
      <c r="L320" s="49">
        <v>6200.5</v>
      </c>
      <c r="M320" s="49">
        <v>5541.1</v>
      </c>
      <c r="N320" s="268"/>
      <c r="O320" s="268"/>
      <c r="P320" s="268"/>
      <c r="Q320" s="268"/>
      <c r="R320" s="65" t="s">
        <v>619</v>
      </c>
      <c r="S320" s="65" t="s">
        <v>620</v>
      </c>
    </row>
    <row r="321" spans="1:19" s="133" customFormat="1" ht="45">
      <c r="A321" s="65"/>
      <c r="B321" s="49">
        <v>17</v>
      </c>
      <c r="C321" s="65" t="s">
        <v>621</v>
      </c>
      <c r="D321" s="65" t="s">
        <v>24</v>
      </c>
      <c r="E321" s="65" t="s">
        <v>474</v>
      </c>
      <c r="F321" s="52">
        <f t="shared" si="30"/>
        <v>50</v>
      </c>
      <c r="G321" s="52">
        <f t="shared" si="31"/>
        <v>50</v>
      </c>
      <c r="H321" s="268"/>
      <c r="I321" s="268"/>
      <c r="J321" s="268"/>
      <c r="K321" s="268"/>
      <c r="L321" s="52">
        <v>50</v>
      </c>
      <c r="M321" s="52">
        <v>50</v>
      </c>
      <c r="N321" s="268"/>
      <c r="O321" s="268"/>
      <c r="P321" s="268"/>
      <c r="Q321" s="268"/>
      <c r="R321" s="65" t="s">
        <v>622</v>
      </c>
      <c r="S321" s="65">
        <v>571</v>
      </c>
    </row>
    <row r="322" spans="1:19" s="133" customFormat="1" ht="102">
      <c r="A322" s="65"/>
      <c r="B322" s="49">
        <v>18</v>
      </c>
      <c r="C322" s="65" t="s">
        <v>623</v>
      </c>
      <c r="D322" s="65" t="s">
        <v>24</v>
      </c>
      <c r="E322" s="65" t="s">
        <v>474</v>
      </c>
      <c r="F322" s="52">
        <f t="shared" si="30"/>
        <v>198</v>
      </c>
      <c r="G322" s="269">
        <f t="shared" si="31"/>
        <v>0</v>
      </c>
      <c r="H322" s="268"/>
      <c r="I322" s="268"/>
      <c r="J322" s="268"/>
      <c r="K322" s="268"/>
      <c r="L322" s="52">
        <v>198</v>
      </c>
      <c r="M322" s="269">
        <v>0</v>
      </c>
      <c r="N322" s="268"/>
      <c r="O322" s="268"/>
      <c r="P322" s="268"/>
      <c r="Q322" s="268"/>
      <c r="R322" s="65" t="s">
        <v>114</v>
      </c>
      <c r="S322" s="204"/>
    </row>
    <row r="323" spans="1:19" s="133" customFormat="1" ht="102">
      <c r="A323" s="65"/>
      <c r="B323" s="49">
        <v>19</v>
      </c>
      <c r="C323" s="65" t="s">
        <v>624</v>
      </c>
      <c r="D323" s="65" t="s">
        <v>24</v>
      </c>
      <c r="E323" s="65" t="s">
        <v>474</v>
      </c>
      <c r="F323" s="52">
        <f t="shared" si="30"/>
        <v>198</v>
      </c>
      <c r="G323" s="269">
        <f t="shared" si="31"/>
        <v>0</v>
      </c>
      <c r="H323" s="268"/>
      <c r="I323" s="268"/>
      <c r="J323" s="268"/>
      <c r="K323" s="268"/>
      <c r="L323" s="52">
        <v>198</v>
      </c>
      <c r="M323" s="269">
        <v>0</v>
      </c>
      <c r="N323" s="268"/>
      <c r="O323" s="268"/>
      <c r="P323" s="268"/>
      <c r="Q323" s="268"/>
      <c r="R323" s="65" t="s">
        <v>114</v>
      </c>
      <c r="S323" s="204"/>
    </row>
    <row r="324" spans="1:19" s="133" customFormat="1" ht="187.5">
      <c r="A324" s="65"/>
      <c r="B324" s="49">
        <v>20</v>
      </c>
      <c r="C324" s="65" t="s">
        <v>625</v>
      </c>
      <c r="D324" s="65" t="s">
        <v>24</v>
      </c>
      <c r="E324" s="65" t="s">
        <v>474</v>
      </c>
      <c r="F324" s="52">
        <f t="shared" si="30"/>
        <v>503</v>
      </c>
      <c r="G324" s="52">
        <f t="shared" si="31"/>
        <v>486.3</v>
      </c>
      <c r="H324" s="268"/>
      <c r="I324" s="268"/>
      <c r="J324" s="268"/>
      <c r="K324" s="268"/>
      <c r="L324" s="52">
        <v>503</v>
      </c>
      <c r="M324" s="52">
        <v>486.3</v>
      </c>
      <c r="N324" s="268"/>
      <c r="O324" s="268"/>
      <c r="P324" s="268"/>
      <c r="Q324" s="268"/>
      <c r="R324" s="65" t="s">
        <v>626</v>
      </c>
      <c r="S324" s="65" t="s">
        <v>627</v>
      </c>
    </row>
    <row r="325" spans="1:19" s="133" customFormat="1" ht="58.5">
      <c r="A325" s="65"/>
      <c r="B325" s="49">
        <v>21</v>
      </c>
      <c r="C325" s="65" t="s">
        <v>628</v>
      </c>
      <c r="D325" s="65" t="s">
        <v>24</v>
      </c>
      <c r="E325" s="65" t="s">
        <v>474</v>
      </c>
      <c r="F325" s="52">
        <f t="shared" si="30"/>
        <v>15</v>
      </c>
      <c r="G325" s="269">
        <f t="shared" si="31"/>
        <v>0</v>
      </c>
      <c r="H325" s="268"/>
      <c r="I325" s="268"/>
      <c r="J325" s="268"/>
      <c r="K325" s="268"/>
      <c r="L325" s="52">
        <v>15</v>
      </c>
      <c r="M325" s="269">
        <v>0</v>
      </c>
      <c r="N325" s="268"/>
      <c r="O325" s="268"/>
      <c r="P325" s="268"/>
      <c r="Q325" s="268"/>
      <c r="R325" s="65" t="s">
        <v>629</v>
      </c>
      <c r="S325" s="65"/>
    </row>
    <row r="326" spans="1:19" s="133" customFormat="1" ht="58.5">
      <c r="A326" s="65"/>
      <c r="B326" s="49">
        <v>23</v>
      </c>
      <c r="C326" s="65" t="s">
        <v>630</v>
      </c>
      <c r="D326" s="65" t="s">
        <v>24</v>
      </c>
      <c r="E326" s="65" t="s">
        <v>474</v>
      </c>
      <c r="F326" s="52">
        <f t="shared" si="30"/>
        <v>32</v>
      </c>
      <c r="G326" s="269">
        <f t="shared" si="31"/>
        <v>0</v>
      </c>
      <c r="H326" s="268"/>
      <c r="I326" s="268"/>
      <c r="J326" s="268"/>
      <c r="K326" s="268"/>
      <c r="L326" s="52">
        <v>32</v>
      </c>
      <c r="M326" s="269">
        <v>0</v>
      </c>
      <c r="N326" s="268"/>
      <c r="O326" s="268"/>
      <c r="P326" s="268"/>
      <c r="Q326" s="268"/>
      <c r="R326" s="65" t="s">
        <v>629</v>
      </c>
      <c r="S326" s="65"/>
    </row>
    <row r="327" spans="1:19" s="133" customFormat="1" ht="58.5">
      <c r="A327" s="65"/>
      <c r="B327" s="49">
        <v>24</v>
      </c>
      <c r="C327" s="65" t="s">
        <v>631</v>
      </c>
      <c r="D327" s="65" t="s">
        <v>24</v>
      </c>
      <c r="E327" s="65" t="s">
        <v>474</v>
      </c>
      <c r="F327" s="52">
        <f t="shared" si="30"/>
        <v>146.8</v>
      </c>
      <c r="G327" s="52">
        <f t="shared" si="31"/>
        <v>52.7</v>
      </c>
      <c r="H327" s="268"/>
      <c r="I327" s="268"/>
      <c r="J327" s="268"/>
      <c r="K327" s="268"/>
      <c r="L327" s="52">
        <v>146.8</v>
      </c>
      <c r="M327" s="52">
        <v>52.7</v>
      </c>
      <c r="N327" s="268"/>
      <c r="O327" s="268"/>
      <c r="P327" s="268"/>
      <c r="Q327" s="268"/>
      <c r="R327" s="65" t="s">
        <v>632</v>
      </c>
      <c r="S327" s="65">
        <v>4</v>
      </c>
    </row>
    <row r="328" spans="1:19" s="133" customFormat="1" ht="144.75">
      <c r="A328" s="65"/>
      <c r="B328" s="49">
        <v>25</v>
      </c>
      <c r="C328" s="65" t="s">
        <v>633</v>
      </c>
      <c r="D328" s="65" t="s">
        <v>24</v>
      </c>
      <c r="E328" s="65" t="s">
        <v>474</v>
      </c>
      <c r="F328" s="52">
        <f t="shared" si="30"/>
        <v>24.8</v>
      </c>
      <c r="G328" s="269">
        <f t="shared" si="31"/>
        <v>0</v>
      </c>
      <c r="H328" s="268"/>
      <c r="I328" s="268"/>
      <c r="J328" s="268"/>
      <c r="K328" s="268"/>
      <c r="L328" s="52">
        <v>24.8</v>
      </c>
      <c r="M328" s="269">
        <v>0</v>
      </c>
      <c r="N328" s="268"/>
      <c r="O328" s="268"/>
      <c r="P328" s="268"/>
      <c r="Q328" s="268"/>
      <c r="R328" s="65" t="s">
        <v>114</v>
      </c>
      <c r="S328" s="65"/>
    </row>
    <row r="329" spans="1:19" s="133" customFormat="1" ht="215.25">
      <c r="A329" s="65"/>
      <c r="B329" s="49">
        <v>26</v>
      </c>
      <c r="C329" s="65" t="s">
        <v>634</v>
      </c>
      <c r="D329" s="65" t="s">
        <v>24</v>
      </c>
      <c r="E329" s="65" t="s">
        <v>474</v>
      </c>
      <c r="F329" s="52">
        <f t="shared" si="30"/>
        <v>68</v>
      </c>
      <c r="G329" s="52">
        <f t="shared" si="31"/>
        <v>68</v>
      </c>
      <c r="H329" s="268"/>
      <c r="I329" s="268"/>
      <c r="J329" s="268"/>
      <c r="K329" s="268"/>
      <c r="L329" s="52">
        <v>68</v>
      </c>
      <c r="M329" s="52">
        <v>68</v>
      </c>
      <c r="N329" s="268"/>
      <c r="O329" s="268"/>
      <c r="P329" s="268"/>
      <c r="Q329" s="268"/>
      <c r="R329" s="65" t="s">
        <v>635</v>
      </c>
      <c r="S329" s="65">
        <v>1</v>
      </c>
    </row>
    <row r="330" spans="1:19" s="133" customFormat="1" ht="45">
      <c r="A330" s="65"/>
      <c r="B330" s="49">
        <v>27</v>
      </c>
      <c r="C330" s="65" t="s">
        <v>636</v>
      </c>
      <c r="D330" s="65" t="s">
        <v>24</v>
      </c>
      <c r="E330" s="65" t="s">
        <v>474</v>
      </c>
      <c r="F330" s="52">
        <f t="shared" si="30"/>
        <v>7.3</v>
      </c>
      <c r="G330" s="269">
        <f t="shared" si="31"/>
        <v>0</v>
      </c>
      <c r="H330" s="49">
        <v>7.3</v>
      </c>
      <c r="I330" s="269">
        <v>0</v>
      </c>
      <c r="J330" s="268"/>
      <c r="K330" s="268"/>
      <c r="L330" s="52"/>
      <c r="M330" s="268"/>
      <c r="N330" s="268"/>
      <c r="O330" s="268"/>
      <c r="P330" s="268"/>
      <c r="Q330" s="268"/>
      <c r="R330" s="65" t="s">
        <v>629</v>
      </c>
      <c r="S330" s="204"/>
    </row>
    <row r="331" spans="1:19" s="133" customFormat="1" ht="102">
      <c r="A331" s="65"/>
      <c r="B331" s="49">
        <v>28</v>
      </c>
      <c r="C331" s="65" t="s">
        <v>637</v>
      </c>
      <c r="D331" s="65" t="s">
        <v>24</v>
      </c>
      <c r="E331" s="65" t="s">
        <v>474</v>
      </c>
      <c r="F331" s="52">
        <f t="shared" si="30"/>
        <v>248.9</v>
      </c>
      <c r="G331" s="269">
        <f t="shared" si="31"/>
        <v>0</v>
      </c>
      <c r="H331" s="268"/>
      <c r="I331" s="268"/>
      <c r="J331" s="268"/>
      <c r="K331" s="268"/>
      <c r="L331" s="52">
        <v>248.9</v>
      </c>
      <c r="M331" s="269">
        <v>0</v>
      </c>
      <c r="N331" s="268"/>
      <c r="O331" s="268"/>
      <c r="P331" s="268"/>
      <c r="Q331" s="268"/>
      <c r="R331" s="65" t="s">
        <v>638</v>
      </c>
      <c r="S331" s="204"/>
    </row>
    <row r="332" spans="1:19" s="133" customFormat="1" ht="102">
      <c r="A332" s="65"/>
      <c r="B332" s="49">
        <v>29</v>
      </c>
      <c r="C332" s="65" t="s">
        <v>639</v>
      </c>
      <c r="D332" s="65" t="s">
        <v>24</v>
      </c>
      <c r="E332" s="65" t="s">
        <v>474</v>
      </c>
      <c r="F332" s="52">
        <f t="shared" si="30"/>
        <v>90.8</v>
      </c>
      <c r="G332" s="269">
        <f t="shared" si="31"/>
        <v>0</v>
      </c>
      <c r="H332" s="268"/>
      <c r="I332" s="268"/>
      <c r="J332" s="268"/>
      <c r="K332" s="268"/>
      <c r="L332" s="52">
        <v>90.8</v>
      </c>
      <c r="M332" s="269">
        <v>0</v>
      </c>
      <c r="N332" s="268"/>
      <c r="O332" s="268"/>
      <c r="P332" s="268"/>
      <c r="Q332" s="268"/>
      <c r="R332" s="65" t="s">
        <v>638</v>
      </c>
      <c r="S332" s="204"/>
    </row>
    <row r="333" spans="1:19" s="133" customFormat="1" ht="102">
      <c r="A333" s="65"/>
      <c r="B333" s="49">
        <v>30</v>
      </c>
      <c r="C333" s="65" t="s">
        <v>640</v>
      </c>
      <c r="D333" s="65" t="s">
        <v>24</v>
      </c>
      <c r="E333" s="65" t="s">
        <v>474</v>
      </c>
      <c r="F333" s="52">
        <f t="shared" si="30"/>
        <v>229</v>
      </c>
      <c r="G333" s="52">
        <f t="shared" si="31"/>
        <v>229</v>
      </c>
      <c r="H333" s="268"/>
      <c r="I333" s="268"/>
      <c r="J333" s="268"/>
      <c r="K333" s="268"/>
      <c r="L333" s="52">
        <v>229</v>
      </c>
      <c r="M333" s="52">
        <v>229</v>
      </c>
      <c r="N333" s="268"/>
      <c r="O333" s="268"/>
      <c r="P333" s="268"/>
      <c r="Q333" s="268"/>
      <c r="R333" s="65" t="s">
        <v>114</v>
      </c>
      <c r="S333" s="65">
        <v>1</v>
      </c>
    </row>
    <row r="334" spans="1:19" s="133" customFormat="1" ht="102">
      <c r="A334" s="65"/>
      <c r="B334" s="49">
        <v>31</v>
      </c>
      <c r="C334" s="65" t="s">
        <v>641</v>
      </c>
      <c r="D334" s="65" t="s">
        <v>24</v>
      </c>
      <c r="E334" s="65" t="s">
        <v>474</v>
      </c>
      <c r="F334" s="52">
        <f t="shared" si="30"/>
        <v>198.2</v>
      </c>
      <c r="G334" s="52">
        <f t="shared" si="31"/>
        <v>198</v>
      </c>
      <c r="H334" s="268"/>
      <c r="I334" s="268"/>
      <c r="J334" s="268"/>
      <c r="K334" s="268"/>
      <c r="L334" s="52">
        <v>198.2</v>
      </c>
      <c r="M334" s="52">
        <v>198</v>
      </c>
      <c r="N334" s="268"/>
      <c r="O334" s="268"/>
      <c r="P334" s="268"/>
      <c r="Q334" s="268"/>
      <c r="R334" s="65" t="s">
        <v>642</v>
      </c>
      <c r="S334" s="65">
        <v>20</v>
      </c>
    </row>
    <row r="335" spans="1:19" s="133" customFormat="1" ht="129.75">
      <c r="A335" s="65"/>
      <c r="B335" s="49">
        <v>32</v>
      </c>
      <c r="C335" s="65" t="s">
        <v>643</v>
      </c>
      <c r="D335" s="65" t="s">
        <v>24</v>
      </c>
      <c r="E335" s="65" t="s">
        <v>474</v>
      </c>
      <c r="F335" s="52">
        <f t="shared" si="30"/>
        <v>199.6</v>
      </c>
      <c r="G335" s="52">
        <f t="shared" si="31"/>
        <v>199.6</v>
      </c>
      <c r="H335" s="268"/>
      <c r="I335" s="268"/>
      <c r="J335" s="268"/>
      <c r="K335" s="268"/>
      <c r="L335" s="52">
        <v>199.6</v>
      </c>
      <c r="M335" s="49">
        <v>199.6</v>
      </c>
      <c r="N335" s="268"/>
      <c r="O335" s="268"/>
      <c r="P335" s="268"/>
      <c r="Q335" s="268"/>
      <c r="R335" s="65" t="s">
        <v>644</v>
      </c>
      <c r="S335" s="65">
        <v>200</v>
      </c>
    </row>
    <row r="336" spans="1:19" s="274" customFormat="1" ht="133.5">
      <c r="A336" s="65"/>
      <c r="B336" s="132">
        <v>33</v>
      </c>
      <c r="C336" s="251" t="s">
        <v>645</v>
      </c>
      <c r="D336" s="251" t="s">
        <v>24</v>
      </c>
      <c r="E336" s="251" t="s">
        <v>474</v>
      </c>
      <c r="F336" s="270">
        <f t="shared" si="30"/>
        <v>652</v>
      </c>
      <c r="G336" s="270">
        <f t="shared" si="31"/>
        <v>442.1</v>
      </c>
      <c r="H336" s="271"/>
      <c r="I336" s="271"/>
      <c r="J336" s="271"/>
      <c r="K336" s="271"/>
      <c r="L336" s="270">
        <v>652</v>
      </c>
      <c r="M336" s="132">
        <v>442.1</v>
      </c>
      <c r="N336" s="271"/>
      <c r="O336" s="271"/>
      <c r="P336" s="271"/>
      <c r="Q336" s="271"/>
      <c r="R336" s="272" t="s">
        <v>646</v>
      </c>
      <c r="S336" s="273" t="s">
        <v>647</v>
      </c>
    </row>
    <row r="337" spans="1:19" s="133" customFormat="1" ht="145.5">
      <c r="A337" s="65"/>
      <c r="B337" s="49">
        <v>34</v>
      </c>
      <c r="C337" s="65" t="s">
        <v>648</v>
      </c>
      <c r="D337" s="65" t="s">
        <v>24</v>
      </c>
      <c r="E337" s="65" t="s">
        <v>474</v>
      </c>
      <c r="F337" s="52">
        <f t="shared" si="30"/>
        <v>13.4</v>
      </c>
      <c r="G337" s="269">
        <f t="shared" si="31"/>
        <v>0</v>
      </c>
      <c r="H337" s="268"/>
      <c r="I337" s="268"/>
      <c r="J337" s="268"/>
      <c r="K337" s="268"/>
      <c r="L337" s="52">
        <v>13.4</v>
      </c>
      <c r="M337" s="269">
        <v>0</v>
      </c>
      <c r="N337" s="268"/>
      <c r="O337" s="268"/>
      <c r="P337" s="268"/>
      <c r="Q337" s="268"/>
      <c r="R337" s="65" t="s">
        <v>114</v>
      </c>
      <c r="S337" s="204"/>
    </row>
    <row r="338" spans="1:19" s="133" customFormat="1" ht="102">
      <c r="A338" s="65"/>
      <c r="B338" s="275">
        <v>35</v>
      </c>
      <c r="C338" s="276" t="s">
        <v>649</v>
      </c>
      <c r="D338" s="276" t="s">
        <v>24</v>
      </c>
      <c r="E338" s="276" t="s">
        <v>474</v>
      </c>
      <c r="F338" s="277">
        <f t="shared" si="30"/>
        <v>293.7</v>
      </c>
      <c r="G338" s="277">
        <f t="shared" si="31"/>
        <v>293.7</v>
      </c>
      <c r="H338" s="278"/>
      <c r="I338" s="278"/>
      <c r="J338" s="278"/>
      <c r="K338" s="278"/>
      <c r="L338" s="277">
        <v>293.7</v>
      </c>
      <c r="M338" s="275">
        <v>293.7</v>
      </c>
      <c r="N338" s="278"/>
      <c r="O338" s="278"/>
      <c r="P338" s="278"/>
      <c r="Q338" s="278"/>
      <c r="R338" s="65" t="s">
        <v>650</v>
      </c>
      <c r="S338" s="65" t="s">
        <v>651</v>
      </c>
    </row>
    <row r="339" spans="1:19" s="133" customFormat="1" ht="144.75">
      <c r="A339" s="65"/>
      <c r="B339" s="49">
        <v>36</v>
      </c>
      <c r="C339" s="65" t="s">
        <v>652</v>
      </c>
      <c r="D339" s="276" t="s">
        <v>24</v>
      </c>
      <c r="E339" s="276" t="s">
        <v>474</v>
      </c>
      <c r="F339" s="277">
        <f t="shared" si="30"/>
        <v>291.1</v>
      </c>
      <c r="G339" s="277">
        <f t="shared" si="31"/>
        <v>291.1</v>
      </c>
      <c r="H339" s="278"/>
      <c r="I339" s="268"/>
      <c r="J339" s="268"/>
      <c r="K339" s="268"/>
      <c r="L339" s="52">
        <v>291.1</v>
      </c>
      <c r="M339" s="49">
        <v>291.1</v>
      </c>
      <c r="N339" s="268"/>
      <c r="O339" s="268"/>
      <c r="P339" s="268"/>
      <c r="Q339" s="268"/>
      <c r="R339" s="65" t="s">
        <v>653</v>
      </c>
      <c r="S339" s="65">
        <v>892</v>
      </c>
    </row>
    <row r="340" spans="1:19" s="133" customFormat="1" ht="58.5">
      <c r="A340" s="65"/>
      <c r="B340" s="49">
        <v>37</v>
      </c>
      <c r="C340" s="65" t="s">
        <v>654</v>
      </c>
      <c r="D340" s="276" t="s">
        <v>24</v>
      </c>
      <c r="E340" s="276" t="s">
        <v>474</v>
      </c>
      <c r="F340" s="277">
        <f t="shared" si="30"/>
        <v>840.6</v>
      </c>
      <c r="G340" s="279">
        <f t="shared" si="31"/>
        <v>0</v>
      </c>
      <c r="H340" s="49">
        <v>840.6</v>
      </c>
      <c r="I340" s="269">
        <v>0</v>
      </c>
      <c r="J340" s="268"/>
      <c r="K340" s="268"/>
      <c r="L340" s="52"/>
      <c r="M340" s="268"/>
      <c r="N340" s="268"/>
      <c r="O340" s="268"/>
      <c r="P340" s="268"/>
      <c r="Q340" s="268"/>
      <c r="R340" s="65" t="s">
        <v>655</v>
      </c>
      <c r="S340" s="65"/>
    </row>
    <row r="341" spans="1:19" s="133" customFormat="1" ht="102">
      <c r="A341" s="65"/>
      <c r="B341" s="49">
        <v>38</v>
      </c>
      <c r="C341" s="65" t="s">
        <v>656</v>
      </c>
      <c r="D341" s="276" t="s">
        <v>24</v>
      </c>
      <c r="E341" s="276" t="s">
        <v>474</v>
      </c>
      <c r="F341" s="277">
        <f t="shared" si="30"/>
        <v>261.9</v>
      </c>
      <c r="G341" s="277">
        <f t="shared" si="31"/>
        <v>261.9</v>
      </c>
      <c r="H341" s="49"/>
      <c r="I341" s="268"/>
      <c r="J341" s="268"/>
      <c r="K341" s="268"/>
      <c r="L341" s="52">
        <v>261.9</v>
      </c>
      <c r="M341" s="49">
        <v>261.9</v>
      </c>
      <c r="N341" s="268"/>
      <c r="O341" s="268"/>
      <c r="P341" s="268"/>
      <c r="Q341" s="268"/>
      <c r="R341" s="65" t="s">
        <v>657</v>
      </c>
      <c r="S341" s="65">
        <v>18</v>
      </c>
    </row>
    <row r="342" spans="1:19" s="133" customFormat="1" ht="102">
      <c r="A342" s="65"/>
      <c r="B342" s="49">
        <v>39</v>
      </c>
      <c r="C342" s="65" t="s">
        <v>658</v>
      </c>
      <c r="D342" s="276" t="s">
        <v>24</v>
      </c>
      <c r="E342" s="276" t="s">
        <v>474</v>
      </c>
      <c r="F342" s="277">
        <f t="shared" si="30"/>
        <v>134</v>
      </c>
      <c r="G342" s="279">
        <f t="shared" si="31"/>
        <v>0</v>
      </c>
      <c r="H342" s="49"/>
      <c r="I342" s="268"/>
      <c r="J342" s="268"/>
      <c r="K342" s="268"/>
      <c r="L342" s="52">
        <v>134</v>
      </c>
      <c r="M342" s="269">
        <v>0</v>
      </c>
      <c r="N342" s="268"/>
      <c r="O342" s="268"/>
      <c r="P342" s="268"/>
      <c r="Q342" s="268"/>
      <c r="R342" s="65" t="s">
        <v>657</v>
      </c>
      <c r="S342" s="65"/>
    </row>
    <row r="343" spans="1:19" s="133" customFormat="1" ht="58.5">
      <c r="A343" s="65"/>
      <c r="B343" s="49">
        <v>40</v>
      </c>
      <c r="C343" s="65" t="s">
        <v>659</v>
      </c>
      <c r="D343" s="276" t="s">
        <v>24</v>
      </c>
      <c r="E343" s="276" t="s">
        <v>474</v>
      </c>
      <c r="F343" s="277">
        <f t="shared" si="30"/>
        <v>35.1</v>
      </c>
      <c r="G343" s="277">
        <f t="shared" si="31"/>
        <v>35.1</v>
      </c>
      <c r="H343" s="49"/>
      <c r="I343" s="268"/>
      <c r="J343" s="268"/>
      <c r="K343" s="268"/>
      <c r="L343" s="52">
        <v>35.1</v>
      </c>
      <c r="M343" s="49">
        <v>35.1</v>
      </c>
      <c r="N343" s="268"/>
      <c r="O343" s="268"/>
      <c r="P343" s="268"/>
      <c r="Q343" s="268"/>
      <c r="R343" s="65" t="s">
        <v>617</v>
      </c>
      <c r="S343" s="65">
        <v>2</v>
      </c>
    </row>
    <row r="344" spans="1:19" s="274" customFormat="1" ht="30.75" customHeight="1">
      <c r="A344" s="65"/>
      <c r="B344" s="49">
        <v>41</v>
      </c>
      <c r="C344" s="65" t="s">
        <v>660</v>
      </c>
      <c r="D344" s="65" t="s">
        <v>24</v>
      </c>
      <c r="E344" s="65" t="s">
        <v>474</v>
      </c>
      <c r="F344" s="52">
        <f t="shared" si="30"/>
        <v>250.7</v>
      </c>
      <c r="G344" s="52">
        <f t="shared" si="31"/>
        <v>250.7</v>
      </c>
      <c r="H344" s="49"/>
      <c r="I344" s="49"/>
      <c r="J344" s="49"/>
      <c r="K344" s="49"/>
      <c r="L344" s="52">
        <v>250.7</v>
      </c>
      <c r="M344" s="49">
        <v>250.7</v>
      </c>
      <c r="N344" s="268"/>
      <c r="O344" s="268"/>
      <c r="P344" s="268"/>
      <c r="Q344" s="268"/>
      <c r="R344" s="65" t="s">
        <v>661</v>
      </c>
      <c r="S344" s="65">
        <v>70</v>
      </c>
    </row>
    <row r="345" spans="1:19" s="133" customFormat="1" ht="30.75">
      <c r="A345" s="65"/>
      <c r="B345" s="49"/>
      <c r="C345" s="65"/>
      <c r="D345" s="65"/>
      <c r="E345" s="65"/>
      <c r="F345" s="52"/>
      <c r="G345" s="52"/>
      <c r="H345" s="49"/>
      <c r="I345" s="49"/>
      <c r="J345" s="49"/>
      <c r="K345" s="49"/>
      <c r="L345" s="52"/>
      <c r="M345" s="49"/>
      <c r="N345" s="268"/>
      <c r="O345" s="268"/>
      <c r="P345" s="268"/>
      <c r="Q345" s="268"/>
      <c r="R345" s="65" t="s">
        <v>662</v>
      </c>
      <c r="S345" s="65">
        <v>10</v>
      </c>
    </row>
    <row r="346" spans="1:19" s="133" customFormat="1" ht="45">
      <c r="A346" s="65"/>
      <c r="B346" s="49"/>
      <c r="C346" s="65"/>
      <c r="D346" s="65"/>
      <c r="E346" s="65"/>
      <c r="F346" s="52"/>
      <c r="G346" s="52"/>
      <c r="H346" s="49"/>
      <c r="I346" s="49"/>
      <c r="J346" s="49"/>
      <c r="K346" s="49"/>
      <c r="L346" s="52"/>
      <c r="M346" s="49"/>
      <c r="N346" s="268"/>
      <c r="O346" s="268"/>
      <c r="P346" s="268"/>
      <c r="Q346" s="268"/>
      <c r="R346" s="65" t="s">
        <v>663</v>
      </c>
      <c r="S346" s="65">
        <v>1.5</v>
      </c>
    </row>
    <row r="347" spans="1:19" s="133" customFormat="1" ht="87">
      <c r="A347" s="65"/>
      <c r="B347" s="280">
        <v>42</v>
      </c>
      <c r="C347" s="281" t="s">
        <v>664</v>
      </c>
      <c r="D347" s="65" t="s">
        <v>24</v>
      </c>
      <c r="E347" s="65" t="s">
        <v>474</v>
      </c>
      <c r="F347" s="52">
        <f aca="true" t="shared" si="32" ref="F347:F386">H347+J347+L347+N347+P347</f>
        <v>298.3</v>
      </c>
      <c r="G347" s="52">
        <f aca="true" t="shared" si="33" ref="G347:G386">I347+K347+M347+O347+Q347</f>
        <v>298.3</v>
      </c>
      <c r="H347" s="280"/>
      <c r="I347" s="280"/>
      <c r="J347" s="280"/>
      <c r="K347" s="280"/>
      <c r="L347" s="282">
        <v>298.3</v>
      </c>
      <c r="M347" s="280">
        <v>298.3</v>
      </c>
      <c r="N347" s="283"/>
      <c r="O347" s="283"/>
      <c r="P347" s="283"/>
      <c r="Q347" s="283"/>
      <c r="R347" s="65" t="s">
        <v>665</v>
      </c>
      <c r="S347" s="65">
        <v>274</v>
      </c>
    </row>
    <row r="348" spans="1:19" s="133" customFormat="1" ht="129.75">
      <c r="A348" s="65"/>
      <c r="B348" s="275">
        <v>43</v>
      </c>
      <c r="C348" s="276" t="s">
        <v>666</v>
      </c>
      <c r="D348" s="276" t="s">
        <v>24</v>
      </c>
      <c r="E348" s="276" t="s">
        <v>474</v>
      </c>
      <c r="F348" s="277">
        <f t="shared" si="32"/>
        <v>297.8</v>
      </c>
      <c r="G348" s="277">
        <f t="shared" si="33"/>
        <v>297.5</v>
      </c>
      <c r="H348" s="284"/>
      <c r="I348" s="280"/>
      <c r="J348" s="280"/>
      <c r="K348" s="280"/>
      <c r="L348" s="282">
        <v>297.8</v>
      </c>
      <c r="M348" s="280">
        <v>297.5</v>
      </c>
      <c r="N348" s="283"/>
      <c r="O348" s="283"/>
      <c r="P348" s="283"/>
      <c r="Q348" s="283"/>
      <c r="R348" s="65" t="s">
        <v>667</v>
      </c>
      <c r="S348" s="65" t="s">
        <v>668</v>
      </c>
    </row>
    <row r="349" spans="1:19" s="133" customFormat="1" ht="87">
      <c r="A349" s="65"/>
      <c r="B349" s="49">
        <v>44</v>
      </c>
      <c r="C349" s="65" t="s">
        <v>669</v>
      </c>
      <c r="D349" s="65" t="s">
        <v>24</v>
      </c>
      <c r="E349" s="65" t="s">
        <v>474</v>
      </c>
      <c r="F349" s="52">
        <f t="shared" si="32"/>
        <v>271</v>
      </c>
      <c r="G349" s="52">
        <f t="shared" si="33"/>
        <v>270.7</v>
      </c>
      <c r="H349" s="49"/>
      <c r="I349" s="280"/>
      <c r="J349" s="280"/>
      <c r="K349" s="280"/>
      <c r="L349" s="282">
        <v>271</v>
      </c>
      <c r="M349" s="280">
        <v>270.7</v>
      </c>
      <c r="N349" s="283"/>
      <c r="O349" s="283"/>
      <c r="P349" s="283"/>
      <c r="Q349" s="283"/>
      <c r="R349" s="65" t="s">
        <v>670</v>
      </c>
      <c r="S349" s="65">
        <v>122</v>
      </c>
    </row>
    <row r="350" spans="1:19" s="133" customFormat="1" ht="58.5">
      <c r="A350" s="65"/>
      <c r="B350" s="280">
        <v>45</v>
      </c>
      <c r="C350" s="281" t="s">
        <v>671</v>
      </c>
      <c r="D350" s="65" t="s">
        <v>24</v>
      </c>
      <c r="E350" s="65" t="s">
        <v>474</v>
      </c>
      <c r="F350" s="52">
        <f t="shared" si="32"/>
        <v>961.9</v>
      </c>
      <c r="G350" s="52">
        <f t="shared" si="33"/>
        <v>127.2</v>
      </c>
      <c r="H350" s="280"/>
      <c r="I350" s="280"/>
      <c r="J350" s="280"/>
      <c r="K350" s="280"/>
      <c r="L350" s="282">
        <v>961.9</v>
      </c>
      <c r="M350" s="280">
        <v>127.2</v>
      </c>
      <c r="N350" s="283"/>
      <c r="O350" s="283"/>
      <c r="P350" s="283"/>
      <c r="Q350" s="283"/>
      <c r="R350" s="65" t="s">
        <v>672</v>
      </c>
      <c r="S350" s="65" t="s">
        <v>673</v>
      </c>
    </row>
    <row r="351" spans="1:19" s="133" customFormat="1" ht="73.5">
      <c r="A351" s="65"/>
      <c r="B351" s="280">
        <v>46</v>
      </c>
      <c r="C351" s="281" t="s">
        <v>674</v>
      </c>
      <c r="D351" s="65" t="s">
        <v>24</v>
      </c>
      <c r="E351" s="65" t="s">
        <v>474</v>
      </c>
      <c r="F351" s="52">
        <f t="shared" si="32"/>
        <v>300</v>
      </c>
      <c r="G351" s="52">
        <f t="shared" si="33"/>
        <v>81.3</v>
      </c>
      <c r="H351" s="280"/>
      <c r="I351" s="280"/>
      <c r="J351" s="280"/>
      <c r="K351" s="280"/>
      <c r="L351" s="282">
        <v>300</v>
      </c>
      <c r="M351" s="280">
        <v>81.3</v>
      </c>
      <c r="N351" s="283"/>
      <c r="O351" s="283"/>
      <c r="P351" s="283"/>
      <c r="Q351" s="283"/>
      <c r="R351" s="65" t="s">
        <v>675</v>
      </c>
      <c r="S351" s="65"/>
    </row>
    <row r="352" spans="1:19" s="133" customFormat="1" ht="73.5">
      <c r="A352" s="65"/>
      <c r="B352" s="280">
        <v>47</v>
      </c>
      <c r="C352" s="281" t="s">
        <v>676</v>
      </c>
      <c r="D352" s="65" t="s">
        <v>24</v>
      </c>
      <c r="E352" s="65" t="s">
        <v>474</v>
      </c>
      <c r="F352" s="52">
        <f t="shared" si="32"/>
        <v>299.9</v>
      </c>
      <c r="G352" s="269">
        <f t="shared" si="33"/>
        <v>0</v>
      </c>
      <c r="H352" s="280"/>
      <c r="I352" s="280"/>
      <c r="J352" s="280"/>
      <c r="K352" s="280"/>
      <c r="L352" s="282">
        <v>299.9</v>
      </c>
      <c r="M352" s="285">
        <v>0</v>
      </c>
      <c r="N352" s="283"/>
      <c r="O352" s="283"/>
      <c r="P352" s="283"/>
      <c r="Q352" s="283"/>
      <c r="R352" s="65" t="s">
        <v>677</v>
      </c>
      <c r="S352" s="65"/>
    </row>
    <row r="353" spans="1:19" s="133" customFormat="1" ht="172.5">
      <c r="A353" s="65"/>
      <c r="B353" s="280">
        <v>48</v>
      </c>
      <c r="C353" s="281" t="s">
        <v>678</v>
      </c>
      <c r="D353" s="65" t="s">
        <v>24</v>
      </c>
      <c r="E353" s="65" t="s">
        <v>474</v>
      </c>
      <c r="F353" s="52">
        <f t="shared" si="32"/>
        <v>178.2</v>
      </c>
      <c r="G353" s="52">
        <f t="shared" si="33"/>
        <v>178.2</v>
      </c>
      <c r="H353" s="280"/>
      <c r="I353" s="280"/>
      <c r="J353" s="280"/>
      <c r="K353" s="280"/>
      <c r="L353" s="282">
        <v>178.2</v>
      </c>
      <c r="M353" s="280">
        <v>178.2</v>
      </c>
      <c r="N353" s="283"/>
      <c r="O353" s="283"/>
      <c r="P353" s="283"/>
      <c r="Q353" s="283"/>
      <c r="R353" s="65" t="s">
        <v>679</v>
      </c>
      <c r="S353" s="65">
        <v>1</v>
      </c>
    </row>
    <row r="354" spans="1:19" s="133" customFormat="1" ht="58.5">
      <c r="A354" s="65"/>
      <c r="B354" s="280">
        <v>49</v>
      </c>
      <c r="C354" s="281" t="s">
        <v>680</v>
      </c>
      <c r="D354" s="65" t="s">
        <v>24</v>
      </c>
      <c r="E354" s="65" t="s">
        <v>474</v>
      </c>
      <c r="F354" s="52">
        <f t="shared" si="32"/>
        <v>455.3</v>
      </c>
      <c r="G354" s="52">
        <f t="shared" si="33"/>
        <v>216.6</v>
      </c>
      <c r="H354" s="280"/>
      <c r="I354" s="280"/>
      <c r="J354" s="280"/>
      <c r="K354" s="280"/>
      <c r="L354" s="282">
        <v>455.3</v>
      </c>
      <c r="M354" s="280">
        <f>49.6+83.5+83.5</f>
        <v>216.6</v>
      </c>
      <c r="N354" s="283"/>
      <c r="O354" s="283"/>
      <c r="P354" s="283"/>
      <c r="Q354" s="283"/>
      <c r="R354" s="65" t="s">
        <v>681</v>
      </c>
      <c r="S354" s="65">
        <v>3</v>
      </c>
    </row>
    <row r="355" spans="1:19" s="133" customFormat="1" ht="159">
      <c r="A355" s="65"/>
      <c r="B355" s="280">
        <v>50</v>
      </c>
      <c r="C355" s="281" t="s">
        <v>682</v>
      </c>
      <c r="D355" s="65" t="s">
        <v>24</v>
      </c>
      <c r="E355" s="65" t="s">
        <v>474</v>
      </c>
      <c r="F355" s="200">
        <f t="shared" si="32"/>
        <v>4666.41</v>
      </c>
      <c r="G355" s="269">
        <f t="shared" si="33"/>
        <v>0</v>
      </c>
      <c r="H355" s="280"/>
      <c r="I355" s="280"/>
      <c r="J355" s="280"/>
      <c r="K355" s="280"/>
      <c r="L355" s="286">
        <v>4666.41</v>
      </c>
      <c r="M355" s="285">
        <v>0</v>
      </c>
      <c r="N355" s="283"/>
      <c r="O355" s="283"/>
      <c r="P355" s="283"/>
      <c r="Q355" s="283"/>
      <c r="R355" s="65" t="s">
        <v>683</v>
      </c>
      <c r="S355" s="65"/>
    </row>
    <row r="356" spans="1:19" s="133" customFormat="1" ht="129.75">
      <c r="A356" s="65"/>
      <c r="B356" s="280">
        <v>51</v>
      </c>
      <c r="C356" s="281" t="s">
        <v>684</v>
      </c>
      <c r="D356" s="65" t="s">
        <v>24</v>
      </c>
      <c r="E356" s="65" t="s">
        <v>474</v>
      </c>
      <c r="F356" s="200">
        <f t="shared" si="32"/>
        <v>298.7</v>
      </c>
      <c r="G356" s="52">
        <f t="shared" si="33"/>
        <v>88.9</v>
      </c>
      <c r="H356" s="280"/>
      <c r="I356" s="280"/>
      <c r="J356" s="280"/>
      <c r="K356" s="280"/>
      <c r="L356" s="282">
        <v>298.7</v>
      </c>
      <c r="M356" s="280">
        <v>88.9</v>
      </c>
      <c r="N356" s="283"/>
      <c r="O356" s="283"/>
      <c r="P356" s="283"/>
      <c r="Q356" s="283"/>
      <c r="R356" s="65" t="s">
        <v>675</v>
      </c>
      <c r="S356" s="65"/>
    </row>
    <row r="357" spans="1:19" s="133" customFormat="1" ht="102">
      <c r="A357" s="65"/>
      <c r="B357" s="280">
        <v>52</v>
      </c>
      <c r="C357" s="281" t="s">
        <v>685</v>
      </c>
      <c r="D357" s="65" t="s">
        <v>24</v>
      </c>
      <c r="E357" s="65" t="s">
        <v>474</v>
      </c>
      <c r="F357" s="200">
        <f t="shared" si="32"/>
        <v>280.3</v>
      </c>
      <c r="G357" s="269">
        <f t="shared" si="33"/>
        <v>0</v>
      </c>
      <c r="H357" s="280"/>
      <c r="I357" s="280"/>
      <c r="J357" s="280"/>
      <c r="K357" s="280"/>
      <c r="L357" s="282">
        <v>280.3</v>
      </c>
      <c r="M357" s="285">
        <v>0</v>
      </c>
      <c r="N357" s="283"/>
      <c r="O357" s="283"/>
      <c r="P357" s="283"/>
      <c r="Q357" s="283"/>
      <c r="R357" s="65" t="s">
        <v>686</v>
      </c>
      <c r="S357" s="65"/>
    </row>
    <row r="358" spans="1:19" s="133" customFormat="1" ht="102">
      <c r="A358" s="65"/>
      <c r="B358" s="280">
        <v>53</v>
      </c>
      <c r="C358" s="281" t="s">
        <v>687</v>
      </c>
      <c r="D358" s="65" t="s">
        <v>24</v>
      </c>
      <c r="E358" s="65" t="s">
        <v>474</v>
      </c>
      <c r="F358" s="200">
        <f t="shared" si="32"/>
        <v>186.9</v>
      </c>
      <c r="G358" s="269">
        <f t="shared" si="33"/>
        <v>0</v>
      </c>
      <c r="H358" s="280"/>
      <c r="I358" s="280"/>
      <c r="J358" s="280"/>
      <c r="K358" s="280"/>
      <c r="L358" s="282">
        <v>186.9</v>
      </c>
      <c r="M358" s="285">
        <v>0</v>
      </c>
      <c r="N358" s="283"/>
      <c r="O358" s="283"/>
      <c r="P358" s="283"/>
      <c r="Q358" s="283"/>
      <c r="R358" s="65" t="s">
        <v>688</v>
      </c>
      <c r="S358" s="65"/>
    </row>
    <row r="359" spans="1:19" s="133" customFormat="1" ht="102">
      <c r="A359" s="65"/>
      <c r="B359" s="280">
        <v>54</v>
      </c>
      <c r="C359" s="281" t="s">
        <v>689</v>
      </c>
      <c r="D359" s="65" t="s">
        <v>24</v>
      </c>
      <c r="E359" s="65" t="s">
        <v>474</v>
      </c>
      <c r="F359" s="200">
        <f t="shared" si="32"/>
        <v>299</v>
      </c>
      <c r="G359" s="52">
        <f t="shared" si="33"/>
        <v>299</v>
      </c>
      <c r="H359" s="280"/>
      <c r="I359" s="280"/>
      <c r="J359" s="280"/>
      <c r="K359" s="280"/>
      <c r="L359" s="282">
        <v>299</v>
      </c>
      <c r="M359" s="282">
        <v>299</v>
      </c>
      <c r="N359" s="283"/>
      <c r="O359" s="283"/>
      <c r="P359" s="283"/>
      <c r="Q359" s="283"/>
      <c r="R359" s="65" t="s">
        <v>690</v>
      </c>
      <c r="S359" s="65" t="s">
        <v>691</v>
      </c>
    </row>
    <row r="360" spans="1:19" s="133" customFormat="1" ht="87">
      <c r="A360" s="65"/>
      <c r="B360" s="280">
        <v>55</v>
      </c>
      <c r="C360" s="281" t="s">
        <v>692</v>
      </c>
      <c r="D360" s="65" t="s">
        <v>24</v>
      </c>
      <c r="E360" s="65" t="s">
        <v>474</v>
      </c>
      <c r="F360" s="200">
        <f t="shared" si="32"/>
        <v>66.3</v>
      </c>
      <c r="G360" s="269">
        <f t="shared" si="33"/>
        <v>0</v>
      </c>
      <c r="H360" s="280"/>
      <c r="I360" s="280"/>
      <c r="J360" s="280"/>
      <c r="K360" s="280"/>
      <c r="L360" s="286">
        <v>66.3</v>
      </c>
      <c r="M360" s="285">
        <v>0</v>
      </c>
      <c r="N360" s="283"/>
      <c r="O360" s="283"/>
      <c r="P360" s="283"/>
      <c r="Q360" s="283"/>
      <c r="R360" s="65" t="s">
        <v>693</v>
      </c>
      <c r="S360" s="65"/>
    </row>
    <row r="361" spans="1:19" s="133" customFormat="1" ht="187.5">
      <c r="A361" s="65"/>
      <c r="B361" s="280">
        <v>56</v>
      </c>
      <c r="C361" s="281" t="s">
        <v>694</v>
      </c>
      <c r="D361" s="65" t="s">
        <v>24</v>
      </c>
      <c r="E361" s="65" t="s">
        <v>474</v>
      </c>
      <c r="F361" s="200">
        <f t="shared" si="32"/>
        <v>93.7</v>
      </c>
      <c r="G361" s="200">
        <f t="shared" si="33"/>
        <v>28.5</v>
      </c>
      <c r="H361" s="280"/>
      <c r="I361" s="280"/>
      <c r="J361" s="280"/>
      <c r="K361" s="280"/>
      <c r="L361" s="286">
        <v>93.7</v>
      </c>
      <c r="M361" s="280">
        <v>28.5</v>
      </c>
      <c r="N361" s="283"/>
      <c r="O361" s="283"/>
      <c r="P361" s="283"/>
      <c r="Q361" s="283"/>
      <c r="R361" s="65" t="s">
        <v>675</v>
      </c>
      <c r="S361" s="65"/>
    </row>
    <row r="362" spans="1:19" s="133" customFormat="1" ht="144.75">
      <c r="A362" s="65"/>
      <c r="B362" s="280">
        <v>57</v>
      </c>
      <c r="C362" s="281" t="s">
        <v>695</v>
      </c>
      <c r="D362" s="65" t="s">
        <v>24</v>
      </c>
      <c r="E362" s="65" t="s">
        <v>474</v>
      </c>
      <c r="F362" s="199">
        <f t="shared" si="32"/>
        <v>62.001</v>
      </c>
      <c r="G362" s="269">
        <f t="shared" si="33"/>
        <v>0</v>
      </c>
      <c r="H362" s="280"/>
      <c r="I362" s="280"/>
      <c r="J362" s="280"/>
      <c r="K362" s="280"/>
      <c r="L362" s="287">
        <v>62.001</v>
      </c>
      <c r="M362" s="285">
        <v>0</v>
      </c>
      <c r="N362" s="283"/>
      <c r="O362" s="283"/>
      <c r="P362" s="283"/>
      <c r="Q362" s="283"/>
      <c r="R362" s="65" t="s">
        <v>114</v>
      </c>
      <c r="S362" s="65"/>
    </row>
    <row r="363" spans="1:19" s="133" customFormat="1" ht="159">
      <c r="A363" s="65"/>
      <c r="B363" s="280">
        <v>58</v>
      </c>
      <c r="C363" s="281" t="s">
        <v>696</v>
      </c>
      <c r="D363" s="65" t="s">
        <v>24</v>
      </c>
      <c r="E363" s="65" t="s">
        <v>474</v>
      </c>
      <c r="F363" s="199">
        <f t="shared" si="32"/>
        <v>1495.846</v>
      </c>
      <c r="G363" s="269">
        <f t="shared" si="33"/>
        <v>0</v>
      </c>
      <c r="H363" s="280"/>
      <c r="I363" s="280"/>
      <c r="J363" s="280"/>
      <c r="K363" s="280"/>
      <c r="L363" s="287">
        <v>1495.846</v>
      </c>
      <c r="M363" s="285">
        <v>0</v>
      </c>
      <c r="N363" s="283"/>
      <c r="O363" s="283"/>
      <c r="P363" s="283"/>
      <c r="Q363" s="283"/>
      <c r="R363" s="65" t="s">
        <v>697</v>
      </c>
      <c r="S363" s="65"/>
    </row>
    <row r="364" spans="1:19" s="133" customFormat="1" ht="144.75">
      <c r="A364" s="65"/>
      <c r="B364" s="280">
        <v>59</v>
      </c>
      <c r="C364" s="65" t="s">
        <v>698</v>
      </c>
      <c r="D364" s="65" t="s">
        <v>24</v>
      </c>
      <c r="E364" s="65" t="s">
        <v>474</v>
      </c>
      <c r="F364" s="200">
        <f t="shared" si="32"/>
        <v>955</v>
      </c>
      <c r="G364" s="269">
        <f t="shared" si="33"/>
        <v>0</v>
      </c>
      <c r="H364" s="280"/>
      <c r="I364" s="280"/>
      <c r="J364" s="280"/>
      <c r="K364" s="280"/>
      <c r="L364" s="118">
        <v>955</v>
      </c>
      <c r="M364" s="285">
        <v>0</v>
      </c>
      <c r="N364" s="283"/>
      <c r="O364" s="283"/>
      <c r="P364" s="283"/>
      <c r="Q364" s="283"/>
      <c r="R364" s="65" t="s">
        <v>683</v>
      </c>
      <c r="S364" s="65"/>
    </row>
    <row r="365" spans="1:19" s="133" customFormat="1" ht="87">
      <c r="A365" s="65"/>
      <c r="B365" s="280">
        <v>60</v>
      </c>
      <c r="C365" s="65" t="s">
        <v>699</v>
      </c>
      <c r="D365" s="65" t="s">
        <v>24</v>
      </c>
      <c r="E365" s="65" t="s">
        <v>474</v>
      </c>
      <c r="F365" s="200">
        <f t="shared" si="32"/>
        <v>125.1</v>
      </c>
      <c r="G365" s="269">
        <f t="shared" si="33"/>
        <v>0</v>
      </c>
      <c r="H365" s="280"/>
      <c r="I365" s="280"/>
      <c r="J365" s="280"/>
      <c r="K365" s="280"/>
      <c r="L365" s="118">
        <v>125.1</v>
      </c>
      <c r="M365" s="280">
        <v>0</v>
      </c>
      <c r="N365" s="283"/>
      <c r="O365" s="283"/>
      <c r="P365" s="283"/>
      <c r="Q365" s="283"/>
      <c r="R365" s="65" t="s">
        <v>683</v>
      </c>
      <c r="S365" s="65"/>
    </row>
    <row r="366" spans="1:19" s="133" customFormat="1" ht="73.5">
      <c r="A366" s="65"/>
      <c r="B366" s="280">
        <v>61</v>
      </c>
      <c r="C366" s="65" t="s">
        <v>700</v>
      </c>
      <c r="D366" s="65" t="s">
        <v>24</v>
      </c>
      <c r="E366" s="65" t="s">
        <v>474</v>
      </c>
      <c r="F366" s="200">
        <f t="shared" si="32"/>
        <v>280</v>
      </c>
      <c r="G366" s="269">
        <f t="shared" si="33"/>
        <v>0</v>
      </c>
      <c r="H366" s="280"/>
      <c r="I366" s="280"/>
      <c r="J366" s="280"/>
      <c r="K366" s="280"/>
      <c r="L366" s="118">
        <v>280</v>
      </c>
      <c r="M366" s="280">
        <v>0</v>
      </c>
      <c r="N366" s="283"/>
      <c r="O366" s="283"/>
      <c r="P366" s="283"/>
      <c r="Q366" s="283"/>
      <c r="R366" s="65" t="s">
        <v>701</v>
      </c>
      <c r="S366" s="65"/>
    </row>
    <row r="367" spans="1:19" s="133" customFormat="1" ht="73.5">
      <c r="A367" s="65"/>
      <c r="B367" s="280">
        <v>62</v>
      </c>
      <c r="C367" s="65" t="s">
        <v>702</v>
      </c>
      <c r="D367" s="65" t="s">
        <v>24</v>
      </c>
      <c r="E367" s="65" t="s">
        <v>474</v>
      </c>
      <c r="F367" s="200">
        <f t="shared" si="32"/>
        <v>168.5</v>
      </c>
      <c r="G367" s="269">
        <f t="shared" si="33"/>
        <v>0</v>
      </c>
      <c r="H367" s="280"/>
      <c r="I367" s="280"/>
      <c r="J367" s="280"/>
      <c r="K367" s="280"/>
      <c r="L367" s="118">
        <v>168.5</v>
      </c>
      <c r="M367" s="280">
        <v>0</v>
      </c>
      <c r="N367" s="283"/>
      <c r="O367" s="283"/>
      <c r="P367" s="283"/>
      <c r="Q367" s="283"/>
      <c r="R367" s="65" t="s">
        <v>703</v>
      </c>
      <c r="S367" s="65"/>
    </row>
    <row r="368" spans="1:19" s="133" customFormat="1" ht="58.5">
      <c r="A368" s="65"/>
      <c r="B368" s="280">
        <v>63</v>
      </c>
      <c r="C368" s="65" t="s">
        <v>704</v>
      </c>
      <c r="D368" s="65" t="s">
        <v>24</v>
      </c>
      <c r="E368" s="65" t="s">
        <v>474</v>
      </c>
      <c r="F368" s="200">
        <f t="shared" si="32"/>
        <v>75</v>
      </c>
      <c r="G368" s="269">
        <f t="shared" si="33"/>
        <v>0</v>
      </c>
      <c r="H368" s="280"/>
      <c r="I368" s="280"/>
      <c r="J368" s="280"/>
      <c r="K368" s="280"/>
      <c r="L368" s="118">
        <v>75</v>
      </c>
      <c r="M368" s="280">
        <v>0</v>
      </c>
      <c r="N368" s="283"/>
      <c r="O368" s="283"/>
      <c r="P368" s="283"/>
      <c r="Q368" s="283"/>
      <c r="R368" s="65" t="s">
        <v>703</v>
      </c>
      <c r="S368" s="65"/>
    </row>
    <row r="369" spans="1:19" s="133" customFormat="1" ht="102">
      <c r="A369" s="65"/>
      <c r="B369" s="280">
        <v>64</v>
      </c>
      <c r="C369" s="65" t="s">
        <v>705</v>
      </c>
      <c r="D369" s="65" t="s">
        <v>24</v>
      </c>
      <c r="E369" s="65" t="s">
        <v>474</v>
      </c>
      <c r="F369" s="200">
        <f t="shared" si="32"/>
        <v>300</v>
      </c>
      <c r="G369" s="269">
        <f t="shared" si="33"/>
        <v>0</v>
      </c>
      <c r="H369" s="280"/>
      <c r="I369" s="280"/>
      <c r="J369" s="280"/>
      <c r="K369" s="280"/>
      <c r="L369" s="118">
        <v>300</v>
      </c>
      <c r="M369" s="280">
        <v>0</v>
      </c>
      <c r="N369" s="283"/>
      <c r="O369" s="283"/>
      <c r="P369" s="283"/>
      <c r="Q369" s="283"/>
      <c r="R369" s="65" t="s">
        <v>706</v>
      </c>
      <c r="S369" s="65"/>
    </row>
    <row r="370" spans="1:19" s="133" customFormat="1" ht="73.5">
      <c r="A370" s="65"/>
      <c r="B370" s="280">
        <v>65</v>
      </c>
      <c r="C370" s="65" t="s">
        <v>707</v>
      </c>
      <c r="D370" s="65" t="s">
        <v>24</v>
      </c>
      <c r="E370" s="65" t="s">
        <v>474</v>
      </c>
      <c r="F370" s="200">
        <f t="shared" si="32"/>
        <v>168.3</v>
      </c>
      <c r="G370" s="269">
        <f t="shared" si="33"/>
        <v>0</v>
      </c>
      <c r="H370" s="280"/>
      <c r="I370" s="280"/>
      <c r="J370" s="280"/>
      <c r="K370" s="280"/>
      <c r="L370" s="118">
        <v>168.3</v>
      </c>
      <c r="M370" s="280">
        <v>0</v>
      </c>
      <c r="N370" s="283"/>
      <c r="O370" s="283"/>
      <c r="P370" s="283"/>
      <c r="Q370" s="283"/>
      <c r="R370" s="65" t="s">
        <v>708</v>
      </c>
      <c r="S370" s="65"/>
    </row>
    <row r="371" spans="1:19" s="133" customFormat="1" ht="45">
      <c r="A371" s="65"/>
      <c r="B371" s="280">
        <v>66</v>
      </c>
      <c r="C371" s="65" t="s">
        <v>709</v>
      </c>
      <c r="D371" s="65" t="s">
        <v>24</v>
      </c>
      <c r="E371" s="65" t="s">
        <v>474</v>
      </c>
      <c r="F371" s="200">
        <f t="shared" si="32"/>
        <v>14.4</v>
      </c>
      <c r="G371" s="269">
        <f t="shared" si="33"/>
        <v>0</v>
      </c>
      <c r="H371" s="280"/>
      <c r="I371" s="280"/>
      <c r="J371" s="280"/>
      <c r="K371" s="280"/>
      <c r="L371" s="118">
        <v>14.4</v>
      </c>
      <c r="M371" s="280">
        <v>0</v>
      </c>
      <c r="N371" s="283"/>
      <c r="O371" s="283"/>
      <c r="P371" s="283"/>
      <c r="Q371" s="283"/>
      <c r="R371" s="65" t="s">
        <v>629</v>
      </c>
      <c r="S371" s="65"/>
    </row>
    <row r="372" spans="1:19" s="133" customFormat="1" ht="58.5">
      <c r="A372" s="65"/>
      <c r="B372" s="280">
        <v>67</v>
      </c>
      <c r="C372" s="65" t="s">
        <v>710</v>
      </c>
      <c r="D372" s="65" t="s">
        <v>24</v>
      </c>
      <c r="E372" s="65" t="s">
        <v>474</v>
      </c>
      <c r="F372" s="200">
        <f t="shared" si="32"/>
        <v>375</v>
      </c>
      <c r="G372" s="269">
        <f t="shared" si="33"/>
        <v>0</v>
      </c>
      <c r="H372" s="280"/>
      <c r="I372" s="280"/>
      <c r="J372" s="280"/>
      <c r="K372" s="280"/>
      <c r="L372" s="118">
        <v>375</v>
      </c>
      <c r="M372" s="280">
        <v>0</v>
      </c>
      <c r="N372" s="283"/>
      <c r="O372" s="283"/>
      <c r="P372" s="283"/>
      <c r="Q372" s="283"/>
      <c r="R372" s="65" t="s">
        <v>629</v>
      </c>
      <c r="S372" s="65"/>
    </row>
    <row r="373" spans="1:19" s="133" customFormat="1" ht="172.5">
      <c r="A373" s="65"/>
      <c r="B373" s="280">
        <v>68</v>
      </c>
      <c r="C373" s="65" t="s">
        <v>711</v>
      </c>
      <c r="D373" s="65" t="s">
        <v>24</v>
      </c>
      <c r="E373" s="65" t="s">
        <v>474</v>
      </c>
      <c r="F373" s="200">
        <f t="shared" si="32"/>
        <v>137.2</v>
      </c>
      <c r="G373" s="269">
        <f t="shared" si="33"/>
        <v>0</v>
      </c>
      <c r="H373" s="280"/>
      <c r="I373" s="280"/>
      <c r="J373" s="280"/>
      <c r="K373" s="280"/>
      <c r="L373" s="118">
        <v>137.2</v>
      </c>
      <c r="M373" s="280">
        <v>0</v>
      </c>
      <c r="N373" s="283"/>
      <c r="O373" s="283"/>
      <c r="P373" s="283"/>
      <c r="Q373" s="283"/>
      <c r="R373" s="65" t="s">
        <v>114</v>
      </c>
      <c r="S373" s="65"/>
    </row>
    <row r="374" spans="1:19" s="133" customFormat="1" ht="116.25">
      <c r="A374" s="65"/>
      <c r="B374" s="280">
        <v>69</v>
      </c>
      <c r="C374" s="65" t="s">
        <v>712</v>
      </c>
      <c r="D374" s="65" t="s">
        <v>24</v>
      </c>
      <c r="E374" s="65" t="s">
        <v>474</v>
      </c>
      <c r="F374" s="200">
        <f t="shared" si="32"/>
        <v>162.1</v>
      </c>
      <c r="G374" s="269">
        <f t="shared" si="33"/>
        <v>0</v>
      </c>
      <c r="H374" s="280"/>
      <c r="I374" s="280"/>
      <c r="J374" s="280"/>
      <c r="K374" s="280"/>
      <c r="L374" s="118">
        <v>162.1</v>
      </c>
      <c r="M374" s="280">
        <v>0</v>
      </c>
      <c r="N374" s="283"/>
      <c r="O374" s="283"/>
      <c r="P374" s="283"/>
      <c r="Q374" s="283"/>
      <c r="R374" s="65" t="s">
        <v>114</v>
      </c>
      <c r="S374" s="65"/>
    </row>
    <row r="375" spans="1:19" s="133" customFormat="1" ht="129.75">
      <c r="A375" s="65"/>
      <c r="B375" s="280">
        <v>70</v>
      </c>
      <c r="C375" s="65" t="s">
        <v>713</v>
      </c>
      <c r="D375" s="65" t="s">
        <v>24</v>
      </c>
      <c r="E375" s="65" t="s">
        <v>474</v>
      </c>
      <c r="F375" s="200">
        <f t="shared" si="32"/>
        <v>42.7</v>
      </c>
      <c r="G375" s="269">
        <f t="shared" si="33"/>
        <v>0</v>
      </c>
      <c r="H375" s="280"/>
      <c r="I375" s="280"/>
      <c r="J375" s="280"/>
      <c r="K375" s="280"/>
      <c r="L375" s="118">
        <v>42.7</v>
      </c>
      <c r="M375" s="280">
        <v>0</v>
      </c>
      <c r="N375" s="283"/>
      <c r="O375" s="283"/>
      <c r="P375" s="283"/>
      <c r="Q375" s="283"/>
      <c r="R375" s="65" t="s">
        <v>114</v>
      </c>
      <c r="S375" s="65"/>
    </row>
    <row r="376" spans="1:19" s="133" customFormat="1" ht="116.25">
      <c r="A376" s="65"/>
      <c r="B376" s="280">
        <v>71</v>
      </c>
      <c r="C376" s="65" t="s">
        <v>714</v>
      </c>
      <c r="D376" s="65" t="s">
        <v>24</v>
      </c>
      <c r="E376" s="65" t="s">
        <v>474</v>
      </c>
      <c r="F376" s="200">
        <f t="shared" si="32"/>
        <v>35.6</v>
      </c>
      <c r="G376" s="269">
        <f t="shared" si="33"/>
        <v>0</v>
      </c>
      <c r="H376" s="280"/>
      <c r="I376" s="280"/>
      <c r="J376" s="280"/>
      <c r="K376" s="280"/>
      <c r="L376" s="118">
        <v>35.6</v>
      </c>
      <c r="M376" s="280">
        <v>0</v>
      </c>
      <c r="N376" s="283"/>
      <c r="O376" s="283"/>
      <c r="P376" s="283"/>
      <c r="Q376" s="283"/>
      <c r="R376" s="65" t="s">
        <v>114</v>
      </c>
      <c r="S376" s="65"/>
    </row>
    <row r="377" spans="1:19" s="133" customFormat="1" ht="144.75">
      <c r="A377" s="65"/>
      <c r="B377" s="280">
        <v>72</v>
      </c>
      <c r="C377" s="65" t="s">
        <v>715</v>
      </c>
      <c r="D377" s="65" t="s">
        <v>24</v>
      </c>
      <c r="E377" s="65" t="s">
        <v>474</v>
      </c>
      <c r="F377" s="200">
        <f t="shared" si="32"/>
        <v>35</v>
      </c>
      <c r="G377" s="269">
        <f t="shared" si="33"/>
        <v>0</v>
      </c>
      <c r="H377" s="280"/>
      <c r="I377" s="280"/>
      <c r="J377" s="280"/>
      <c r="K377" s="280"/>
      <c r="L377" s="118">
        <v>35</v>
      </c>
      <c r="M377" s="280">
        <v>0</v>
      </c>
      <c r="N377" s="283"/>
      <c r="O377" s="283"/>
      <c r="P377" s="283"/>
      <c r="Q377" s="283"/>
      <c r="R377" s="65" t="s">
        <v>716</v>
      </c>
      <c r="S377" s="65"/>
    </row>
    <row r="378" spans="1:19" s="133" customFormat="1" ht="187.5">
      <c r="A378" s="65"/>
      <c r="B378" s="280">
        <v>73</v>
      </c>
      <c r="C378" s="65" t="s">
        <v>717</v>
      </c>
      <c r="D378" s="65" t="s">
        <v>24</v>
      </c>
      <c r="E378" s="65" t="s">
        <v>474</v>
      </c>
      <c r="F378" s="200">
        <f t="shared" si="32"/>
        <v>25</v>
      </c>
      <c r="G378" s="269">
        <f t="shared" si="33"/>
        <v>0</v>
      </c>
      <c r="H378" s="280"/>
      <c r="I378" s="280"/>
      <c r="J378" s="280"/>
      <c r="K378" s="280"/>
      <c r="L378" s="118">
        <v>25</v>
      </c>
      <c r="M378" s="280">
        <v>0</v>
      </c>
      <c r="N378" s="283"/>
      <c r="O378" s="283"/>
      <c r="P378" s="283"/>
      <c r="Q378" s="283"/>
      <c r="R378" s="65" t="s">
        <v>716</v>
      </c>
      <c r="S378" s="65"/>
    </row>
    <row r="379" spans="1:19" s="133" customFormat="1" ht="201.75">
      <c r="A379" s="65"/>
      <c r="B379" s="280">
        <v>74</v>
      </c>
      <c r="C379" s="65" t="s">
        <v>718</v>
      </c>
      <c r="D379" s="65" t="s">
        <v>24</v>
      </c>
      <c r="E379" s="65" t="s">
        <v>474</v>
      </c>
      <c r="F379" s="200">
        <f t="shared" si="32"/>
        <v>25</v>
      </c>
      <c r="G379" s="269">
        <f t="shared" si="33"/>
        <v>0</v>
      </c>
      <c r="H379" s="280"/>
      <c r="I379" s="280"/>
      <c r="J379" s="280"/>
      <c r="K379" s="280"/>
      <c r="L379" s="118">
        <v>25</v>
      </c>
      <c r="M379" s="280">
        <v>0</v>
      </c>
      <c r="N379" s="283"/>
      <c r="O379" s="283"/>
      <c r="P379" s="283"/>
      <c r="Q379" s="283"/>
      <c r="R379" s="65" t="s">
        <v>716</v>
      </c>
      <c r="S379" s="65"/>
    </row>
    <row r="380" spans="1:19" s="133" customFormat="1" ht="159">
      <c r="A380" s="65"/>
      <c r="B380" s="280">
        <v>75</v>
      </c>
      <c r="C380" s="65" t="s">
        <v>719</v>
      </c>
      <c r="D380" s="65" t="s">
        <v>24</v>
      </c>
      <c r="E380" s="65" t="s">
        <v>474</v>
      </c>
      <c r="F380" s="200">
        <f t="shared" si="32"/>
        <v>25</v>
      </c>
      <c r="G380" s="269">
        <f t="shared" si="33"/>
        <v>0</v>
      </c>
      <c r="H380" s="280"/>
      <c r="I380" s="280"/>
      <c r="J380" s="280"/>
      <c r="K380" s="280"/>
      <c r="L380" s="118">
        <v>25</v>
      </c>
      <c r="M380" s="280">
        <v>0</v>
      </c>
      <c r="N380" s="283"/>
      <c r="O380" s="283"/>
      <c r="P380" s="283"/>
      <c r="Q380" s="283"/>
      <c r="R380" s="65" t="s">
        <v>716</v>
      </c>
      <c r="S380" s="65"/>
    </row>
    <row r="381" spans="1:19" s="133" customFormat="1" ht="159">
      <c r="A381" s="65"/>
      <c r="B381" s="280">
        <v>76</v>
      </c>
      <c r="C381" s="65" t="s">
        <v>720</v>
      </c>
      <c r="D381" s="65" t="s">
        <v>24</v>
      </c>
      <c r="E381" s="65" t="s">
        <v>474</v>
      </c>
      <c r="F381" s="200">
        <f t="shared" si="32"/>
        <v>25</v>
      </c>
      <c r="G381" s="269">
        <f t="shared" si="33"/>
        <v>0</v>
      </c>
      <c r="H381" s="280"/>
      <c r="I381" s="280"/>
      <c r="J381" s="280"/>
      <c r="K381" s="280"/>
      <c r="L381" s="118">
        <v>25</v>
      </c>
      <c r="M381" s="280">
        <v>0</v>
      </c>
      <c r="N381" s="283"/>
      <c r="O381" s="283"/>
      <c r="P381" s="283"/>
      <c r="Q381" s="283"/>
      <c r="R381" s="65" t="s">
        <v>716</v>
      </c>
      <c r="S381" s="65"/>
    </row>
    <row r="382" spans="1:19" s="133" customFormat="1" ht="144.75">
      <c r="A382" s="65"/>
      <c r="B382" s="280">
        <v>77</v>
      </c>
      <c r="C382" s="65" t="s">
        <v>721</v>
      </c>
      <c r="D382" s="65" t="s">
        <v>24</v>
      </c>
      <c r="E382" s="65" t="s">
        <v>474</v>
      </c>
      <c r="F382" s="200">
        <f t="shared" si="32"/>
        <v>28</v>
      </c>
      <c r="G382" s="269">
        <f t="shared" si="33"/>
        <v>0</v>
      </c>
      <c r="H382" s="280"/>
      <c r="I382" s="280"/>
      <c r="J382" s="280"/>
      <c r="K382" s="280"/>
      <c r="L382" s="118">
        <v>28</v>
      </c>
      <c r="M382" s="280">
        <v>0</v>
      </c>
      <c r="N382" s="283"/>
      <c r="O382" s="283"/>
      <c r="P382" s="283"/>
      <c r="Q382" s="283"/>
      <c r="R382" s="65" t="s">
        <v>716</v>
      </c>
      <c r="S382" s="65"/>
    </row>
    <row r="383" spans="1:19" s="133" customFormat="1" ht="129.75">
      <c r="A383" s="65"/>
      <c r="B383" s="280">
        <v>78</v>
      </c>
      <c r="C383" s="65" t="s">
        <v>722</v>
      </c>
      <c r="D383" s="65" t="s">
        <v>24</v>
      </c>
      <c r="E383" s="65" t="s">
        <v>474</v>
      </c>
      <c r="F383" s="200">
        <f t="shared" si="32"/>
        <v>28</v>
      </c>
      <c r="G383" s="269">
        <f t="shared" si="33"/>
        <v>0</v>
      </c>
      <c r="H383" s="280"/>
      <c r="I383" s="280"/>
      <c r="J383" s="280"/>
      <c r="K383" s="280"/>
      <c r="L383" s="118">
        <v>28</v>
      </c>
      <c r="M383" s="280">
        <v>0</v>
      </c>
      <c r="N383" s="283"/>
      <c r="O383" s="283"/>
      <c r="P383" s="283"/>
      <c r="Q383" s="283"/>
      <c r="R383" s="65" t="s">
        <v>716</v>
      </c>
      <c r="S383" s="65"/>
    </row>
    <row r="384" spans="1:19" s="133" customFormat="1" ht="144.75">
      <c r="A384" s="65"/>
      <c r="B384" s="280">
        <v>79</v>
      </c>
      <c r="C384" s="65" t="s">
        <v>723</v>
      </c>
      <c r="D384" s="65" t="s">
        <v>24</v>
      </c>
      <c r="E384" s="65" t="s">
        <v>474</v>
      </c>
      <c r="F384" s="200">
        <f t="shared" si="32"/>
        <v>30</v>
      </c>
      <c r="G384" s="269">
        <f t="shared" si="33"/>
        <v>0</v>
      </c>
      <c r="H384" s="280"/>
      <c r="I384" s="280"/>
      <c r="J384" s="280"/>
      <c r="K384" s="280"/>
      <c r="L384" s="118">
        <v>30</v>
      </c>
      <c r="M384" s="280">
        <v>0</v>
      </c>
      <c r="N384" s="283"/>
      <c r="O384" s="283"/>
      <c r="P384" s="283"/>
      <c r="Q384" s="283"/>
      <c r="R384" s="65" t="s">
        <v>716</v>
      </c>
      <c r="S384" s="65"/>
    </row>
    <row r="385" spans="1:19" s="133" customFormat="1" ht="144.75">
      <c r="A385" s="65"/>
      <c r="B385" s="280">
        <v>80</v>
      </c>
      <c r="C385" s="65" t="s">
        <v>724</v>
      </c>
      <c r="D385" s="65" t="s">
        <v>24</v>
      </c>
      <c r="E385" s="65" t="s">
        <v>474</v>
      </c>
      <c r="F385" s="200">
        <f t="shared" si="32"/>
        <v>28</v>
      </c>
      <c r="G385" s="269">
        <f t="shared" si="33"/>
        <v>0</v>
      </c>
      <c r="H385" s="280"/>
      <c r="I385" s="280"/>
      <c r="J385" s="280"/>
      <c r="K385" s="280"/>
      <c r="L385" s="118">
        <v>28</v>
      </c>
      <c r="M385" s="280">
        <v>0</v>
      </c>
      <c r="N385" s="283"/>
      <c r="O385" s="283"/>
      <c r="P385" s="283"/>
      <c r="Q385" s="283"/>
      <c r="R385" s="65" t="s">
        <v>716</v>
      </c>
      <c r="S385" s="65"/>
    </row>
    <row r="386" spans="1:19" s="133" customFormat="1" ht="172.5">
      <c r="A386" s="65"/>
      <c r="B386" s="280">
        <v>81</v>
      </c>
      <c r="C386" s="65" t="s">
        <v>725</v>
      </c>
      <c r="D386" s="65" t="s">
        <v>24</v>
      </c>
      <c r="E386" s="65" t="s">
        <v>474</v>
      </c>
      <c r="F386" s="200">
        <f t="shared" si="32"/>
        <v>28</v>
      </c>
      <c r="G386" s="269">
        <f t="shared" si="33"/>
        <v>0</v>
      </c>
      <c r="H386" s="280"/>
      <c r="I386" s="280"/>
      <c r="J386" s="280"/>
      <c r="K386" s="280"/>
      <c r="L386" s="118">
        <v>28</v>
      </c>
      <c r="M386" s="280">
        <v>0</v>
      </c>
      <c r="N386" s="283"/>
      <c r="O386" s="283"/>
      <c r="P386" s="283"/>
      <c r="Q386" s="283"/>
      <c r="R386" s="65" t="s">
        <v>716</v>
      </c>
      <c r="S386" s="65"/>
    </row>
    <row r="387" spans="1:19" s="133" customFormat="1" ht="16.5">
      <c r="A387" s="65"/>
      <c r="B387" s="268"/>
      <c r="C387" s="204" t="s">
        <v>8</v>
      </c>
      <c r="D387" s="204"/>
      <c r="E387" s="288"/>
      <c r="F387" s="289">
        <f>SUM(F304:F386)</f>
        <v>38910.031</v>
      </c>
      <c r="G387" s="290">
        <f>SUM(G304:G386)</f>
        <v>18954.6</v>
      </c>
      <c r="H387" s="289">
        <f>SUM(H304:H386)</f>
        <v>2589.022</v>
      </c>
      <c r="I387" s="290">
        <f>SUM(I304:I386)</f>
        <v>1303.9</v>
      </c>
      <c r="J387" s="289"/>
      <c r="K387" s="289"/>
      <c r="L387" s="289">
        <f>SUM(L304:L386)</f>
        <v>36321.009</v>
      </c>
      <c r="M387" s="290">
        <f>SUM(M304:M386)</f>
        <v>17650.7</v>
      </c>
      <c r="N387" s="289"/>
      <c r="O387" s="289"/>
      <c r="P387" s="289"/>
      <c r="Q387" s="289"/>
      <c r="R387" s="204"/>
      <c r="S387" s="65"/>
    </row>
    <row r="388" spans="1:19" s="133" customFormat="1" ht="73.5" customHeight="1">
      <c r="A388" s="276" t="s">
        <v>726</v>
      </c>
      <c r="B388" s="49">
        <v>1</v>
      </c>
      <c r="C388" s="65" t="s">
        <v>727</v>
      </c>
      <c r="D388" s="65" t="s">
        <v>24</v>
      </c>
      <c r="E388" s="65" t="s">
        <v>474</v>
      </c>
      <c r="F388" s="52">
        <f aca="true" t="shared" si="34" ref="F388:F406">H388+J388+L388+N388+P388</f>
        <v>3173.7</v>
      </c>
      <c r="G388" s="52">
        <f aca="true" t="shared" si="35" ref="G388:G406">I388+K388+M388+O388+Q388</f>
        <v>1751.2</v>
      </c>
      <c r="H388" s="268"/>
      <c r="I388" s="268"/>
      <c r="J388" s="268"/>
      <c r="K388" s="268"/>
      <c r="L388" s="49">
        <v>3173.7</v>
      </c>
      <c r="M388" s="49">
        <v>1751.2</v>
      </c>
      <c r="N388" s="268"/>
      <c r="O388" s="268"/>
      <c r="P388" s="268"/>
      <c r="Q388" s="268"/>
      <c r="R388" s="65" t="s">
        <v>728</v>
      </c>
      <c r="S388" s="65">
        <v>1783</v>
      </c>
    </row>
    <row r="389" spans="1:19" s="133" customFormat="1" ht="201.75">
      <c r="A389" s="276"/>
      <c r="B389" s="49">
        <v>2</v>
      </c>
      <c r="C389" s="65" t="s">
        <v>729</v>
      </c>
      <c r="D389" s="65" t="s">
        <v>24</v>
      </c>
      <c r="E389" s="65" t="s">
        <v>474</v>
      </c>
      <c r="F389" s="52">
        <f t="shared" si="34"/>
        <v>373.5</v>
      </c>
      <c r="G389" s="52">
        <f t="shared" si="35"/>
        <v>283.3</v>
      </c>
      <c r="H389" s="268"/>
      <c r="I389" s="268"/>
      <c r="J389" s="268"/>
      <c r="K389" s="268"/>
      <c r="L389" s="49">
        <v>373.5</v>
      </c>
      <c r="M389" s="49">
        <v>283.3</v>
      </c>
      <c r="N389" s="268"/>
      <c r="O389" s="268"/>
      <c r="P389" s="268"/>
      <c r="Q389" s="268"/>
      <c r="R389" s="65" t="s">
        <v>730</v>
      </c>
      <c r="S389" s="65">
        <v>307</v>
      </c>
    </row>
    <row r="390" spans="1:19" s="133" customFormat="1" ht="144.75">
      <c r="A390" s="276"/>
      <c r="B390" s="49">
        <v>3</v>
      </c>
      <c r="C390" s="65" t="s">
        <v>731</v>
      </c>
      <c r="D390" s="65" t="s">
        <v>24</v>
      </c>
      <c r="E390" s="65" t="s">
        <v>474</v>
      </c>
      <c r="F390" s="52">
        <f t="shared" si="34"/>
        <v>29.8</v>
      </c>
      <c r="G390" s="52">
        <f t="shared" si="35"/>
        <v>22.5</v>
      </c>
      <c r="H390" s="268"/>
      <c r="I390" s="268"/>
      <c r="J390" s="268"/>
      <c r="K390" s="268"/>
      <c r="L390" s="49">
        <v>29.8</v>
      </c>
      <c r="M390" s="49">
        <v>22.5</v>
      </c>
      <c r="N390" s="268"/>
      <c r="O390" s="268"/>
      <c r="P390" s="268"/>
      <c r="Q390" s="268"/>
      <c r="R390" s="65" t="s">
        <v>732</v>
      </c>
      <c r="S390" s="65">
        <v>33</v>
      </c>
    </row>
    <row r="391" spans="1:19" s="133" customFormat="1" ht="87">
      <c r="A391" s="276"/>
      <c r="B391" s="49">
        <v>4</v>
      </c>
      <c r="C391" s="65" t="s">
        <v>733</v>
      </c>
      <c r="D391" s="65" t="s">
        <v>24</v>
      </c>
      <c r="E391" s="65" t="s">
        <v>474</v>
      </c>
      <c r="F391" s="52">
        <f t="shared" si="34"/>
        <v>3742.1</v>
      </c>
      <c r="G391" s="52">
        <f t="shared" si="35"/>
        <v>2494.8</v>
      </c>
      <c r="H391" s="268"/>
      <c r="I391" s="268"/>
      <c r="J391" s="268"/>
      <c r="K391" s="268"/>
      <c r="L391" s="49">
        <v>2186.1</v>
      </c>
      <c r="M391" s="52">
        <v>1358.2</v>
      </c>
      <c r="N391" s="268"/>
      <c r="O391" s="268"/>
      <c r="P391" s="52">
        <v>1556</v>
      </c>
      <c r="Q391" s="49">
        <v>1136.6</v>
      </c>
      <c r="R391" s="65" t="s">
        <v>734</v>
      </c>
      <c r="S391" s="65">
        <v>1088</v>
      </c>
    </row>
    <row r="392" spans="1:19" s="133" customFormat="1" ht="116.25">
      <c r="A392" s="276"/>
      <c r="B392" s="49">
        <v>5</v>
      </c>
      <c r="C392" s="65" t="s">
        <v>735</v>
      </c>
      <c r="D392" s="65" t="s">
        <v>24</v>
      </c>
      <c r="E392" s="65" t="s">
        <v>474</v>
      </c>
      <c r="F392" s="52">
        <f t="shared" si="34"/>
        <v>659.9</v>
      </c>
      <c r="G392" s="52">
        <f t="shared" si="35"/>
        <v>408.6</v>
      </c>
      <c r="H392" s="268"/>
      <c r="I392" s="268"/>
      <c r="J392" s="268"/>
      <c r="K392" s="268"/>
      <c r="L392" s="52">
        <v>399.5</v>
      </c>
      <c r="M392" s="49">
        <v>224.9</v>
      </c>
      <c r="N392" s="268"/>
      <c r="O392" s="268"/>
      <c r="P392" s="49">
        <v>260.4</v>
      </c>
      <c r="Q392" s="49">
        <v>183.7</v>
      </c>
      <c r="R392" s="65" t="s">
        <v>736</v>
      </c>
      <c r="S392" s="65">
        <v>186</v>
      </c>
    </row>
    <row r="393" spans="1:19" s="133" customFormat="1" ht="58.5">
      <c r="A393" s="276"/>
      <c r="B393" s="49">
        <v>6</v>
      </c>
      <c r="C393" s="65" t="s">
        <v>737</v>
      </c>
      <c r="D393" s="65" t="s">
        <v>24</v>
      </c>
      <c r="E393" s="65" t="s">
        <v>474</v>
      </c>
      <c r="F393" s="52">
        <f t="shared" si="34"/>
        <v>119.6</v>
      </c>
      <c r="G393" s="52">
        <f t="shared" si="35"/>
        <v>93.6</v>
      </c>
      <c r="H393" s="268"/>
      <c r="I393" s="268"/>
      <c r="J393" s="268"/>
      <c r="K393" s="268"/>
      <c r="L393" s="49">
        <v>119.6</v>
      </c>
      <c r="M393" s="49">
        <v>93.6</v>
      </c>
      <c r="N393" s="268"/>
      <c r="O393" s="268"/>
      <c r="P393" s="268"/>
      <c r="Q393" s="268"/>
      <c r="R393" s="65" t="s">
        <v>738</v>
      </c>
      <c r="S393" s="65">
        <v>230</v>
      </c>
    </row>
    <row r="394" spans="1:19" s="133" customFormat="1" ht="45">
      <c r="A394" s="276"/>
      <c r="B394" s="49">
        <v>7</v>
      </c>
      <c r="C394" s="65" t="s">
        <v>739</v>
      </c>
      <c r="D394" s="65" t="s">
        <v>24</v>
      </c>
      <c r="E394" s="65" t="s">
        <v>474</v>
      </c>
      <c r="F394" s="52">
        <f t="shared" si="34"/>
        <v>5023.6</v>
      </c>
      <c r="G394" s="52">
        <f t="shared" si="35"/>
        <v>2724.7</v>
      </c>
      <c r="H394" s="268"/>
      <c r="I394" s="268"/>
      <c r="J394" s="268"/>
      <c r="K394" s="268"/>
      <c r="L394" s="49">
        <v>5023.6</v>
      </c>
      <c r="M394" s="49">
        <f>2400.4+324.3</f>
        <v>2724.7</v>
      </c>
      <c r="N394" s="268"/>
      <c r="O394" s="268"/>
      <c r="P394" s="268"/>
      <c r="Q394" s="268"/>
      <c r="R394" s="65" t="s">
        <v>740</v>
      </c>
      <c r="S394" s="65">
        <v>536</v>
      </c>
    </row>
    <row r="395" spans="1:19" s="133" customFormat="1" ht="58.5">
      <c r="A395" s="276"/>
      <c r="B395" s="49">
        <v>8</v>
      </c>
      <c r="C395" s="65" t="s">
        <v>741</v>
      </c>
      <c r="D395" s="65" t="s">
        <v>24</v>
      </c>
      <c r="E395" s="65" t="s">
        <v>474</v>
      </c>
      <c r="F395" s="52">
        <f t="shared" si="34"/>
        <v>64.9</v>
      </c>
      <c r="G395" s="52">
        <f t="shared" si="35"/>
        <v>59.9</v>
      </c>
      <c r="H395" s="268"/>
      <c r="I395" s="268"/>
      <c r="J395" s="268"/>
      <c r="K395" s="268"/>
      <c r="L395" s="52">
        <v>64.9</v>
      </c>
      <c r="M395" s="49">
        <v>59.9</v>
      </c>
      <c r="N395" s="268"/>
      <c r="O395" s="268"/>
      <c r="P395" s="268"/>
      <c r="Q395" s="268"/>
      <c r="R395" s="65" t="s">
        <v>742</v>
      </c>
      <c r="S395" s="65">
        <v>203</v>
      </c>
    </row>
    <row r="396" spans="1:19" s="133" customFormat="1" ht="45">
      <c r="A396" s="276"/>
      <c r="B396" s="49">
        <v>9</v>
      </c>
      <c r="C396" s="65" t="s">
        <v>743</v>
      </c>
      <c r="D396" s="65" t="s">
        <v>24</v>
      </c>
      <c r="E396" s="65" t="s">
        <v>474</v>
      </c>
      <c r="F396" s="52">
        <f t="shared" si="34"/>
        <v>100</v>
      </c>
      <c r="G396" s="52">
        <f t="shared" si="35"/>
        <v>42.6</v>
      </c>
      <c r="H396" s="268"/>
      <c r="I396" s="268"/>
      <c r="J396" s="268"/>
      <c r="K396" s="268"/>
      <c r="L396" s="52">
        <v>100</v>
      </c>
      <c r="M396" s="49">
        <v>42.6</v>
      </c>
      <c r="N396" s="268"/>
      <c r="O396" s="268"/>
      <c r="P396" s="268"/>
      <c r="Q396" s="268"/>
      <c r="R396" s="65" t="s">
        <v>744</v>
      </c>
      <c r="S396" s="65">
        <v>12</v>
      </c>
    </row>
    <row r="397" spans="1:19" s="133" customFormat="1" ht="172.5">
      <c r="A397" s="276"/>
      <c r="B397" s="49">
        <v>10</v>
      </c>
      <c r="C397" s="65" t="s">
        <v>745</v>
      </c>
      <c r="D397" s="65" t="s">
        <v>24</v>
      </c>
      <c r="E397" s="65" t="s">
        <v>474</v>
      </c>
      <c r="F397" s="52">
        <f t="shared" si="34"/>
        <v>180.3</v>
      </c>
      <c r="G397" s="52">
        <f t="shared" si="35"/>
        <v>57.5</v>
      </c>
      <c r="H397" s="268"/>
      <c r="I397" s="268"/>
      <c r="J397" s="268"/>
      <c r="K397" s="268"/>
      <c r="L397" s="52">
        <v>180.3</v>
      </c>
      <c r="M397" s="49">
        <v>57.5</v>
      </c>
      <c r="N397" s="268"/>
      <c r="O397" s="268"/>
      <c r="P397" s="268"/>
      <c r="Q397" s="268"/>
      <c r="R397" s="65" t="s">
        <v>746</v>
      </c>
      <c r="S397" s="65">
        <v>25</v>
      </c>
    </row>
    <row r="398" spans="1:19" s="133" customFormat="1" ht="45">
      <c r="A398" s="276"/>
      <c r="B398" s="49">
        <v>11</v>
      </c>
      <c r="C398" s="65" t="s">
        <v>747</v>
      </c>
      <c r="D398" s="65" t="s">
        <v>24</v>
      </c>
      <c r="E398" s="65" t="s">
        <v>474</v>
      </c>
      <c r="F398" s="52">
        <f t="shared" si="34"/>
        <v>64.5</v>
      </c>
      <c r="G398" s="52">
        <f t="shared" si="35"/>
        <v>11.9</v>
      </c>
      <c r="H398" s="268"/>
      <c r="I398" s="268"/>
      <c r="J398" s="268"/>
      <c r="K398" s="268"/>
      <c r="L398" s="49">
        <v>64.5</v>
      </c>
      <c r="M398" s="52">
        <v>11.9</v>
      </c>
      <c r="N398" s="268"/>
      <c r="O398" s="268"/>
      <c r="P398" s="268"/>
      <c r="Q398" s="268"/>
      <c r="R398" s="65" t="s">
        <v>748</v>
      </c>
      <c r="S398" s="65">
        <v>7</v>
      </c>
    </row>
    <row r="399" spans="1:19" s="133" customFormat="1" ht="45">
      <c r="A399" s="276"/>
      <c r="B399" s="49">
        <v>12</v>
      </c>
      <c r="C399" s="65" t="s">
        <v>749</v>
      </c>
      <c r="D399" s="65" t="s">
        <v>24</v>
      </c>
      <c r="E399" s="65" t="s">
        <v>474</v>
      </c>
      <c r="F399" s="52">
        <f t="shared" si="34"/>
        <v>180</v>
      </c>
      <c r="G399" s="52">
        <f t="shared" si="35"/>
        <v>135.5</v>
      </c>
      <c r="H399" s="268"/>
      <c r="I399" s="268"/>
      <c r="J399" s="268"/>
      <c r="K399" s="268"/>
      <c r="L399" s="52">
        <v>180</v>
      </c>
      <c r="M399" s="52">
        <v>135.5</v>
      </c>
      <c r="N399" s="268"/>
      <c r="O399" s="268"/>
      <c r="P399" s="268"/>
      <c r="Q399" s="268"/>
      <c r="R399" s="65" t="s">
        <v>750</v>
      </c>
      <c r="S399" s="65">
        <v>30</v>
      </c>
    </row>
    <row r="400" spans="1:19" s="133" customFormat="1" ht="244.5">
      <c r="A400" s="276"/>
      <c r="B400" s="49">
        <v>13</v>
      </c>
      <c r="C400" s="65" t="s">
        <v>751</v>
      </c>
      <c r="D400" s="65" t="s">
        <v>24</v>
      </c>
      <c r="E400" s="65" t="s">
        <v>474</v>
      </c>
      <c r="F400" s="52">
        <f t="shared" si="34"/>
        <v>472.3</v>
      </c>
      <c r="G400" s="52">
        <f t="shared" si="35"/>
        <v>415.5</v>
      </c>
      <c r="H400" s="268"/>
      <c r="I400" s="268"/>
      <c r="J400" s="268"/>
      <c r="K400" s="268"/>
      <c r="L400" s="52">
        <v>472.3</v>
      </c>
      <c r="M400" s="49">
        <f>269.5+6.6+50+69.6+9.7+10.1</f>
        <v>415.5</v>
      </c>
      <c r="N400" s="268"/>
      <c r="O400" s="268"/>
      <c r="P400" s="268"/>
      <c r="Q400" s="268"/>
      <c r="R400" s="65" t="s">
        <v>752</v>
      </c>
      <c r="S400" s="65">
        <v>487</v>
      </c>
    </row>
    <row r="401" spans="1:19" s="133" customFormat="1" ht="45">
      <c r="A401" s="276"/>
      <c r="B401" s="49">
        <v>14</v>
      </c>
      <c r="C401" s="65" t="s">
        <v>753</v>
      </c>
      <c r="D401" s="65" t="s">
        <v>24</v>
      </c>
      <c r="E401" s="65" t="s">
        <v>474</v>
      </c>
      <c r="F401" s="52">
        <f t="shared" si="34"/>
        <v>15</v>
      </c>
      <c r="G401" s="269">
        <f t="shared" si="35"/>
        <v>0</v>
      </c>
      <c r="H401" s="268"/>
      <c r="I401" s="268"/>
      <c r="J401" s="268"/>
      <c r="K401" s="268"/>
      <c r="L401" s="52">
        <v>15</v>
      </c>
      <c r="M401" s="49">
        <v>0</v>
      </c>
      <c r="N401" s="268"/>
      <c r="O401" s="268"/>
      <c r="P401" s="268"/>
      <c r="Q401" s="268"/>
      <c r="R401" s="65" t="s">
        <v>754</v>
      </c>
      <c r="S401" s="204"/>
    </row>
    <row r="402" spans="1:19" s="133" customFormat="1" ht="102">
      <c r="A402" s="276"/>
      <c r="B402" s="49">
        <v>15</v>
      </c>
      <c r="C402" s="65" t="s">
        <v>755</v>
      </c>
      <c r="D402" s="65" t="s">
        <v>24</v>
      </c>
      <c r="E402" s="65" t="s">
        <v>474</v>
      </c>
      <c r="F402" s="52">
        <f t="shared" si="34"/>
        <v>114</v>
      </c>
      <c r="G402" s="52">
        <f t="shared" si="35"/>
        <v>67.4</v>
      </c>
      <c r="H402" s="268"/>
      <c r="I402" s="268"/>
      <c r="J402" s="268"/>
      <c r="K402" s="268"/>
      <c r="L402" s="52">
        <v>114</v>
      </c>
      <c r="M402" s="52">
        <f>16+51.4</f>
        <v>67.4</v>
      </c>
      <c r="N402" s="268"/>
      <c r="O402" s="268"/>
      <c r="P402" s="268"/>
      <c r="Q402" s="268"/>
      <c r="R402" s="65" t="s">
        <v>756</v>
      </c>
      <c r="S402" s="65">
        <v>120</v>
      </c>
    </row>
    <row r="403" spans="1:19" s="274" customFormat="1" ht="60.75">
      <c r="A403" s="276"/>
      <c r="B403" s="132">
        <v>16</v>
      </c>
      <c r="C403" s="251" t="s">
        <v>757</v>
      </c>
      <c r="D403" s="251" t="s">
        <v>24</v>
      </c>
      <c r="E403" s="251" t="s">
        <v>474</v>
      </c>
      <c r="F403" s="270">
        <f t="shared" si="34"/>
        <v>100</v>
      </c>
      <c r="G403" s="291">
        <f t="shared" si="35"/>
        <v>0</v>
      </c>
      <c r="H403" s="271"/>
      <c r="I403" s="271"/>
      <c r="J403" s="271"/>
      <c r="K403" s="271"/>
      <c r="L403" s="270">
        <v>100</v>
      </c>
      <c r="M403" s="132">
        <v>0</v>
      </c>
      <c r="N403" s="271"/>
      <c r="O403" s="271"/>
      <c r="P403" s="271"/>
      <c r="Q403" s="271"/>
      <c r="R403" s="251" t="s">
        <v>758</v>
      </c>
      <c r="S403" s="292"/>
    </row>
    <row r="404" spans="1:19" s="274" customFormat="1" ht="60">
      <c r="A404" s="276"/>
      <c r="B404" s="132">
        <v>17</v>
      </c>
      <c r="C404" s="251" t="s">
        <v>759</v>
      </c>
      <c r="D404" s="251" t="s">
        <v>24</v>
      </c>
      <c r="E404" s="251" t="s">
        <v>474</v>
      </c>
      <c r="F404" s="270">
        <f t="shared" si="34"/>
        <v>36.2</v>
      </c>
      <c r="G404" s="270">
        <f t="shared" si="35"/>
        <v>14.5</v>
      </c>
      <c r="H404" s="271"/>
      <c r="I404" s="271"/>
      <c r="J404" s="271"/>
      <c r="K404" s="271"/>
      <c r="L404" s="132">
        <v>36.2</v>
      </c>
      <c r="M404" s="132">
        <v>14.5</v>
      </c>
      <c r="N404" s="271"/>
      <c r="O404" s="271"/>
      <c r="P404" s="271"/>
      <c r="Q404" s="271"/>
      <c r="R404" s="251" t="s">
        <v>760</v>
      </c>
      <c r="S404" s="251">
        <v>8</v>
      </c>
    </row>
    <row r="405" spans="1:19" s="274" customFormat="1" ht="60">
      <c r="A405" s="276"/>
      <c r="B405" s="132">
        <v>18</v>
      </c>
      <c r="C405" s="251" t="s">
        <v>761</v>
      </c>
      <c r="D405" s="251" t="s">
        <v>24</v>
      </c>
      <c r="E405" s="251" t="s">
        <v>474</v>
      </c>
      <c r="F405" s="270">
        <f t="shared" si="34"/>
        <v>53.5</v>
      </c>
      <c r="G405" s="270">
        <f t="shared" si="35"/>
        <v>25.4</v>
      </c>
      <c r="H405" s="271"/>
      <c r="I405" s="271"/>
      <c r="J405" s="271"/>
      <c r="K405" s="271"/>
      <c r="L405" s="132">
        <v>53.5</v>
      </c>
      <c r="M405" s="270">
        <v>25.4</v>
      </c>
      <c r="N405" s="271"/>
      <c r="O405" s="271"/>
      <c r="P405" s="271"/>
      <c r="Q405" s="271"/>
      <c r="R405" s="251" t="s">
        <v>762</v>
      </c>
      <c r="S405" s="251">
        <v>36</v>
      </c>
    </row>
    <row r="406" spans="1:19" s="274" customFormat="1" ht="60.75">
      <c r="A406" s="276"/>
      <c r="B406" s="132">
        <v>19</v>
      </c>
      <c r="C406" s="251" t="s">
        <v>763</v>
      </c>
      <c r="D406" s="251" t="s">
        <v>24</v>
      </c>
      <c r="E406" s="251" t="s">
        <v>474</v>
      </c>
      <c r="F406" s="270">
        <f t="shared" si="34"/>
        <v>105</v>
      </c>
      <c r="G406" s="291">
        <f t="shared" si="35"/>
        <v>0</v>
      </c>
      <c r="H406" s="271"/>
      <c r="I406" s="271"/>
      <c r="J406" s="271"/>
      <c r="K406" s="271"/>
      <c r="L406" s="270">
        <v>105</v>
      </c>
      <c r="M406" s="132">
        <v>0</v>
      </c>
      <c r="N406" s="271"/>
      <c r="O406" s="271"/>
      <c r="P406" s="271"/>
      <c r="Q406" s="271"/>
      <c r="R406" s="251" t="s">
        <v>764</v>
      </c>
      <c r="S406" s="251"/>
    </row>
    <row r="407" spans="1:19" s="133" customFormat="1" ht="16.5">
      <c r="A407" s="65"/>
      <c r="B407" s="268"/>
      <c r="C407" s="204" t="s">
        <v>8</v>
      </c>
      <c r="D407" s="204"/>
      <c r="E407" s="288"/>
      <c r="F407" s="290">
        <f>F388+F389+F390+F391+F392+F393+F394+F395+F396+F397+F398+F399+F400+F401+F402+F403+F404+F405+F406</f>
        <v>14607.9</v>
      </c>
      <c r="G407" s="290">
        <f>G388+G389+G390+G391+G392+G393+G394+G395+G396+G397+G398+G399+G400+G401+G402+G403+G404+G405+G406</f>
        <v>8608.9</v>
      </c>
      <c r="H407" s="290"/>
      <c r="I407" s="290"/>
      <c r="J407" s="290"/>
      <c r="K407" s="290"/>
      <c r="L407" s="290">
        <f>L388+L389+L390+L391+L392+L393+L394+L395+L396+L397+L398+L399+L400+L401+L402+L403+L404+L405+L406</f>
        <v>12791.5</v>
      </c>
      <c r="M407" s="290">
        <f>M388+M389+M390+M391+M392+M393+M394+M395+M396+M397+M398+M399+M400+M401+M402+M403+M404+M405+M406</f>
        <v>7288.6</v>
      </c>
      <c r="N407" s="290"/>
      <c r="O407" s="290"/>
      <c r="P407" s="290">
        <f>P388+P389+P390+P391+P392+P393+P394+P395+P396+P397+P398+P399+P400+P401+P402+P403+P404+P405+P406</f>
        <v>1816.4</v>
      </c>
      <c r="Q407" s="290">
        <f>Q388+Q389+Q390+Q391+Q392+Q393+Q394+Q395+Q396+Q397+Q398+Q399+Q400+Q401+Q402+Q403+Q404+Q405+Q406</f>
        <v>1320.3</v>
      </c>
      <c r="R407" s="204"/>
      <c r="S407" s="65"/>
    </row>
    <row r="408" spans="1:19" s="133" customFormat="1" ht="129.75">
      <c r="A408" s="276" t="s">
        <v>765</v>
      </c>
      <c r="B408" s="49">
        <v>1</v>
      </c>
      <c r="C408" s="65" t="s">
        <v>766</v>
      </c>
      <c r="D408" s="65" t="s">
        <v>24</v>
      </c>
      <c r="E408" s="65" t="s">
        <v>474</v>
      </c>
      <c r="F408" s="52">
        <f>H408+J408+L408+N408+P408</f>
        <v>421.8</v>
      </c>
      <c r="G408" s="52">
        <f>I408+K408+M408+O408+Q408</f>
        <v>417.5</v>
      </c>
      <c r="H408" s="268"/>
      <c r="I408" s="268"/>
      <c r="J408" s="268"/>
      <c r="K408" s="268"/>
      <c r="L408" s="49">
        <v>421.8</v>
      </c>
      <c r="M408" s="49">
        <v>417.5</v>
      </c>
      <c r="N408" s="268"/>
      <c r="O408" s="268"/>
      <c r="P408" s="268"/>
      <c r="Q408" s="268"/>
      <c r="R408" s="65" t="s">
        <v>767</v>
      </c>
      <c r="S408" s="65">
        <v>50</v>
      </c>
    </row>
    <row r="409" spans="1:19" s="133" customFormat="1" ht="16.5">
      <c r="A409" s="65"/>
      <c r="B409" s="268"/>
      <c r="C409" s="204" t="s">
        <v>8</v>
      </c>
      <c r="D409" s="268"/>
      <c r="E409" s="197"/>
      <c r="F409" s="290">
        <f>F408</f>
        <v>421.8</v>
      </c>
      <c r="G409" s="290">
        <f>G408</f>
        <v>417.5</v>
      </c>
      <c r="H409" s="290"/>
      <c r="I409" s="290"/>
      <c r="J409" s="290"/>
      <c r="K409" s="290"/>
      <c r="L409" s="290">
        <f>L408</f>
        <v>421.8</v>
      </c>
      <c r="M409" s="290">
        <f>M408</f>
        <v>417.5</v>
      </c>
      <c r="N409" s="290"/>
      <c r="O409" s="290"/>
      <c r="P409" s="290"/>
      <c r="Q409" s="290"/>
      <c r="R409" s="204"/>
      <c r="S409" s="65"/>
    </row>
    <row r="410" spans="1:19" s="133" customFormat="1" ht="16.5">
      <c r="A410" s="65"/>
      <c r="B410" s="268"/>
      <c r="C410" s="204" t="s">
        <v>768</v>
      </c>
      <c r="D410" s="268"/>
      <c r="E410" s="197"/>
      <c r="F410" s="289">
        <f>F409+F407+F387</f>
        <v>53939.731</v>
      </c>
      <c r="G410" s="290">
        <f>G409+G407+G387</f>
        <v>27981</v>
      </c>
      <c r="H410" s="289">
        <f>H409+H407+H387</f>
        <v>2589.022</v>
      </c>
      <c r="I410" s="290">
        <f>I409+I407+I387</f>
        <v>1303.9</v>
      </c>
      <c r="J410" s="289"/>
      <c r="K410" s="289"/>
      <c r="L410" s="289">
        <f>L409+L407+L387</f>
        <v>49534.309</v>
      </c>
      <c r="M410" s="290">
        <f>M409+M407+M387</f>
        <v>25356.8</v>
      </c>
      <c r="N410" s="289"/>
      <c r="O410" s="289"/>
      <c r="P410" s="290">
        <f>P409+P407+P387</f>
        <v>1816.4</v>
      </c>
      <c r="Q410" s="290">
        <f>Q409+Q407+Q387</f>
        <v>1320.3</v>
      </c>
      <c r="R410" s="204"/>
      <c r="S410" s="49"/>
    </row>
    <row r="411" spans="1:19" s="188" customFormat="1" ht="16.5" customHeight="1">
      <c r="A411" s="267" t="s">
        <v>769</v>
      </c>
      <c r="B411" s="267"/>
      <c r="C411" s="267"/>
      <c r="D411" s="267"/>
      <c r="E411" s="267"/>
      <c r="F411" s="267"/>
      <c r="G411" s="267"/>
      <c r="H411" s="267"/>
      <c r="I411" s="267"/>
      <c r="J411" s="267"/>
      <c r="K411" s="267"/>
      <c r="L411" s="267"/>
      <c r="M411" s="267"/>
      <c r="N411" s="267"/>
      <c r="O411" s="267"/>
      <c r="P411" s="267"/>
      <c r="Q411" s="267"/>
      <c r="R411" s="267"/>
      <c r="S411" s="267"/>
    </row>
    <row r="412" spans="1:19" s="133" customFormat="1" ht="73.5" customHeight="1">
      <c r="A412" s="177" t="s">
        <v>770</v>
      </c>
      <c r="B412" s="178" t="s">
        <v>92</v>
      </c>
      <c r="C412" s="177" t="s">
        <v>771</v>
      </c>
      <c r="D412" s="177" t="s">
        <v>24</v>
      </c>
      <c r="E412" s="177" t="s">
        <v>772</v>
      </c>
      <c r="F412" s="207">
        <f aca="true" t="shared" si="36" ref="F412:F415">H412+J412+L412+N412+P412</f>
        <v>2330.4</v>
      </c>
      <c r="G412" s="207">
        <v>1324.8</v>
      </c>
      <c r="H412" s="181"/>
      <c r="I412" s="181"/>
      <c r="J412" s="181"/>
      <c r="K412" s="181"/>
      <c r="L412" s="178">
        <v>2327.2</v>
      </c>
      <c r="M412" s="178">
        <v>1324.2</v>
      </c>
      <c r="N412" s="181"/>
      <c r="O412" s="181"/>
      <c r="P412" s="178">
        <v>3.2</v>
      </c>
      <c r="Q412" s="207">
        <v>0.6000000000000001</v>
      </c>
      <c r="R412" s="177" t="s">
        <v>773</v>
      </c>
      <c r="S412" s="178">
        <v>1</v>
      </c>
    </row>
    <row r="413" spans="1:19" s="133" customFormat="1" ht="87">
      <c r="A413" s="177"/>
      <c r="B413" s="178" t="s">
        <v>295</v>
      </c>
      <c r="C413" s="177" t="s">
        <v>774</v>
      </c>
      <c r="D413" s="177" t="s">
        <v>24</v>
      </c>
      <c r="E413" s="177" t="s">
        <v>775</v>
      </c>
      <c r="F413" s="207">
        <f t="shared" si="36"/>
        <v>1050</v>
      </c>
      <c r="G413" s="207">
        <v>759.8</v>
      </c>
      <c r="H413" s="181"/>
      <c r="I413" s="181"/>
      <c r="J413" s="181"/>
      <c r="K413" s="181"/>
      <c r="L413" s="207">
        <v>1050</v>
      </c>
      <c r="M413" s="178">
        <v>759.8</v>
      </c>
      <c r="N413" s="181"/>
      <c r="O413" s="181"/>
      <c r="P413" s="181"/>
      <c r="Q413" s="181"/>
      <c r="R413" s="177" t="s">
        <v>776</v>
      </c>
      <c r="S413" s="178">
        <v>71</v>
      </c>
    </row>
    <row r="414" spans="1:19" s="133" customFormat="1" ht="73.5">
      <c r="A414" s="177"/>
      <c r="B414" s="178" t="s">
        <v>282</v>
      </c>
      <c r="C414" s="177" t="s">
        <v>777</v>
      </c>
      <c r="D414" s="177" t="s">
        <v>24</v>
      </c>
      <c r="E414" s="177" t="s">
        <v>775</v>
      </c>
      <c r="F414" s="212">
        <f t="shared" si="36"/>
        <v>86.242</v>
      </c>
      <c r="G414" s="207">
        <v>28.3</v>
      </c>
      <c r="H414" s="181"/>
      <c r="I414" s="181"/>
      <c r="J414" s="181"/>
      <c r="K414" s="181"/>
      <c r="L414" s="178">
        <v>86.242</v>
      </c>
      <c r="M414" s="207">
        <v>28.3</v>
      </c>
      <c r="N414" s="181"/>
      <c r="O414" s="181"/>
      <c r="P414" s="181"/>
      <c r="Q414" s="181"/>
      <c r="R414" s="177" t="s">
        <v>778</v>
      </c>
      <c r="S414" s="178">
        <v>14</v>
      </c>
    </row>
    <row r="415" spans="1:19" s="133" customFormat="1" ht="116.25">
      <c r="A415" s="177"/>
      <c r="B415" s="178" t="s">
        <v>285</v>
      </c>
      <c r="C415" s="177" t="s">
        <v>779</v>
      </c>
      <c r="D415" s="177" t="s">
        <v>24</v>
      </c>
      <c r="E415" s="177" t="s">
        <v>775</v>
      </c>
      <c r="F415" s="207">
        <f t="shared" si="36"/>
        <v>1049</v>
      </c>
      <c r="G415" s="207">
        <f>I415+K415+M415+O415+Q415</f>
        <v>0</v>
      </c>
      <c r="H415" s="181"/>
      <c r="I415" s="181"/>
      <c r="J415" s="181"/>
      <c r="K415" s="181"/>
      <c r="L415" s="207">
        <v>1049</v>
      </c>
      <c r="M415" s="207">
        <v>0</v>
      </c>
      <c r="N415" s="181"/>
      <c r="O415" s="181"/>
      <c r="P415" s="181"/>
      <c r="Q415" s="181"/>
      <c r="R415" s="177" t="s">
        <v>114</v>
      </c>
      <c r="S415" s="178">
        <v>0</v>
      </c>
    </row>
    <row r="416" spans="1:19" s="133" customFormat="1" ht="16.5">
      <c r="A416" s="177"/>
      <c r="B416" s="181"/>
      <c r="C416" s="223" t="s">
        <v>8</v>
      </c>
      <c r="D416" s="181"/>
      <c r="E416" s="180"/>
      <c r="F416" s="293">
        <f>F412+F413+F414+F415</f>
        <v>4515.642</v>
      </c>
      <c r="G416" s="224">
        <f>G412+G413+G414+G415</f>
        <v>2112.9</v>
      </c>
      <c r="H416" s="293"/>
      <c r="I416" s="293"/>
      <c r="J416" s="293"/>
      <c r="K416" s="293"/>
      <c r="L416" s="293">
        <f>L412+L413+L414+L415</f>
        <v>4512.442</v>
      </c>
      <c r="M416" s="224">
        <f>M412+M413+M414+M415</f>
        <v>2112.3</v>
      </c>
      <c r="N416" s="293"/>
      <c r="O416" s="293"/>
      <c r="P416" s="224">
        <f>P412+P413+P414+P415</f>
        <v>3.2</v>
      </c>
      <c r="Q416" s="224">
        <v>0.6000000000000001</v>
      </c>
      <c r="R416" s="223"/>
      <c r="S416" s="178"/>
    </row>
    <row r="417" spans="1:19" s="188" customFormat="1" ht="16.5" customHeight="1">
      <c r="A417" s="267" t="s">
        <v>780</v>
      </c>
      <c r="B417" s="267"/>
      <c r="C417" s="267"/>
      <c r="D417" s="267"/>
      <c r="E417" s="267"/>
      <c r="F417" s="267"/>
      <c r="G417" s="267"/>
      <c r="H417" s="267"/>
      <c r="I417" s="267"/>
      <c r="J417" s="267"/>
      <c r="K417" s="267"/>
      <c r="L417" s="267"/>
      <c r="M417" s="267"/>
      <c r="N417" s="267"/>
      <c r="O417" s="267"/>
      <c r="P417" s="267"/>
      <c r="Q417" s="267"/>
      <c r="R417" s="267"/>
      <c r="S417" s="267"/>
    </row>
    <row r="418" spans="1:19" s="274" customFormat="1" ht="78.75" customHeight="1">
      <c r="A418" s="294" t="s">
        <v>781</v>
      </c>
      <c r="B418" s="295" t="s">
        <v>92</v>
      </c>
      <c r="C418" s="294" t="s">
        <v>782</v>
      </c>
      <c r="D418" s="294" t="s">
        <v>24</v>
      </c>
      <c r="E418" s="294" t="s">
        <v>772</v>
      </c>
      <c r="F418" s="296">
        <f aca="true" t="shared" si="37" ref="F418:F422">H418+J418+L418+N418+P418</f>
        <v>500</v>
      </c>
      <c r="G418" s="296">
        <f aca="true" t="shared" si="38" ref="G418:G421">I418+K418+M418+O418+Q418</f>
        <v>0</v>
      </c>
      <c r="H418" s="296">
        <v>250</v>
      </c>
      <c r="I418" s="296">
        <v>0</v>
      </c>
      <c r="J418" s="296">
        <v>250</v>
      </c>
      <c r="K418" s="296">
        <v>0</v>
      </c>
      <c r="L418" s="295"/>
      <c r="M418" s="295"/>
      <c r="N418" s="297"/>
      <c r="O418" s="297"/>
      <c r="P418" s="295"/>
      <c r="Q418" s="297"/>
      <c r="R418" s="294" t="s">
        <v>783</v>
      </c>
      <c r="S418" s="295"/>
    </row>
    <row r="419" spans="1:19" s="274" customFormat="1" ht="123.75">
      <c r="A419" s="294"/>
      <c r="B419" s="295" t="s">
        <v>295</v>
      </c>
      <c r="C419" s="294" t="s">
        <v>784</v>
      </c>
      <c r="D419" s="294" t="s">
        <v>24</v>
      </c>
      <c r="E419" s="294" t="s">
        <v>785</v>
      </c>
      <c r="F419" s="296">
        <f t="shared" si="37"/>
        <v>429.6</v>
      </c>
      <c r="G419" s="296">
        <f t="shared" si="38"/>
        <v>0</v>
      </c>
      <c r="H419" s="297"/>
      <c r="I419" s="297"/>
      <c r="J419" s="295">
        <v>214.8</v>
      </c>
      <c r="K419" s="296">
        <v>0</v>
      </c>
      <c r="L419" s="296">
        <v>214.8</v>
      </c>
      <c r="M419" s="296">
        <v>0</v>
      </c>
      <c r="N419" s="297"/>
      <c r="O419" s="297"/>
      <c r="P419" s="297"/>
      <c r="Q419" s="297"/>
      <c r="R419" s="294" t="s">
        <v>786</v>
      </c>
      <c r="S419" s="295"/>
    </row>
    <row r="420" spans="1:19" s="274" customFormat="1" ht="63.75">
      <c r="A420" s="294"/>
      <c r="B420" s="295" t="s">
        <v>282</v>
      </c>
      <c r="C420" s="294" t="s">
        <v>787</v>
      </c>
      <c r="D420" s="294" t="s">
        <v>24</v>
      </c>
      <c r="E420" s="294" t="s">
        <v>785</v>
      </c>
      <c r="F420" s="296">
        <f t="shared" si="37"/>
        <v>45.1</v>
      </c>
      <c r="G420" s="296">
        <f t="shared" si="38"/>
        <v>1.3</v>
      </c>
      <c r="H420" s="297"/>
      <c r="I420" s="297"/>
      <c r="J420" s="297"/>
      <c r="K420" s="297"/>
      <c r="L420" s="295">
        <v>45.1</v>
      </c>
      <c r="M420" s="295">
        <v>1.3</v>
      </c>
      <c r="N420" s="297"/>
      <c r="O420" s="297"/>
      <c r="P420" s="297"/>
      <c r="Q420" s="297"/>
      <c r="R420" s="294" t="s">
        <v>788</v>
      </c>
      <c r="S420" s="295">
        <v>1</v>
      </c>
    </row>
    <row r="421" spans="1:19" s="298" customFormat="1" ht="93.75">
      <c r="A421" s="294"/>
      <c r="B421" s="295" t="s">
        <v>285</v>
      </c>
      <c r="C421" s="294" t="s">
        <v>789</v>
      </c>
      <c r="D421" s="294" t="s">
        <v>24</v>
      </c>
      <c r="E421" s="294" t="s">
        <v>785</v>
      </c>
      <c r="F421" s="296">
        <f t="shared" si="37"/>
        <v>100</v>
      </c>
      <c r="G421" s="296">
        <f t="shared" si="38"/>
        <v>0</v>
      </c>
      <c r="H421" s="297"/>
      <c r="I421" s="297"/>
      <c r="J421" s="297"/>
      <c r="K421" s="297"/>
      <c r="L421" s="296">
        <v>100</v>
      </c>
      <c r="M421" s="296">
        <v>0</v>
      </c>
      <c r="N421" s="297"/>
      <c r="O421" s="297"/>
      <c r="P421" s="297"/>
      <c r="Q421" s="297"/>
      <c r="R421" s="294" t="s">
        <v>790</v>
      </c>
      <c r="S421" s="295">
        <v>0</v>
      </c>
    </row>
    <row r="422" spans="1:19" s="299" customFormat="1" ht="73.5">
      <c r="A422" s="294"/>
      <c r="B422" s="178" t="s">
        <v>288</v>
      </c>
      <c r="C422" s="177" t="s">
        <v>791</v>
      </c>
      <c r="D422" s="177" t="s">
        <v>24</v>
      </c>
      <c r="E422" s="177" t="s">
        <v>785</v>
      </c>
      <c r="F422" s="207">
        <f t="shared" si="37"/>
        <v>100</v>
      </c>
      <c r="G422" s="207">
        <v>154.5</v>
      </c>
      <c r="H422" s="181"/>
      <c r="I422" s="181"/>
      <c r="J422" s="181"/>
      <c r="K422" s="181"/>
      <c r="L422" s="207">
        <v>100</v>
      </c>
      <c r="M422" s="178">
        <v>154.5</v>
      </c>
      <c r="N422" s="181"/>
      <c r="O422" s="181"/>
      <c r="P422" s="181"/>
      <c r="Q422" s="181"/>
      <c r="R422" s="177" t="s">
        <v>792</v>
      </c>
      <c r="S422" s="178">
        <v>22</v>
      </c>
    </row>
    <row r="423" spans="1:19" s="299" customFormat="1" ht="16.5">
      <c r="A423" s="177"/>
      <c r="B423" s="181"/>
      <c r="C423" s="223" t="s">
        <v>8</v>
      </c>
      <c r="D423" s="181"/>
      <c r="E423" s="180"/>
      <c r="F423" s="224">
        <f>F418+F419+F420+F421+F422</f>
        <v>1174.7</v>
      </c>
      <c r="G423" s="224">
        <f>G418+G419+G420+G421+G422</f>
        <v>155.8</v>
      </c>
      <c r="H423" s="224">
        <f>H418+H419+H420+H421+H422</f>
        <v>250</v>
      </c>
      <c r="I423" s="224">
        <f>I418+I419+I420+I421+I422</f>
        <v>0</v>
      </c>
      <c r="J423" s="224">
        <f>J418+J419+J420+J421+J422</f>
        <v>464.8</v>
      </c>
      <c r="K423" s="224">
        <f>K418+K419+K420+K421+K422</f>
        <v>0</v>
      </c>
      <c r="L423" s="224">
        <f>L418+L419+L420+L421+L422</f>
        <v>459.9</v>
      </c>
      <c r="M423" s="224">
        <f>M418+M419+M420+M421+M422</f>
        <v>155.8</v>
      </c>
      <c r="N423" s="224"/>
      <c r="O423" s="224"/>
      <c r="P423" s="224"/>
      <c r="Q423" s="224"/>
      <c r="R423" s="223"/>
      <c r="S423" s="178"/>
    </row>
    <row r="424" spans="1:19" s="60" customFormat="1" ht="16.5" customHeight="1">
      <c r="A424" s="267" t="s">
        <v>793</v>
      </c>
      <c r="B424" s="267"/>
      <c r="C424" s="267"/>
      <c r="D424" s="267"/>
      <c r="E424" s="267"/>
      <c r="F424" s="267"/>
      <c r="G424" s="267"/>
      <c r="H424" s="267"/>
      <c r="I424" s="267"/>
      <c r="J424" s="267"/>
      <c r="K424" s="267"/>
      <c r="L424" s="267"/>
      <c r="M424" s="267"/>
      <c r="N424" s="267"/>
      <c r="O424" s="267"/>
      <c r="P424" s="267"/>
      <c r="Q424" s="267"/>
      <c r="R424" s="267"/>
      <c r="S424" s="267"/>
    </row>
    <row r="425" spans="1:19" ht="73.5">
      <c r="A425" s="300" t="s">
        <v>794</v>
      </c>
      <c r="B425" s="178" t="s">
        <v>92</v>
      </c>
      <c r="C425" s="177" t="s">
        <v>795</v>
      </c>
      <c r="D425" s="177" t="s">
        <v>24</v>
      </c>
      <c r="E425" s="177" t="s">
        <v>796</v>
      </c>
      <c r="F425" s="207">
        <f aca="true" t="shared" si="39" ref="F425:F432">H425+J425+L425+N425+P425</f>
        <v>1200</v>
      </c>
      <c r="G425" s="207">
        <f aca="true" t="shared" si="40" ref="G425:G432">I425+K425+M425+O425+Q425</f>
        <v>1200</v>
      </c>
      <c r="H425" s="178"/>
      <c r="I425" s="178"/>
      <c r="J425" s="178"/>
      <c r="K425" s="178"/>
      <c r="L425" s="207">
        <v>1200</v>
      </c>
      <c r="M425" s="207">
        <v>1200</v>
      </c>
      <c r="N425" s="177"/>
      <c r="O425" s="177"/>
      <c r="P425" s="300"/>
      <c r="Q425" s="300"/>
      <c r="R425" s="300" t="s">
        <v>797</v>
      </c>
      <c r="S425" s="300">
        <v>1</v>
      </c>
    </row>
    <row r="426" spans="1:19" ht="87">
      <c r="A426" s="301"/>
      <c r="B426" s="302" t="s">
        <v>295</v>
      </c>
      <c r="C426" s="300" t="s">
        <v>798</v>
      </c>
      <c r="D426" s="300" t="s">
        <v>24</v>
      </c>
      <c r="E426" s="300" t="s">
        <v>799</v>
      </c>
      <c r="F426" s="303">
        <f t="shared" si="39"/>
        <v>14.2</v>
      </c>
      <c r="G426" s="303">
        <f t="shared" si="40"/>
        <v>0</v>
      </c>
      <c r="H426" s="302"/>
      <c r="I426" s="302"/>
      <c r="J426" s="302"/>
      <c r="K426" s="302"/>
      <c r="L426" s="302">
        <v>14.2</v>
      </c>
      <c r="M426" s="303">
        <v>0</v>
      </c>
      <c r="N426" s="302"/>
      <c r="O426" s="302"/>
      <c r="P426" s="302"/>
      <c r="Q426" s="302"/>
      <c r="R426" s="302"/>
      <c r="S426" s="304"/>
    </row>
    <row r="427" spans="1:19" ht="87">
      <c r="A427" s="300"/>
      <c r="B427" s="302" t="s">
        <v>282</v>
      </c>
      <c r="C427" s="300" t="s">
        <v>800</v>
      </c>
      <c r="D427" s="300" t="s">
        <v>24</v>
      </c>
      <c r="E427" s="300" t="s">
        <v>799</v>
      </c>
      <c r="F427" s="303">
        <f t="shared" si="39"/>
        <v>110</v>
      </c>
      <c r="G427" s="303">
        <f t="shared" si="40"/>
        <v>0</v>
      </c>
      <c r="H427" s="303">
        <v>99</v>
      </c>
      <c r="I427" s="303">
        <v>0</v>
      </c>
      <c r="J427" s="302"/>
      <c r="K427" s="302"/>
      <c r="L427" s="303">
        <v>11</v>
      </c>
      <c r="M427" s="303">
        <v>0</v>
      </c>
      <c r="N427" s="300"/>
      <c r="O427" s="300"/>
      <c r="P427" s="300"/>
      <c r="Q427" s="300"/>
      <c r="R427" s="300"/>
      <c r="S427" s="305"/>
    </row>
    <row r="428" spans="1:19" ht="73.5">
      <c r="A428" s="300"/>
      <c r="B428" s="302" t="s">
        <v>285</v>
      </c>
      <c r="C428" s="300" t="s">
        <v>801</v>
      </c>
      <c r="D428" s="300" t="s">
        <v>24</v>
      </c>
      <c r="E428" s="300" t="s">
        <v>799</v>
      </c>
      <c r="F428" s="303">
        <f t="shared" si="39"/>
        <v>110</v>
      </c>
      <c r="G428" s="303">
        <f t="shared" si="40"/>
        <v>0</v>
      </c>
      <c r="H428" s="303">
        <v>99</v>
      </c>
      <c r="I428" s="303">
        <v>0</v>
      </c>
      <c r="J428" s="302"/>
      <c r="K428" s="302"/>
      <c r="L428" s="303">
        <v>11</v>
      </c>
      <c r="M428" s="303">
        <v>0</v>
      </c>
      <c r="N428" s="300"/>
      <c r="O428" s="300"/>
      <c r="P428" s="300"/>
      <c r="Q428" s="300"/>
      <c r="R428" s="300"/>
      <c r="S428" s="305"/>
    </row>
    <row r="429" spans="1:19" ht="73.5">
      <c r="A429" s="300"/>
      <c r="B429" s="302" t="s">
        <v>288</v>
      </c>
      <c r="C429" s="300" t="s">
        <v>802</v>
      </c>
      <c r="D429" s="300" t="s">
        <v>24</v>
      </c>
      <c r="E429" s="300" t="s">
        <v>799</v>
      </c>
      <c r="F429" s="303">
        <f t="shared" si="39"/>
        <v>110</v>
      </c>
      <c r="G429" s="303">
        <f t="shared" si="40"/>
        <v>0</v>
      </c>
      <c r="H429" s="303">
        <v>99</v>
      </c>
      <c r="I429" s="303">
        <v>0</v>
      </c>
      <c r="J429" s="302"/>
      <c r="K429" s="302"/>
      <c r="L429" s="303">
        <v>11</v>
      </c>
      <c r="M429" s="303">
        <v>0</v>
      </c>
      <c r="N429" s="300"/>
      <c r="O429" s="300"/>
      <c r="P429" s="300"/>
      <c r="Q429" s="300"/>
      <c r="R429" s="300"/>
      <c r="S429" s="305"/>
    </row>
    <row r="430" spans="1:19" ht="58.5">
      <c r="A430" s="20"/>
      <c r="B430" s="61">
        <v>6</v>
      </c>
      <c r="C430" s="300" t="s">
        <v>803</v>
      </c>
      <c r="D430" s="20" t="s">
        <v>24</v>
      </c>
      <c r="E430" s="20" t="s">
        <v>799</v>
      </c>
      <c r="F430" s="196">
        <f t="shared" si="39"/>
        <v>11</v>
      </c>
      <c r="G430" s="196">
        <f t="shared" si="40"/>
        <v>11</v>
      </c>
      <c r="H430" s="196"/>
      <c r="I430" s="196"/>
      <c r="J430" s="196"/>
      <c r="K430" s="196"/>
      <c r="L430" s="196">
        <v>11</v>
      </c>
      <c r="M430" s="196">
        <v>11</v>
      </c>
      <c r="N430" s="20"/>
      <c r="O430" s="20"/>
      <c r="P430" s="20"/>
      <c r="Q430" s="20"/>
      <c r="R430" s="20" t="s">
        <v>804</v>
      </c>
      <c r="S430" s="20">
        <v>1</v>
      </c>
    </row>
    <row r="431" spans="1:19" ht="102">
      <c r="A431" s="20"/>
      <c r="B431" s="61">
        <v>7</v>
      </c>
      <c r="C431" s="300" t="s">
        <v>805</v>
      </c>
      <c r="D431" s="20" t="s">
        <v>24</v>
      </c>
      <c r="E431" s="20" t="s">
        <v>799</v>
      </c>
      <c r="F431" s="196">
        <f t="shared" si="39"/>
        <v>10</v>
      </c>
      <c r="G431" s="196">
        <f t="shared" si="40"/>
        <v>10</v>
      </c>
      <c r="H431" s="68"/>
      <c r="I431" s="68"/>
      <c r="J431" s="68"/>
      <c r="K431" s="68"/>
      <c r="L431" s="196">
        <v>10</v>
      </c>
      <c r="M431" s="196">
        <v>10</v>
      </c>
      <c r="N431" s="20"/>
      <c r="O431" s="20"/>
      <c r="P431" s="20"/>
      <c r="Q431" s="20"/>
      <c r="R431" s="20" t="s">
        <v>804</v>
      </c>
      <c r="S431" s="20">
        <v>1</v>
      </c>
    </row>
    <row r="432" spans="1:19" ht="87">
      <c r="A432" s="300"/>
      <c r="B432" s="302">
        <v>8</v>
      </c>
      <c r="C432" s="300" t="s">
        <v>806</v>
      </c>
      <c r="D432" s="300" t="s">
        <v>24</v>
      </c>
      <c r="E432" s="300" t="s">
        <v>799</v>
      </c>
      <c r="F432" s="303">
        <f t="shared" si="39"/>
        <v>138.8</v>
      </c>
      <c r="G432" s="303">
        <f t="shared" si="40"/>
        <v>0</v>
      </c>
      <c r="H432" s="300"/>
      <c r="I432" s="300"/>
      <c r="J432" s="300"/>
      <c r="K432" s="300"/>
      <c r="L432" s="302">
        <v>138.8</v>
      </c>
      <c r="M432" s="303">
        <v>0</v>
      </c>
      <c r="N432" s="300"/>
      <c r="O432" s="300"/>
      <c r="P432" s="300"/>
      <c r="Q432" s="300"/>
      <c r="R432" s="300" t="s">
        <v>807</v>
      </c>
      <c r="S432" s="305"/>
    </row>
    <row r="433" spans="1:19" ht="16.5">
      <c r="A433" s="306"/>
      <c r="B433" s="307"/>
      <c r="C433" s="306" t="s">
        <v>8</v>
      </c>
      <c r="D433" s="307"/>
      <c r="E433" s="307"/>
      <c r="F433" s="308">
        <f>SUM(F425:F432)</f>
        <v>1704</v>
      </c>
      <c r="G433" s="308">
        <f>SUM(G425:G432)</f>
        <v>1221</v>
      </c>
      <c r="H433" s="308">
        <f>SUM(H425:H432)</f>
        <v>297</v>
      </c>
      <c r="I433" s="308">
        <v>0</v>
      </c>
      <c r="J433" s="308"/>
      <c r="K433" s="308"/>
      <c r="L433" s="308">
        <f>SUM(L425:L432)</f>
        <v>1407</v>
      </c>
      <c r="M433" s="308">
        <f>SUM(M425:M432)</f>
        <v>1221</v>
      </c>
      <c r="N433" s="308"/>
      <c r="O433" s="308"/>
      <c r="P433" s="308"/>
      <c r="Q433" s="308"/>
      <c r="R433" s="308"/>
      <c r="S433" s="305"/>
    </row>
    <row r="434" spans="1:19" ht="73.5" customHeight="1">
      <c r="A434" s="20" t="s">
        <v>808</v>
      </c>
      <c r="B434" s="61" t="s">
        <v>92</v>
      </c>
      <c r="C434" s="300" t="s">
        <v>809</v>
      </c>
      <c r="D434" s="20" t="s">
        <v>24</v>
      </c>
      <c r="E434" s="20" t="s">
        <v>796</v>
      </c>
      <c r="F434" s="309">
        <f>L434</f>
        <v>62.8</v>
      </c>
      <c r="G434" s="310">
        <f aca="true" t="shared" si="41" ref="G434:G438">I434+K434+M434+O434+Q434</f>
        <v>42.7</v>
      </c>
      <c r="H434" s="311"/>
      <c r="I434" s="311"/>
      <c r="J434" s="190"/>
      <c r="K434" s="311"/>
      <c r="L434" s="309">
        <v>62.8</v>
      </c>
      <c r="M434" s="309">
        <v>42.7</v>
      </c>
      <c r="N434" s="309"/>
      <c r="O434" s="309"/>
      <c r="P434" s="311"/>
      <c r="Q434" s="311"/>
      <c r="R434" s="20" t="s">
        <v>810</v>
      </c>
      <c r="S434" s="20">
        <v>43</v>
      </c>
    </row>
    <row r="435" spans="1:19" ht="87.75">
      <c r="A435" s="20"/>
      <c r="B435" s="61" t="s">
        <v>295</v>
      </c>
      <c r="C435" s="300" t="s">
        <v>811</v>
      </c>
      <c r="D435" s="20" t="s">
        <v>24</v>
      </c>
      <c r="E435" s="20" t="s">
        <v>812</v>
      </c>
      <c r="F435" s="196">
        <v>3513</v>
      </c>
      <c r="G435" s="310">
        <f t="shared" si="41"/>
        <v>27.5</v>
      </c>
      <c r="H435" s="311"/>
      <c r="I435" s="311"/>
      <c r="J435" s="311"/>
      <c r="K435" s="311"/>
      <c r="L435" s="309">
        <v>3513</v>
      </c>
      <c r="M435" s="309">
        <v>27.5</v>
      </c>
      <c r="N435" s="309"/>
      <c r="O435" s="309"/>
      <c r="P435" s="311"/>
      <c r="Q435" s="311"/>
      <c r="R435" s="20" t="s">
        <v>813</v>
      </c>
      <c r="S435" s="20">
        <v>4</v>
      </c>
    </row>
    <row r="436" spans="1:19" ht="58.5">
      <c r="A436" s="20"/>
      <c r="B436" s="302" t="s">
        <v>282</v>
      </c>
      <c r="C436" s="300" t="s">
        <v>814</v>
      </c>
      <c r="D436" s="300" t="s">
        <v>24</v>
      </c>
      <c r="E436" s="300" t="s">
        <v>132</v>
      </c>
      <c r="F436" s="303">
        <f aca="true" t="shared" si="42" ref="F436:F437">L436</f>
        <v>270</v>
      </c>
      <c r="G436" s="312">
        <f t="shared" si="41"/>
        <v>0</v>
      </c>
      <c r="H436" s="301"/>
      <c r="I436" s="301"/>
      <c r="J436" s="301"/>
      <c r="K436" s="301"/>
      <c r="L436" s="313">
        <v>270</v>
      </c>
      <c r="M436" s="313">
        <v>0</v>
      </c>
      <c r="N436" s="313"/>
      <c r="O436" s="313"/>
      <c r="P436" s="301"/>
      <c r="Q436" s="301"/>
      <c r="R436" s="302"/>
      <c r="S436" s="305"/>
    </row>
    <row r="437" spans="1:19" ht="58.5">
      <c r="A437" s="20"/>
      <c r="B437" s="61" t="s">
        <v>285</v>
      </c>
      <c r="C437" s="20" t="s">
        <v>815</v>
      </c>
      <c r="D437" s="20" t="s">
        <v>24</v>
      </c>
      <c r="E437" s="20" t="s">
        <v>132</v>
      </c>
      <c r="F437" s="196">
        <f t="shared" si="42"/>
        <v>350</v>
      </c>
      <c r="G437" s="310">
        <f t="shared" si="41"/>
        <v>0</v>
      </c>
      <c r="H437" s="311"/>
      <c r="I437" s="311"/>
      <c r="J437" s="311"/>
      <c r="K437" s="311"/>
      <c r="L437" s="309">
        <v>350</v>
      </c>
      <c r="M437" s="309">
        <v>0</v>
      </c>
      <c r="N437" s="309"/>
      <c r="O437" s="309"/>
      <c r="P437" s="311"/>
      <c r="Q437" s="311"/>
      <c r="R437" s="61"/>
      <c r="S437" s="20"/>
    </row>
    <row r="438" spans="1:19" ht="58.5">
      <c r="A438" s="20"/>
      <c r="B438" s="61" t="s">
        <v>288</v>
      </c>
      <c r="C438" s="20" t="s">
        <v>816</v>
      </c>
      <c r="D438" s="20" t="s">
        <v>24</v>
      </c>
      <c r="E438" s="20" t="s">
        <v>132</v>
      </c>
      <c r="F438" s="196">
        <v>53.1</v>
      </c>
      <c r="G438" s="310">
        <f t="shared" si="41"/>
        <v>28.7</v>
      </c>
      <c r="H438" s="311"/>
      <c r="I438" s="311"/>
      <c r="J438" s="311"/>
      <c r="K438" s="311"/>
      <c r="L438" s="309">
        <v>53.1</v>
      </c>
      <c r="M438" s="309">
        <v>28.7</v>
      </c>
      <c r="N438" s="309"/>
      <c r="O438" s="309"/>
      <c r="P438" s="311"/>
      <c r="Q438" s="311"/>
      <c r="R438" s="20" t="s">
        <v>817</v>
      </c>
      <c r="S438" s="20">
        <v>2</v>
      </c>
    </row>
    <row r="439" spans="1:19" s="258" customFormat="1" ht="16.5">
      <c r="A439" s="20"/>
      <c r="B439" s="302"/>
      <c r="C439" s="306" t="s">
        <v>8</v>
      </c>
      <c r="D439" s="300"/>
      <c r="E439" s="300"/>
      <c r="F439" s="301">
        <f>SUM(F434:F438)</f>
        <v>4248.9</v>
      </c>
      <c r="G439" s="301">
        <f>SUM(G434:G438)</f>
        <v>98.9</v>
      </c>
      <c r="H439" s="301"/>
      <c r="I439" s="301"/>
      <c r="J439" s="301"/>
      <c r="K439" s="301"/>
      <c r="L439" s="301">
        <f>SUM(L434:L438)</f>
        <v>4248.9</v>
      </c>
      <c r="M439" s="301">
        <f>SUM(M434:M438)</f>
        <v>98.9</v>
      </c>
      <c r="N439" s="301"/>
      <c r="O439" s="301"/>
      <c r="P439" s="301"/>
      <c r="Q439" s="301"/>
      <c r="R439" s="302"/>
      <c r="S439" s="305"/>
    </row>
    <row r="440" spans="1:19" ht="116.25" customHeight="1">
      <c r="A440" s="20" t="s">
        <v>818</v>
      </c>
      <c r="B440" s="61" t="s">
        <v>92</v>
      </c>
      <c r="C440" s="20" t="s">
        <v>819</v>
      </c>
      <c r="D440" s="20" t="s">
        <v>24</v>
      </c>
      <c r="E440" s="20" t="s">
        <v>820</v>
      </c>
      <c r="F440" s="196">
        <f aca="true" t="shared" si="43" ref="F440:F443">H440+J440+L440+N440+P440</f>
        <v>165</v>
      </c>
      <c r="G440" s="196">
        <f aca="true" t="shared" si="44" ref="G440:G443">I440+M440+O440+Q440</f>
        <v>118</v>
      </c>
      <c r="H440" s="314"/>
      <c r="I440" s="314"/>
      <c r="J440" s="314"/>
      <c r="K440" s="314"/>
      <c r="L440" s="196">
        <v>165</v>
      </c>
      <c r="M440" s="196">
        <v>118</v>
      </c>
      <c r="N440" s="311"/>
      <c r="O440" s="311"/>
      <c r="P440" s="311"/>
      <c r="Q440" s="311"/>
      <c r="R440" s="20" t="s">
        <v>821</v>
      </c>
      <c r="S440" s="20">
        <v>1870</v>
      </c>
    </row>
    <row r="441" spans="1:19" ht="58.5">
      <c r="A441" s="20"/>
      <c r="B441" s="61" t="s">
        <v>295</v>
      </c>
      <c r="C441" s="18" t="s">
        <v>822</v>
      </c>
      <c r="D441" s="20" t="s">
        <v>24</v>
      </c>
      <c r="E441" s="20" t="s">
        <v>799</v>
      </c>
      <c r="F441" s="196">
        <f t="shared" si="43"/>
        <v>38.7</v>
      </c>
      <c r="G441" s="196">
        <f t="shared" si="44"/>
        <v>38.7</v>
      </c>
      <c r="H441" s="311"/>
      <c r="I441" s="311"/>
      <c r="J441" s="311"/>
      <c r="K441" s="311"/>
      <c r="L441" s="61">
        <v>38.7</v>
      </c>
      <c r="M441" s="61">
        <v>38.7</v>
      </c>
      <c r="N441" s="311"/>
      <c r="O441" s="311"/>
      <c r="P441" s="311"/>
      <c r="Q441" s="311"/>
      <c r="R441" s="20" t="s">
        <v>823</v>
      </c>
      <c r="S441" s="20">
        <v>7</v>
      </c>
    </row>
    <row r="442" spans="1:19" ht="58.5">
      <c r="A442" s="20"/>
      <c r="B442" s="61" t="s">
        <v>282</v>
      </c>
      <c r="C442" s="18" t="s">
        <v>824</v>
      </c>
      <c r="D442" s="20" t="s">
        <v>24</v>
      </c>
      <c r="E442" s="20" t="s">
        <v>796</v>
      </c>
      <c r="F442" s="196">
        <f t="shared" si="43"/>
        <v>32.8</v>
      </c>
      <c r="G442" s="196">
        <f t="shared" si="44"/>
        <v>16.11</v>
      </c>
      <c r="H442" s="311"/>
      <c r="I442" s="311"/>
      <c r="J442" s="311"/>
      <c r="K442" s="311"/>
      <c r="L442" s="61">
        <v>32.8</v>
      </c>
      <c r="M442" s="61">
        <v>16.11</v>
      </c>
      <c r="N442" s="311"/>
      <c r="O442" s="311"/>
      <c r="P442" s="311"/>
      <c r="Q442" s="311"/>
      <c r="R442" s="20" t="s">
        <v>825</v>
      </c>
      <c r="S442" s="20">
        <v>241</v>
      </c>
    </row>
    <row r="443" spans="1:19" ht="116.25">
      <c r="A443" s="20"/>
      <c r="B443" s="61" t="s">
        <v>285</v>
      </c>
      <c r="C443" s="20" t="s">
        <v>826</v>
      </c>
      <c r="D443" s="20" t="s">
        <v>24</v>
      </c>
      <c r="E443" s="20" t="s">
        <v>796</v>
      </c>
      <c r="F443" s="196">
        <f t="shared" si="43"/>
        <v>145.5</v>
      </c>
      <c r="G443" s="196">
        <f t="shared" si="44"/>
        <v>709.3</v>
      </c>
      <c r="H443" s="196">
        <v>0</v>
      </c>
      <c r="I443" s="196">
        <v>356</v>
      </c>
      <c r="J443" s="311"/>
      <c r="K443" s="311"/>
      <c r="L443" s="61">
        <v>145.5</v>
      </c>
      <c r="M443" s="61">
        <v>39.3</v>
      </c>
      <c r="N443" s="311"/>
      <c r="O443" s="311"/>
      <c r="P443" s="196">
        <v>0</v>
      </c>
      <c r="Q443" s="196">
        <v>314</v>
      </c>
      <c r="R443" s="20" t="s">
        <v>827</v>
      </c>
      <c r="S443" s="20">
        <v>58</v>
      </c>
    </row>
    <row r="444" spans="1:19" ht="16.5">
      <c r="A444" s="20"/>
      <c r="B444" s="302"/>
      <c r="C444" s="306" t="s">
        <v>8</v>
      </c>
      <c r="D444" s="300"/>
      <c r="E444" s="300"/>
      <c r="F444" s="315">
        <f>F443+F442+F441+F440</f>
        <v>382</v>
      </c>
      <c r="G444" s="315">
        <f>SUM(G440:G443)</f>
        <v>882.11</v>
      </c>
      <c r="H444" s="315">
        <f>SUM(H440:H443)</f>
        <v>0</v>
      </c>
      <c r="I444" s="315">
        <f>SUM(I440:I443)</f>
        <v>356</v>
      </c>
      <c r="J444" s="301"/>
      <c r="K444" s="301"/>
      <c r="L444" s="315">
        <f>SUM(L440:L443)</f>
        <v>382</v>
      </c>
      <c r="M444" s="301">
        <f>SUM(M440:M443)</f>
        <v>212.11</v>
      </c>
      <c r="N444" s="301"/>
      <c r="O444" s="301"/>
      <c r="P444" s="315">
        <v>0</v>
      </c>
      <c r="Q444" s="315">
        <f>Q443</f>
        <v>314</v>
      </c>
      <c r="R444" s="302"/>
      <c r="S444" s="305"/>
    </row>
    <row r="445" spans="1:19" ht="87" customHeight="1">
      <c r="A445" s="20" t="s">
        <v>828</v>
      </c>
      <c r="B445" s="61" t="s">
        <v>92</v>
      </c>
      <c r="C445" s="18" t="s">
        <v>829</v>
      </c>
      <c r="D445" s="20" t="s">
        <v>24</v>
      </c>
      <c r="E445" s="20" t="s">
        <v>796</v>
      </c>
      <c r="F445" s="61">
        <v>23.3</v>
      </c>
      <c r="G445" s="196">
        <f aca="true" t="shared" si="45" ref="G445:G447">M445</f>
        <v>0</v>
      </c>
      <c r="H445" s="311"/>
      <c r="I445" s="311"/>
      <c r="J445" s="311"/>
      <c r="K445" s="311"/>
      <c r="L445" s="61">
        <v>23.3</v>
      </c>
      <c r="M445" s="196">
        <v>0</v>
      </c>
      <c r="N445" s="311"/>
      <c r="O445" s="311"/>
      <c r="P445" s="311"/>
      <c r="Q445" s="311"/>
      <c r="R445" s="20" t="s">
        <v>830</v>
      </c>
      <c r="S445" s="20" t="s">
        <v>831</v>
      </c>
    </row>
    <row r="446" spans="1:19" ht="58.5">
      <c r="A446" s="20"/>
      <c r="B446" s="61" t="s">
        <v>295</v>
      </c>
      <c r="C446" s="18" t="s">
        <v>832</v>
      </c>
      <c r="D446" s="20" t="s">
        <v>24</v>
      </c>
      <c r="E446" s="20" t="s">
        <v>799</v>
      </c>
      <c r="F446" s="309">
        <f aca="true" t="shared" si="46" ref="F446:F447">L446</f>
        <v>21.6</v>
      </c>
      <c r="G446" s="309">
        <f t="shared" si="45"/>
        <v>11.3</v>
      </c>
      <c r="H446" s="311"/>
      <c r="I446" s="311"/>
      <c r="J446" s="311"/>
      <c r="K446" s="311"/>
      <c r="L446" s="309">
        <v>21.6</v>
      </c>
      <c r="M446" s="309">
        <v>11.3</v>
      </c>
      <c r="N446" s="309"/>
      <c r="O446" s="309"/>
      <c r="P446" s="316"/>
      <c r="Q446" s="317"/>
      <c r="R446" s="20" t="s">
        <v>833</v>
      </c>
      <c r="S446" s="20">
        <v>23</v>
      </c>
    </row>
    <row r="447" spans="1:19" ht="58.5">
      <c r="A447" s="20"/>
      <c r="B447" s="302" t="s">
        <v>282</v>
      </c>
      <c r="C447" s="318" t="s">
        <v>834</v>
      </c>
      <c r="D447" s="300" t="s">
        <v>24</v>
      </c>
      <c r="E447" s="300" t="s">
        <v>799</v>
      </c>
      <c r="F447" s="303">
        <f t="shared" si="46"/>
        <v>238</v>
      </c>
      <c r="G447" s="313">
        <f t="shared" si="45"/>
        <v>237.9</v>
      </c>
      <c r="H447" s="301"/>
      <c r="I447" s="301"/>
      <c r="J447" s="301"/>
      <c r="K447" s="301"/>
      <c r="L447" s="313">
        <v>238</v>
      </c>
      <c r="M447" s="313">
        <v>237.9</v>
      </c>
      <c r="N447" s="313"/>
      <c r="O447" s="313"/>
      <c r="P447" s="319"/>
      <c r="Q447" s="320"/>
      <c r="R447" s="300" t="s">
        <v>835</v>
      </c>
      <c r="S447" s="20">
        <v>1703</v>
      </c>
    </row>
    <row r="448" spans="1:19" ht="16.5">
      <c r="A448" s="20"/>
      <c r="B448" s="302"/>
      <c r="C448" s="306" t="s">
        <v>8</v>
      </c>
      <c r="D448" s="300"/>
      <c r="E448" s="300"/>
      <c r="F448" s="315">
        <f>F447+F446+F445</f>
        <v>282.9</v>
      </c>
      <c r="G448" s="301">
        <f>SUM(G445:G447)</f>
        <v>249.2</v>
      </c>
      <c r="H448" s="301"/>
      <c r="I448" s="301"/>
      <c r="J448" s="301"/>
      <c r="K448" s="301"/>
      <c r="L448" s="301">
        <f>SUM(L445:L447)</f>
        <v>282.9</v>
      </c>
      <c r="M448" s="301">
        <f>SUM(M445:M447)</f>
        <v>249.2</v>
      </c>
      <c r="N448" s="301"/>
      <c r="O448" s="301"/>
      <c r="P448" s="301"/>
      <c r="Q448" s="301"/>
      <c r="R448" s="302"/>
      <c r="S448" s="305"/>
    </row>
    <row r="449" spans="1:19" ht="50.25" customHeight="1">
      <c r="A449" s="20" t="s">
        <v>836</v>
      </c>
      <c r="B449" s="61" t="s">
        <v>92</v>
      </c>
      <c r="C449" s="18" t="s">
        <v>837</v>
      </c>
      <c r="D449" s="20" t="s">
        <v>24</v>
      </c>
      <c r="E449" s="20" t="s">
        <v>796</v>
      </c>
      <c r="F449" s="61">
        <f>L449</f>
        <v>995.5</v>
      </c>
      <c r="G449" s="196">
        <f>M449</f>
        <v>1135.8</v>
      </c>
      <c r="H449" s="311"/>
      <c r="I449" s="311"/>
      <c r="J449" s="311"/>
      <c r="K449" s="311"/>
      <c r="L449" s="61">
        <v>995.5</v>
      </c>
      <c r="M449" s="196">
        <v>1135.8</v>
      </c>
      <c r="N449" s="311"/>
      <c r="O449" s="311"/>
      <c r="P449" s="311"/>
      <c r="Q449" s="311"/>
      <c r="R449" s="20" t="s">
        <v>838</v>
      </c>
      <c r="S449" s="20">
        <v>294</v>
      </c>
    </row>
    <row r="450" spans="1:19" ht="16.5">
      <c r="A450" s="20"/>
      <c r="B450" s="311"/>
      <c r="C450" s="203" t="s">
        <v>8</v>
      </c>
      <c r="D450" s="20"/>
      <c r="E450" s="20"/>
      <c r="F450" s="311">
        <f>F449</f>
        <v>995.5</v>
      </c>
      <c r="G450" s="314">
        <f>G449</f>
        <v>1135.8</v>
      </c>
      <c r="H450" s="311"/>
      <c r="I450" s="311"/>
      <c r="J450" s="311"/>
      <c r="K450" s="311"/>
      <c r="L450" s="311">
        <f>L449</f>
        <v>995.5</v>
      </c>
      <c r="M450" s="314">
        <f>M449</f>
        <v>1135.8</v>
      </c>
      <c r="N450" s="311"/>
      <c r="O450" s="311"/>
      <c r="P450" s="311"/>
      <c r="Q450" s="311"/>
      <c r="R450" s="61"/>
      <c r="S450" s="20"/>
    </row>
    <row r="451" spans="1:19" ht="58.5" customHeight="1">
      <c r="A451" s="300" t="s">
        <v>839</v>
      </c>
      <c r="B451" s="302" t="s">
        <v>92</v>
      </c>
      <c r="C451" s="318" t="s">
        <v>840</v>
      </c>
      <c r="D451" s="300" t="s">
        <v>24</v>
      </c>
      <c r="E451" s="300" t="s">
        <v>799</v>
      </c>
      <c r="F451" s="302">
        <v>448.9</v>
      </c>
      <c r="G451" s="303">
        <v>0</v>
      </c>
      <c r="H451" s="301"/>
      <c r="I451" s="301"/>
      <c r="J451" s="301"/>
      <c r="K451" s="301"/>
      <c r="L451" s="302">
        <v>448.9</v>
      </c>
      <c r="M451" s="303">
        <v>0</v>
      </c>
      <c r="N451" s="301"/>
      <c r="O451" s="301"/>
      <c r="P451" s="301"/>
      <c r="Q451" s="301"/>
      <c r="R451" s="302"/>
      <c r="S451" s="305"/>
    </row>
    <row r="452" spans="1:19" ht="16.5">
      <c r="A452" s="300"/>
      <c r="B452" s="302"/>
      <c r="C452" s="306" t="s">
        <v>8</v>
      </c>
      <c r="D452" s="300"/>
      <c r="E452" s="300"/>
      <c r="F452" s="301">
        <f>F451</f>
        <v>448.9</v>
      </c>
      <c r="G452" s="315">
        <f>G451</f>
        <v>0</v>
      </c>
      <c r="H452" s="301"/>
      <c r="I452" s="301"/>
      <c r="J452" s="301"/>
      <c r="K452" s="301"/>
      <c r="L452" s="301">
        <f>L451</f>
        <v>448.9</v>
      </c>
      <c r="M452" s="315">
        <f>M451</f>
        <v>0</v>
      </c>
      <c r="N452" s="301"/>
      <c r="O452" s="301"/>
      <c r="P452" s="301"/>
      <c r="Q452" s="301"/>
      <c r="R452" s="302"/>
      <c r="S452" s="305"/>
    </row>
    <row r="453" spans="1:19" ht="144.75">
      <c r="A453" s="300" t="s">
        <v>841</v>
      </c>
      <c r="B453" s="302" t="s">
        <v>92</v>
      </c>
      <c r="C453" s="318" t="s">
        <v>842</v>
      </c>
      <c r="D453" s="300" t="s">
        <v>24</v>
      </c>
      <c r="E453" s="300" t="s">
        <v>132</v>
      </c>
      <c r="F453" s="303">
        <v>212</v>
      </c>
      <c r="G453" s="303">
        <v>0</v>
      </c>
      <c r="H453" s="301"/>
      <c r="I453" s="301"/>
      <c r="J453" s="301"/>
      <c r="K453" s="301"/>
      <c r="L453" s="196">
        <v>212</v>
      </c>
      <c r="M453" s="303">
        <v>0</v>
      </c>
      <c r="N453" s="301"/>
      <c r="O453" s="301"/>
      <c r="P453" s="301"/>
      <c r="Q453" s="301"/>
      <c r="R453" s="302"/>
      <c r="S453" s="305"/>
    </row>
    <row r="454" spans="1:19" ht="16.5">
      <c r="A454" s="300"/>
      <c r="B454" s="302"/>
      <c r="C454" s="306" t="s">
        <v>8</v>
      </c>
      <c r="D454" s="300"/>
      <c r="E454" s="300"/>
      <c r="F454" s="315">
        <f>F453</f>
        <v>212</v>
      </c>
      <c r="G454" s="315">
        <f>G453</f>
        <v>0</v>
      </c>
      <c r="H454" s="301"/>
      <c r="I454" s="301"/>
      <c r="J454" s="301"/>
      <c r="K454" s="301"/>
      <c r="L454" s="315">
        <f>L453</f>
        <v>212</v>
      </c>
      <c r="M454" s="315">
        <f>M453</f>
        <v>0</v>
      </c>
      <c r="N454" s="301"/>
      <c r="O454" s="301"/>
      <c r="P454" s="301"/>
      <c r="Q454" s="301"/>
      <c r="R454" s="302"/>
      <c r="S454" s="305"/>
    </row>
    <row r="455" spans="1:19" ht="59.25" customHeight="1">
      <c r="A455" s="20" t="s">
        <v>843</v>
      </c>
      <c r="B455" s="61" t="s">
        <v>92</v>
      </c>
      <c r="C455" s="20" t="s">
        <v>844</v>
      </c>
      <c r="D455" s="20" t="s">
        <v>24</v>
      </c>
      <c r="E455" s="20" t="s">
        <v>799</v>
      </c>
      <c r="F455" s="61">
        <f>L455</f>
        <v>23.9</v>
      </c>
      <c r="G455" s="61">
        <f>M455</f>
        <v>5.7</v>
      </c>
      <c r="H455" s="311"/>
      <c r="I455" s="311"/>
      <c r="J455" s="311"/>
      <c r="K455" s="311"/>
      <c r="L455" s="61">
        <v>23.9</v>
      </c>
      <c r="M455" s="61">
        <v>5.7</v>
      </c>
      <c r="N455" s="311"/>
      <c r="O455" s="311"/>
      <c r="P455" s="311"/>
      <c r="Q455" s="311"/>
      <c r="R455" s="20" t="s">
        <v>845</v>
      </c>
      <c r="S455" s="20">
        <v>90</v>
      </c>
    </row>
    <row r="456" spans="1:19" ht="16.5">
      <c r="A456" s="20"/>
      <c r="B456" s="61"/>
      <c r="C456" s="203" t="s">
        <v>8</v>
      </c>
      <c r="D456" s="20"/>
      <c r="E456" s="20"/>
      <c r="F456" s="311">
        <f>F455</f>
        <v>23.9</v>
      </c>
      <c r="G456" s="311">
        <f>G455</f>
        <v>5.7</v>
      </c>
      <c r="H456" s="311"/>
      <c r="I456" s="311"/>
      <c r="J456" s="311"/>
      <c r="K456" s="311"/>
      <c r="L456" s="311">
        <f>L455</f>
        <v>23.9</v>
      </c>
      <c r="M456" s="311">
        <f>M455</f>
        <v>5.7</v>
      </c>
      <c r="N456" s="311"/>
      <c r="O456" s="311"/>
      <c r="P456" s="311"/>
      <c r="Q456" s="311"/>
      <c r="R456" s="61"/>
      <c r="S456" s="20"/>
    </row>
    <row r="457" spans="1:19" ht="58.5" customHeight="1">
      <c r="A457" s="18" t="s">
        <v>846</v>
      </c>
      <c r="B457" s="61" t="s">
        <v>92</v>
      </c>
      <c r="C457" s="18" t="s">
        <v>847</v>
      </c>
      <c r="D457" s="20" t="s">
        <v>24</v>
      </c>
      <c r="E457" s="20" t="s">
        <v>799</v>
      </c>
      <c r="F457" s="196">
        <f>L457</f>
        <v>26</v>
      </c>
      <c r="G457" s="196">
        <v>0</v>
      </c>
      <c r="H457" s="314"/>
      <c r="I457" s="314"/>
      <c r="J457" s="314"/>
      <c r="K457" s="314"/>
      <c r="L457" s="196">
        <v>26</v>
      </c>
      <c r="M457" s="196">
        <v>0</v>
      </c>
      <c r="N457" s="311"/>
      <c r="O457" s="311"/>
      <c r="P457" s="311"/>
      <c r="Q457" s="311"/>
      <c r="R457" s="61"/>
      <c r="S457" s="20"/>
    </row>
    <row r="458" spans="1:19" ht="45">
      <c r="A458" s="18"/>
      <c r="B458" s="61" t="s">
        <v>295</v>
      </c>
      <c r="C458" s="18" t="s">
        <v>848</v>
      </c>
      <c r="D458" s="20" t="s">
        <v>24</v>
      </c>
      <c r="E458" s="20" t="s">
        <v>796</v>
      </c>
      <c r="F458" s="61">
        <v>109.2</v>
      </c>
      <c r="G458" s="61">
        <f>I458+K458+M458+O458+Q458</f>
        <v>62.2</v>
      </c>
      <c r="H458" s="311"/>
      <c r="I458" s="311"/>
      <c r="J458" s="311"/>
      <c r="K458" s="311"/>
      <c r="L458" s="61">
        <v>109.2</v>
      </c>
      <c r="M458" s="196">
        <v>0</v>
      </c>
      <c r="N458" s="311"/>
      <c r="O458" s="311"/>
      <c r="P458" s="196">
        <v>0</v>
      </c>
      <c r="Q458" s="61">
        <v>62.2</v>
      </c>
      <c r="R458" s="61" t="s">
        <v>849</v>
      </c>
      <c r="S458" s="20">
        <v>13</v>
      </c>
    </row>
    <row r="459" spans="1:19" ht="16.5">
      <c r="A459" s="18"/>
      <c r="B459" s="61"/>
      <c r="C459" s="203" t="s">
        <v>8</v>
      </c>
      <c r="D459" s="20"/>
      <c r="E459" s="20"/>
      <c r="F459" s="314">
        <f>F457+F458</f>
        <v>135.2</v>
      </c>
      <c r="G459" s="314">
        <f>G457+G458</f>
        <v>62.2</v>
      </c>
      <c r="H459" s="314"/>
      <c r="I459" s="314"/>
      <c r="J459" s="314"/>
      <c r="K459" s="314"/>
      <c r="L459" s="314">
        <f>L457+L458</f>
        <v>135.2</v>
      </c>
      <c r="M459" s="314">
        <f>M457+M458</f>
        <v>0</v>
      </c>
      <c r="N459" s="311"/>
      <c r="O459" s="311"/>
      <c r="P459" s="314">
        <v>0</v>
      </c>
      <c r="Q459" s="311">
        <v>62.2</v>
      </c>
      <c r="R459" s="61"/>
      <c r="S459" s="20"/>
    </row>
    <row r="460" spans="1:19" ht="45" customHeight="1">
      <c r="A460" s="20" t="s">
        <v>850</v>
      </c>
      <c r="B460" s="61" t="s">
        <v>92</v>
      </c>
      <c r="C460" s="20" t="s">
        <v>851</v>
      </c>
      <c r="D460" s="20" t="s">
        <v>24</v>
      </c>
      <c r="E460" s="20" t="s">
        <v>796</v>
      </c>
      <c r="F460" s="61">
        <v>4.2</v>
      </c>
      <c r="G460" s="196">
        <v>0</v>
      </c>
      <c r="H460" s="311"/>
      <c r="I460" s="311"/>
      <c r="J460" s="311"/>
      <c r="K460" s="311"/>
      <c r="L460" s="61">
        <v>4.2</v>
      </c>
      <c r="M460" s="196">
        <v>0</v>
      </c>
      <c r="N460" s="311"/>
      <c r="O460" s="311"/>
      <c r="P460" s="311"/>
      <c r="Q460" s="311"/>
      <c r="R460" s="61"/>
      <c r="S460" s="20"/>
    </row>
    <row r="461" spans="1:19" ht="16.5">
      <c r="A461" s="20"/>
      <c r="B461" s="311"/>
      <c r="C461" s="203" t="s">
        <v>8</v>
      </c>
      <c r="D461" s="203"/>
      <c r="E461" s="20"/>
      <c r="F461" s="311">
        <f>F460</f>
        <v>4.2</v>
      </c>
      <c r="G461" s="314">
        <f>G460</f>
        <v>0</v>
      </c>
      <c r="H461" s="311"/>
      <c r="I461" s="311"/>
      <c r="J461" s="311"/>
      <c r="K461" s="311"/>
      <c r="L461" s="311">
        <f>L460</f>
        <v>4.2</v>
      </c>
      <c r="M461" s="314">
        <v>0</v>
      </c>
      <c r="N461" s="311"/>
      <c r="O461" s="311"/>
      <c r="P461" s="311"/>
      <c r="Q461" s="311"/>
      <c r="R461" s="61"/>
      <c r="S461" s="20"/>
    </row>
    <row r="462" spans="1:19" ht="58.5" customHeight="1">
      <c r="A462" s="20" t="s">
        <v>852</v>
      </c>
      <c r="B462" s="61" t="s">
        <v>92</v>
      </c>
      <c r="C462" s="20" t="s">
        <v>853</v>
      </c>
      <c r="D462" s="20" t="s">
        <v>24</v>
      </c>
      <c r="E462" s="20" t="s">
        <v>799</v>
      </c>
      <c r="F462" s="196">
        <f aca="true" t="shared" si="47" ref="F462:F467">H462+J462+L462+N462+P462</f>
        <v>550</v>
      </c>
      <c r="G462" s="196">
        <f aca="true" t="shared" si="48" ref="G462:G467">I462+K462+M462+O462+Q462</f>
        <v>131.7</v>
      </c>
      <c r="H462" s="314"/>
      <c r="I462" s="314"/>
      <c r="J462" s="314"/>
      <c r="K462" s="314"/>
      <c r="L462" s="196">
        <v>550</v>
      </c>
      <c r="M462" s="61">
        <v>131.7</v>
      </c>
      <c r="N462" s="311"/>
      <c r="O462" s="311"/>
      <c r="P462" s="311"/>
      <c r="Q462" s="311"/>
      <c r="R462" s="321" t="s">
        <v>854</v>
      </c>
      <c r="S462" s="20">
        <v>505</v>
      </c>
    </row>
    <row r="463" spans="1:19" ht="45">
      <c r="A463" s="20"/>
      <c r="B463" s="61" t="s">
        <v>295</v>
      </c>
      <c r="C463" s="20" t="s">
        <v>855</v>
      </c>
      <c r="D463" s="20" t="s">
        <v>24</v>
      </c>
      <c r="E463" s="20" t="s">
        <v>796</v>
      </c>
      <c r="F463" s="196">
        <f t="shared" si="47"/>
        <v>273.5</v>
      </c>
      <c r="G463" s="196">
        <f t="shared" si="48"/>
        <v>201.3</v>
      </c>
      <c r="H463" s="314"/>
      <c r="I463" s="314"/>
      <c r="J463" s="314"/>
      <c r="K463" s="314"/>
      <c r="L463" s="196">
        <v>273.5</v>
      </c>
      <c r="M463" s="61">
        <v>201.3</v>
      </c>
      <c r="N463" s="311"/>
      <c r="O463" s="311"/>
      <c r="P463" s="311"/>
      <c r="Q463" s="311"/>
      <c r="R463" s="20" t="s">
        <v>856</v>
      </c>
      <c r="S463" s="20">
        <v>128</v>
      </c>
    </row>
    <row r="464" spans="1:19" ht="58.5">
      <c r="A464" s="20"/>
      <c r="B464" s="61" t="s">
        <v>282</v>
      </c>
      <c r="C464" s="20" t="s">
        <v>857</v>
      </c>
      <c r="D464" s="20" t="s">
        <v>24</v>
      </c>
      <c r="E464" s="20" t="s">
        <v>799</v>
      </c>
      <c r="F464" s="196">
        <f t="shared" si="47"/>
        <v>22.5</v>
      </c>
      <c r="G464" s="196">
        <f t="shared" si="48"/>
        <v>22.5</v>
      </c>
      <c r="H464" s="314"/>
      <c r="I464" s="314"/>
      <c r="J464" s="314"/>
      <c r="K464" s="314"/>
      <c r="L464" s="196">
        <v>22.5</v>
      </c>
      <c r="M464" s="61">
        <v>22.5</v>
      </c>
      <c r="N464" s="311"/>
      <c r="O464" s="311"/>
      <c r="P464" s="311"/>
      <c r="Q464" s="311"/>
      <c r="R464" s="20" t="s">
        <v>858</v>
      </c>
      <c r="S464" s="20">
        <v>5</v>
      </c>
    </row>
    <row r="465" spans="1:19" ht="58.5">
      <c r="A465" s="20"/>
      <c r="B465" s="61" t="s">
        <v>285</v>
      </c>
      <c r="C465" s="20" t="s">
        <v>859</v>
      </c>
      <c r="D465" s="20" t="s">
        <v>24</v>
      </c>
      <c r="E465" s="20" t="s">
        <v>799</v>
      </c>
      <c r="F465" s="196">
        <f t="shared" si="47"/>
        <v>293.3</v>
      </c>
      <c r="G465" s="196">
        <f t="shared" si="48"/>
        <v>236.9</v>
      </c>
      <c r="H465" s="314"/>
      <c r="I465" s="314"/>
      <c r="J465" s="314"/>
      <c r="K465" s="314"/>
      <c r="L465" s="196">
        <v>293.3</v>
      </c>
      <c r="M465" s="61">
        <v>236.9</v>
      </c>
      <c r="N465" s="311"/>
      <c r="O465" s="311"/>
      <c r="P465" s="311"/>
      <c r="Q465" s="311"/>
      <c r="R465" s="20" t="s">
        <v>860</v>
      </c>
      <c r="S465" s="20">
        <v>51</v>
      </c>
    </row>
    <row r="466" spans="1:19" ht="58.5">
      <c r="A466" s="20"/>
      <c r="B466" s="61" t="s">
        <v>288</v>
      </c>
      <c r="C466" s="20" t="s">
        <v>861</v>
      </c>
      <c r="D466" s="20" t="s">
        <v>24</v>
      </c>
      <c r="E466" s="20" t="s">
        <v>799</v>
      </c>
      <c r="F466" s="196">
        <f t="shared" si="47"/>
        <v>199.3</v>
      </c>
      <c r="G466" s="196">
        <f t="shared" si="48"/>
        <v>154.7</v>
      </c>
      <c r="H466" s="314"/>
      <c r="I466" s="314"/>
      <c r="J466" s="314"/>
      <c r="K466" s="314"/>
      <c r="L466" s="196">
        <v>199.3</v>
      </c>
      <c r="M466" s="61">
        <v>154.7</v>
      </c>
      <c r="N466" s="311"/>
      <c r="O466" s="311"/>
      <c r="P466" s="311"/>
      <c r="Q466" s="311"/>
      <c r="R466" s="321" t="s">
        <v>862</v>
      </c>
      <c r="S466" s="20">
        <v>22</v>
      </c>
    </row>
    <row r="467" spans="1:19" ht="58.5">
      <c r="A467" s="20"/>
      <c r="B467" s="19" t="s">
        <v>863</v>
      </c>
      <c r="C467" s="20" t="s">
        <v>864</v>
      </c>
      <c r="D467" s="20" t="s">
        <v>24</v>
      </c>
      <c r="E467" s="20" t="s">
        <v>799</v>
      </c>
      <c r="F467" s="196">
        <f t="shared" si="47"/>
        <v>0.7000000000000001</v>
      </c>
      <c r="G467" s="196">
        <f t="shared" si="48"/>
        <v>0.7000000000000001</v>
      </c>
      <c r="H467" s="314"/>
      <c r="I467" s="314"/>
      <c r="J467" s="314"/>
      <c r="K467" s="314"/>
      <c r="L467" s="196">
        <v>0.7</v>
      </c>
      <c r="M467" s="61">
        <v>0.7</v>
      </c>
      <c r="N467" s="311"/>
      <c r="O467" s="311"/>
      <c r="P467" s="311"/>
      <c r="Q467" s="311"/>
      <c r="R467" s="20" t="s">
        <v>865</v>
      </c>
      <c r="S467" s="20">
        <v>200</v>
      </c>
    </row>
    <row r="468" spans="1:19" ht="16.5">
      <c r="A468" s="20"/>
      <c r="B468" s="61"/>
      <c r="C468" s="203" t="s">
        <v>8</v>
      </c>
      <c r="D468" s="20"/>
      <c r="E468" s="20"/>
      <c r="F468" s="314">
        <f>SUM(F462:F467)</f>
        <v>1339.3</v>
      </c>
      <c r="G468" s="314">
        <f>SUM(G462:G467)</f>
        <v>747.8</v>
      </c>
      <c r="H468" s="314"/>
      <c r="I468" s="314"/>
      <c r="J468" s="314"/>
      <c r="K468" s="314"/>
      <c r="L468" s="314">
        <f>SUM(L462:L467)</f>
        <v>1339.3</v>
      </c>
      <c r="M468" s="314">
        <f>SUM(M462:M467)</f>
        <v>747.8</v>
      </c>
      <c r="N468" s="311"/>
      <c r="O468" s="311"/>
      <c r="P468" s="311"/>
      <c r="Q468" s="311"/>
      <c r="R468" s="61"/>
      <c r="S468" s="20"/>
    </row>
    <row r="469" spans="1:19" ht="58.5" customHeight="1">
      <c r="A469" s="20" t="s">
        <v>866</v>
      </c>
      <c r="B469" s="61" t="s">
        <v>92</v>
      </c>
      <c r="C469" s="20" t="s">
        <v>867</v>
      </c>
      <c r="D469" s="20" t="s">
        <v>24</v>
      </c>
      <c r="E469" s="20" t="s">
        <v>799</v>
      </c>
      <c r="F469" s="196">
        <f>L469</f>
        <v>150</v>
      </c>
      <c r="G469" s="196">
        <v>71.8</v>
      </c>
      <c r="H469" s="314"/>
      <c r="I469" s="314"/>
      <c r="J469" s="314"/>
      <c r="K469" s="314"/>
      <c r="L469" s="196">
        <v>150</v>
      </c>
      <c r="M469" s="61">
        <v>71.8</v>
      </c>
      <c r="N469" s="311"/>
      <c r="O469" s="311"/>
      <c r="P469" s="311"/>
      <c r="Q469" s="311"/>
      <c r="R469" s="321" t="s">
        <v>868</v>
      </c>
      <c r="S469" s="321">
        <v>17</v>
      </c>
    </row>
    <row r="470" spans="1:19" ht="16.5">
      <c r="A470" s="20"/>
      <c r="B470" s="61"/>
      <c r="C470" s="203" t="s">
        <v>8</v>
      </c>
      <c r="D470" s="20"/>
      <c r="E470" s="20"/>
      <c r="F470" s="314">
        <f>F469</f>
        <v>150</v>
      </c>
      <c r="G470" s="314">
        <f>G469</f>
        <v>71.8</v>
      </c>
      <c r="H470" s="314"/>
      <c r="I470" s="314"/>
      <c r="J470" s="314"/>
      <c r="K470" s="314"/>
      <c r="L470" s="314">
        <f>L469</f>
        <v>150</v>
      </c>
      <c r="M470" s="314">
        <f>M469</f>
        <v>71.8</v>
      </c>
      <c r="N470" s="311"/>
      <c r="O470" s="311"/>
      <c r="P470" s="311"/>
      <c r="Q470" s="311"/>
      <c r="R470" s="61"/>
      <c r="S470" s="20"/>
    </row>
    <row r="471" spans="1:19" ht="58.5" customHeight="1">
      <c r="A471" s="20" t="s">
        <v>869</v>
      </c>
      <c r="B471" s="61" t="s">
        <v>92</v>
      </c>
      <c r="C471" s="18" t="s">
        <v>870</v>
      </c>
      <c r="D471" s="20" t="s">
        <v>24</v>
      </c>
      <c r="E471" s="20" t="s">
        <v>799</v>
      </c>
      <c r="F471" s="196">
        <f>L471</f>
        <v>100</v>
      </c>
      <c r="G471" s="196">
        <v>1.9</v>
      </c>
      <c r="H471" s="314"/>
      <c r="I471" s="314"/>
      <c r="J471" s="314"/>
      <c r="K471" s="314"/>
      <c r="L471" s="196">
        <v>100</v>
      </c>
      <c r="M471" s="61">
        <v>1.9</v>
      </c>
      <c r="N471" s="311"/>
      <c r="O471" s="311"/>
      <c r="P471" s="311"/>
      <c r="Q471" s="311"/>
      <c r="R471" s="20" t="s">
        <v>871</v>
      </c>
      <c r="S471" s="20">
        <v>3</v>
      </c>
    </row>
    <row r="472" spans="1:19" ht="16.5">
      <c r="A472" s="20"/>
      <c r="B472" s="61"/>
      <c r="C472" s="203" t="s">
        <v>8</v>
      </c>
      <c r="D472" s="20"/>
      <c r="E472" s="20"/>
      <c r="F472" s="314">
        <f>F471</f>
        <v>100</v>
      </c>
      <c r="G472" s="314">
        <f>G471</f>
        <v>1.9</v>
      </c>
      <c r="H472" s="314"/>
      <c r="I472" s="314"/>
      <c r="J472" s="314"/>
      <c r="K472" s="314"/>
      <c r="L472" s="314">
        <f>L471</f>
        <v>100</v>
      </c>
      <c r="M472" s="314">
        <f>M471</f>
        <v>1.9</v>
      </c>
      <c r="N472" s="311"/>
      <c r="O472" s="311"/>
      <c r="P472" s="311"/>
      <c r="Q472" s="311"/>
      <c r="R472" s="61"/>
      <c r="S472" s="20"/>
    </row>
    <row r="473" spans="1:19" ht="58.5" customHeight="1">
      <c r="A473" s="20" t="s">
        <v>872</v>
      </c>
      <c r="B473" s="61" t="s">
        <v>92</v>
      </c>
      <c r="C473" s="20" t="s">
        <v>873</v>
      </c>
      <c r="D473" s="20" t="s">
        <v>24</v>
      </c>
      <c r="E473" s="20" t="s">
        <v>796</v>
      </c>
      <c r="F473" s="196">
        <v>439.9</v>
      </c>
      <c r="G473" s="196">
        <f>M473+Q473</f>
        <v>28.5</v>
      </c>
      <c r="H473" s="314"/>
      <c r="I473" s="314"/>
      <c r="J473" s="314"/>
      <c r="K473" s="314"/>
      <c r="L473" s="196">
        <v>439.9</v>
      </c>
      <c r="M473" s="61">
        <v>20.6</v>
      </c>
      <c r="N473" s="311"/>
      <c r="O473" s="311"/>
      <c r="P473" s="196">
        <v>0</v>
      </c>
      <c r="Q473" s="61">
        <v>7.9</v>
      </c>
      <c r="R473" s="20" t="s">
        <v>874</v>
      </c>
      <c r="S473" s="20" t="s">
        <v>875</v>
      </c>
    </row>
    <row r="474" spans="1:19" ht="16.5">
      <c r="A474" s="20"/>
      <c r="B474" s="61"/>
      <c r="C474" s="203" t="s">
        <v>8</v>
      </c>
      <c r="D474" s="20"/>
      <c r="E474" s="20"/>
      <c r="F474" s="314">
        <f>F473</f>
        <v>439.9</v>
      </c>
      <c r="G474" s="314">
        <f>G473</f>
        <v>28.5</v>
      </c>
      <c r="H474" s="314"/>
      <c r="I474" s="314"/>
      <c r="J474" s="314"/>
      <c r="K474" s="314"/>
      <c r="L474" s="314">
        <f>L473</f>
        <v>439.9</v>
      </c>
      <c r="M474" s="314">
        <f>M473</f>
        <v>20.6</v>
      </c>
      <c r="N474" s="314"/>
      <c r="O474" s="314"/>
      <c r="P474" s="314">
        <f>P473</f>
        <v>0</v>
      </c>
      <c r="Q474" s="314">
        <f>Q473</f>
        <v>7.9</v>
      </c>
      <c r="R474" s="61"/>
      <c r="S474" s="20"/>
    </row>
    <row r="475" spans="1:19" ht="58.5" customHeight="1">
      <c r="A475" s="20" t="s">
        <v>876</v>
      </c>
      <c r="B475" s="61" t="s">
        <v>92</v>
      </c>
      <c r="C475" s="18" t="s">
        <v>877</v>
      </c>
      <c r="D475" s="20" t="s">
        <v>24</v>
      </c>
      <c r="E475" s="20" t="s">
        <v>796</v>
      </c>
      <c r="F475" s="196">
        <v>90</v>
      </c>
      <c r="G475" s="61">
        <v>27.3</v>
      </c>
      <c r="H475" s="311"/>
      <c r="I475" s="311"/>
      <c r="J475" s="311"/>
      <c r="K475" s="311"/>
      <c r="L475" s="196">
        <v>90</v>
      </c>
      <c r="M475" s="61">
        <v>27.3</v>
      </c>
      <c r="N475" s="311"/>
      <c r="O475" s="311"/>
      <c r="P475" s="311"/>
      <c r="Q475" s="311"/>
      <c r="R475" s="20" t="s">
        <v>878</v>
      </c>
      <c r="S475" s="20">
        <v>2</v>
      </c>
    </row>
    <row r="476" spans="1:19" ht="16.5">
      <c r="A476" s="20"/>
      <c r="B476" s="61"/>
      <c r="C476" s="322" t="s">
        <v>8</v>
      </c>
      <c r="D476" s="20"/>
      <c r="E476" s="20"/>
      <c r="F476" s="314">
        <v>90</v>
      </c>
      <c r="G476" s="311">
        <v>27.3</v>
      </c>
      <c r="H476" s="311"/>
      <c r="I476" s="311"/>
      <c r="J476" s="311"/>
      <c r="K476" s="311"/>
      <c r="L476" s="314">
        <v>90</v>
      </c>
      <c r="M476" s="311">
        <v>27.3</v>
      </c>
      <c r="N476" s="311"/>
      <c r="O476" s="311"/>
      <c r="P476" s="311"/>
      <c r="Q476" s="311"/>
      <c r="R476" s="61"/>
      <c r="S476" s="20"/>
    </row>
    <row r="477" spans="1:19" ht="87" customHeight="1">
      <c r="A477" s="20" t="s">
        <v>879</v>
      </c>
      <c r="B477" s="61" t="s">
        <v>92</v>
      </c>
      <c r="C477" s="20" t="s">
        <v>880</v>
      </c>
      <c r="D477" s="20" t="s">
        <v>24</v>
      </c>
      <c r="E477" s="20" t="s">
        <v>796</v>
      </c>
      <c r="F477" s="196">
        <f aca="true" t="shared" si="49" ref="F477:F484">H477+J477+L477+N477+P477</f>
        <v>340</v>
      </c>
      <c r="G477" s="196">
        <f aca="true" t="shared" si="50" ref="G477:G484">I477+K477+M477+O477+Q477</f>
        <v>0</v>
      </c>
      <c r="H477" s="311"/>
      <c r="I477" s="311"/>
      <c r="J477" s="311"/>
      <c r="K477" s="311"/>
      <c r="L477" s="196">
        <v>340</v>
      </c>
      <c r="M477" s="196">
        <v>0</v>
      </c>
      <c r="N477" s="311"/>
      <c r="O477" s="311"/>
      <c r="P477" s="311"/>
      <c r="Q477" s="311"/>
      <c r="R477" s="20" t="s">
        <v>881</v>
      </c>
      <c r="S477" s="20">
        <v>93</v>
      </c>
    </row>
    <row r="478" spans="1:19" ht="73.5">
      <c r="A478" s="20"/>
      <c r="B478" s="61" t="s">
        <v>295</v>
      </c>
      <c r="C478" s="20" t="s">
        <v>882</v>
      </c>
      <c r="D478" s="20" t="s">
        <v>24</v>
      </c>
      <c r="E478" s="20" t="s">
        <v>796</v>
      </c>
      <c r="F478" s="196">
        <f t="shared" si="49"/>
        <v>40</v>
      </c>
      <c r="G478" s="61">
        <f t="shared" si="50"/>
        <v>3.9</v>
      </c>
      <c r="H478" s="311"/>
      <c r="I478" s="311"/>
      <c r="J478" s="311"/>
      <c r="K478" s="311"/>
      <c r="L478" s="196">
        <v>40</v>
      </c>
      <c r="M478" s="61">
        <v>3.9</v>
      </c>
      <c r="N478" s="311"/>
      <c r="O478" s="311"/>
      <c r="P478" s="311"/>
      <c r="Q478" s="311"/>
      <c r="R478" s="20" t="s">
        <v>883</v>
      </c>
      <c r="S478" s="20">
        <v>400</v>
      </c>
    </row>
    <row r="479" spans="1:19" ht="129.75">
      <c r="A479" s="20"/>
      <c r="B479" s="61" t="s">
        <v>282</v>
      </c>
      <c r="C479" s="20" t="s">
        <v>884</v>
      </c>
      <c r="D479" s="20" t="s">
        <v>24</v>
      </c>
      <c r="E479" s="20" t="s">
        <v>796</v>
      </c>
      <c r="F479" s="196">
        <f t="shared" si="49"/>
        <v>900</v>
      </c>
      <c r="G479" s="196">
        <f t="shared" si="50"/>
        <v>0</v>
      </c>
      <c r="H479" s="311"/>
      <c r="I479" s="311"/>
      <c r="J479" s="311"/>
      <c r="K479" s="311"/>
      <c r="L479" s="196">
        <v>900</v>
      </c>
      <c r="M479" s="196">
        <v>0</v>
      </c>
      <c r="N479" s="311"/>
      <c r="O479" s="311"/>
      <c r="P479" s="311"/>
      <c r="Q479" s="311"/>
      <c r="R479" s="61"/>
      <c r="S479" s="20"/>
    </row>
    <row r="480" spans="1:19" ht="58.5">
      <c r="A480" s="20"/>
      <c r="B480" s="61" t="s">
        <v>885</v>
      </c>
      <c r="C480" s="20" t="s">
        <v>886</v>
      </c>
      <c r="D480" s="20" t="s">
        <v>24</v>
      </c>
      <c r="E480" s="20" t="s">
        <v>796</v>
      </c>
      <c r="F480" s="196">
        <f t="shared" si="49"/>
        <v>0</v>
      </c>
      <c r="G480" s="196">
        <f t="shared" si="50"/>
        <v>0</v>
      </c>
      <c r="H480" s="311"/>
      <c r="I480" s="311"/>
      <c r="J480" s="311"/>
      <c r="K480" s="311"/>
      <c r="L480" s="196">
        <v>0</v>
      </c>
      <c r="M480" s="61"/>
      <c r="N480" s="311"/>
      <c r="O480" s="311"/>
      <c r="P480" s="311"/>
      <c r="Q480" s="311"/>
      <c r="R480" s="61"/>
      <c r="S480" s="20"/>
    </row>
    <row r="481" spans="1:19" ht="87">
      <c r="A481" s="20"/>
      <c r="B481" s="61" t="s">
        <v>288</v>
      </c>
      <c r="C481" s="18" t="s">
        <v>887</v>
      </c>
      <c r="D481" s="20" t="s">
        <v>24</v>
      </c>
      <c r="E481" s="20" t="s">
        <v>796</v>
      </c>
      <c r="F481" s="196">
        <f t="shared" si="49"/>
        <v>100</v>
      </c>
      <c r="G481" s="196">
        <f t="shared" si="50"/>
        <v>0</v>
      </c>
      <c r="H481" s="311"/>
      <c r="I481" s="311"/>
      <c r="J481" s="311"/>
      <c r="K481" s="311"/>
      <c r="L481" s="196">
        <v>100</v>
      </c>
      <c r="M481" s="61"/>
      <c r="N481" s="311"/>
      <c r="O481" s="311"/>
      <c r="P481" s="311"/>
      <c r="Q481" s="311"/>
      <c r="R481" s="20" t="s">
        <v>888</v>
      </c>
      <c r="S481" s="20">
        <v>15</v>
      </c>
    </row>
    <row r="482" spans="1:19" ht="58.5">
      <c r="A482" s="20"/>
      <c r="B482" s="61" t="s">
        <v>863</v>
      </c>
      <c r="C482" s="18" t="s">
        <v>889</v>
      </c>
      <c r="D482" s="20" t="s">
        <v>24</v>
      </c>
      <c r="E482" s="20" t="s">
        <v>796</v>
      </c>
      <c r="F482" s="196">
        <f t="shared" si="49"/>
        <v>30</v>
      </c>
      <c r="G482" s="196">
        <f t="shared" si="50"/>
        <v>17</v>
      </c>
      <c r="H482" s="311"/>
      <c r="I482" s="311"/>
      <c r="J482" s="196">
        <v>0</v>
      </c>
      <c r="K482" s="196">
        <v>17</v>
      </c>
      <c r="L482" s="196">
        <v>30</v>
      </c>
      <c r="M482" s="196">
        <v>0</v>
      </c>
      <c r="N482" s="311"/>
      <c r="O482" s="311"/>
      <c r="P482" s="311"/>
      <c r="Q482" s="311"/>
      <c r="R482" s="20" t="s">
        <v>890</v>
      </c>
      <c r="S482" s="20">
        <v>6</v>
      </c>
    </row>
    <row r="483" spans="1:19" ht="58.5">
      <c r="A483" s="20"/>
      <c r="B483" s="61" t="s">
        <v>891</v>
      </c>
      <c r="C483" s="18" t="s">
        <v>892</v>
      </c>
      <c r="D483" s="20" t="s">
        <v>24</v>
      </c>
      <c r="E483" s="20" t="s">
        <v>796</v>
      </c>
      <c r="F483" s="196">
        <f t="shared" si="49"/>
        <v>392</v>
      </c>
      <c r="G483" s="61">
        <f t="shared" si="50"/>
        <v>3.8</v>
      </c>
      <c r="H483" s="311"/>
      <c r="I483" s="311"/>
      <c r="J483" s="311"/>
      <c r="K483" s="311"/>
      <c r="L483" s="196">
        <v>392</v>
      </c>
      <c r="M483" s="61">
        <v>3.8</v>
      </c>
      <c r="N483" s="311"/>
      <c r="O483" s="311"/>
      <c r="P483" s="311"/>
      <c r="Q483" s="311"/>
      <c r="R483" s="20" t="s">
        <v>893</v>
      </c>
      <c r="S483" s="20">
        <v>24</v>
      </c>
    </row>
    <row r="484" spans="1:19" ht="45">
      <c r="A484" s="20"/>
      <c r="B484" s="61" t="s">
        <v>894</v>
      </c>
      <c r="C484" s="18" t="s">
        <v>895</v>
      </c>
      <c r="D484" s="20" t="s">
        <v>24</v>
      </c>
      <c r="E484" s="20" t="s">
        <v>796</v>
      </c>
      <c r="F484" s="196">
        <f t="shared" si="49"/>
        <v>56</v>
      </c>
      <c r="G484" s="196">
        <f t="shared" si="50"/>
        <v>0</v>
      </c>
      <c r="H484" s="311"/>
      <c r="I484" s="311"/>
      <c r="J484" s="311"/>
      <c r="K484" s="311"/>
      <c r="L484" s="196">
        <v>56</v>
      </c>
      <c r="M484" s="196">
        <v>0</v>
      </c>
      <c r="N484" s="311"/>
      <c r="O484" s="311"/>
      <c r="P484" s="311"/>
      <c r="Q484" s="311"/>
      <c r="R484" s="61"/>
      <c r="S484" s="61"/>
    </row>
    <row r="485" spans="1:19" ht="16.5">
      <c r="A485" s="20"/>
      <c r="B485" s="61"/>
      <c r="C485" s="203" t="s">
        <v>8</v>
      </c>
      <c r="D485" s="20"/>
      <c r="E485" s="20"/>
      <c r="F485" s="314">
        <f>SUM(F477:F484)</f>
        <v>1858</v>
      </c>
      <c r="G485" s="314">
        <f>SUM(G477:G484)</f>
        <v>24.7</v>
      </c>
      <c r="H485" s="314"/>
      <c r="I485" s="314"/>
      <c r="J485" s="314">
        <f>SUM(J477:J484)</f>
        <v>0</v>
      </c>
      <c r="K485" s="314">
        <f>SUM(K477:K484)</f>
        <v>17</v>
      </c>
      <c r="L485" s="314">
        <f>SUM(L477:L484)</f>
        <v>1858</v>
      </c>
      <c r="M485" s="314">
        <f>SUM(M477:M484)</f>
        <v>7.7</v>
      </c>
      <c r="N485" s="311"/>
      <c r="O485" s="311"/>
      <c r="P485" s="311"/>
      <c r="Q485" s="311"/>
      <c r="R485" s="61"/>
      <c r="S485" s="61"/>
    </row>
    <row r="486" spans="1:19" ht="58.5" customHeight="1">
      <c r="A486" s="20" t="s">
        <v>896</v>
      </c>
      <c r="B486" s="61" t="s">
        <v>92</v>
      </c>
      <c r="C486" s="20" t="s">
        <v>897</v>
      </c>
      <c r="D486" s="20" t="s">
        <v>24</v>
      </c>
      <c r="E486" s="20" t="s">
        <v>799</v>
      </c>
      <c r="F486" s="61">
        <f>L486</f>
        <v>196.1</v>
      </c>
      <c r="G486" s="61">
        <v>195.3</v>
      </c>
      <c r="H486" s="311"/>
      <c r="I486" s="311"/>
      <c r="J486" s="311"/>
      <c r="K486" s="311"/>
      <c r="L486" s="61">
        <v>196.1</v>
      </c>
      <c r="M486" s="61">
        <v>195.3</v>
      </c>
      <c r="N486" s="311"/>
      <c r="O486" s="311"/>
      <c r="P486" s="311"/>
      <c r="Q486" s="311"/>
      <c r="R486" s="20" t="s">
        <v>898</v>
      </c>
      <c r="S486" s="20">
        <v>1</v>
      </c>
    </row>
    <row r="487" spans="1:19" ht="16.5">
      <c r="A487" s="20"/>
      <c r="B487" s="61"/>
      <c r="C487" s="203" t="s">
        <v>8</v>
      </c>
      <c r="D487" s="20"/>
      <c r="E487" s="20"/>
      <c r="F487" s="311">
        <f>F486</f>
        <v>196.1</v>
      </c>
      <c r="G487" s="311">
        <f>G486</f>
        <v>195.3</v>
      </c>
      <c r="H487" s="311"/>
      <c r="I487" s="311"/>
      <c r="J487" s="311"/>
      <c r="K487" s="311"/>
      <c r="L487" s="311">
        <f>L486</f>
        <v>196.1</v>
      </c>
      <c r="M487" s="311">
        <f>M486</f>
        <v>195.3</v>
      </c>
      <c r="N487" s="311"/>
      <c r="O487" s="311"/>
      <c r="P487" s="311"/>
      <c r="Q487" s="311"/>
      <c r="R487" s="61"/>
      <c r="S487" s="61"/>
    </row>
    <row r="488" spans="1:19" ht="58.5" customHeight="1">
      <c r="A488" s="300" t="s">
        <v>899</v>
      </c>
      <c r="B488" s="302" t="s">
        <v>92</v>
      </c>
      <c r="C488" s="318" t="s">
        <v>900</v>
      </c>
      <c r="D488" s="300" t="s">
        <v>24</v>
      </c>
      <c r="E488" s="300" t="s">
        <v>799</v>
      </c>
      <c r="F488" s="302">
        <f>L488</f>
        <v>38.7</v>
      </c>
      <c r="G488" s="302">
        <f>M488</f>
        <v>38.7</v>
      </c>
      <c r="H488" s="301"/>
      <c r="I488" s="301"/>
      <c r="J488" s="301"/>
      <c r="K488" s="301"/>
      <c r="L488" s="302">
        <v>38.7</v>
      </c>
      <c r="M488" s="302">
        <v>38.7</v>
      </c>
      <c r="N488" s="301"/>
      <c r="O488" s="301"/>
      <c r="P488" s="301"/>
      <c r="Q488" s="301"/>
      <c r="R488" s="20" t="s">
        <v>901</v>
      </c>
      <c r="S488" s="20">
        <v>29</v>
      </c>
    </row>
    <row r="489" spans="1:19" ht="16.5">
      <c r="A489" s="300"/>
      <c r="B489" s="302"/>
      <c r="C489" s="306" t="s">
        <v>8</v>
      </c>
      <c r="D489" s="300"/>
      <c r="E489" s="300"/>
      <c r="F489" s="315">
        <v>38.7</v>
      </c>
      <c r="G489" s="301">
        <f>G488</f>
        <v>38.7</v>
      </c>
      <c r="H489" s="301"/>
      <c r="I489" s="301"/>
      <c r="J489" s="301"/>
      <c r="K489" s="301"/>
      <c r="L489" s="315">
        <v>38.7</v>
      </c>
      <c r="M489" s="301">
        <f>M488</f>
        <v>38.7</v>
      </c>
      <c r="N489" s="301"/>
      <c r="O489" s="301"/>
      <c r="P489" s="301"/>
      <c r="Q489" s="301"/>
      <c r="R489" s="302"/>
      <c r="S489" s="323"/>
    </row>
    <row r="490" spans="1:19" ht="87">
      <c r="A490" s="300" t="s">
        <v>902</v>
      </c>
      <c r="B490" s="302" t="s">
        <v>92</v>
      </c>
      <c r="C490" s="318" t="s">
        <v>903</v>
      </c>
      <c r="D490" s="300" t="s">
        <v>24</v>
      </c>
      <c r="E490" s="300" t="s">
        <v>799</v>
      </c>
      <c r="F490" s="303">
        <f>L490</f>
        <v>300</v>
      </c>
      <c r="G490" s="315"/>
      <c r="H490" s="315"/>
      <c r="I490" s="315"/>
      <c r="J490" s="315"/>
      <c r="K490" s="315"/>
      <c r="L490" s="303">
        <v>300</v>
      </c>
      <c r="M490" s="303"/>
      <c r="N490" s="301"/>
      <c r="O490" s="301"/>
      <c r="P490" s="301"/>
      <c r="Q490" s="301"/>
      <c r="R490" s="302"/>
      <c r="S490" s="323"/>
    </row>
    <row r="491" spans="1:19" ht="16.5">
      <c r="A491" s="300"/>
      <c r="B491" s="302"/>
      <c r="C491" s="306" t="s">
        <v>8</v>
      </c>
      <c r="D491" s="300"/>
      <c r="E491" s="300"/>
      <c r="F491" s="315">
        <v>300</v>
      </c>
      <c r="G491" s="315">
        <f>G490</f>
        <v>0</v>
      </c>
      <c r="H491" s="315"/>
      <c r="I491" s="315"/>
      <c r="J491" s="315"/>
      <c r="K491" s="315"/>
      <c r="L491" s="315">
        <f>L490</f>
        <v>300</v>
      </c>
      <c r="M491" s="315">
        <f>M490</f>
        <v>0</v>
      </c>
      <c r="N491" s="301"/>
      <c r="O491" s="301"/>
      <c r="P491" s="301"/>
      <c r="Q491" s="301"/>
      <c r="R491" s="302"/>
      <c r="S491" s="323"/>
    </row>
    <row r="492" spans="1:19" ht="87">
      <c r="A492" s="20" t="s">
        <v>904</v>
      </c>
      <c r="B492" s="61" t="s">
        <v>92</v>
      </c>
      <c r="C492" s="18" t="s">
        <v>905</v>
      </c>
      <c r="D492" s="20" t="s">
        <v>24</v>
      </c>
      <c r="E492" s="20" t="s">
        <v>799</v>
      </c>
      <c r="F492" s="196">
        <v>33.1</v>
      </c>
      <c r="G492" s="196">
        <v>33.1</v>
      </c>
      <c r="H492" s="314"/>
      <c r="I492" s="314"/>
      <c r="J492" s="314"/>
      <c r="K492" s="314"/>
      <c r="L492" s="196">
        <v>33.1</v>
      </c>
      <c r="M492" s="196">
        <v>33.1</v>
      </c>
      <c r="N492" s="311"/>
      <c r="O492" s="311"/>
      <c r="P492" s="311"/>
      <c r="Q492" s="311"/>
      <c r="R492" s="20" t="s">
        <v>906</v>
      </c>
      <c r="S492" s="20">
        <v>1</v>
      </c>
    </row>
    <row r="493" spans="1:19" ht="16.5">
      <c r="A493" s="203"/>
      <c r="B493" s="311"/>
      <c r="C493" s="203" t="s">
        <v>8</v>
      </c>
      <c r="D493" s="203"/>
      <c r="E493" s="203"/>
      <c r="F493" s="314">
        <f>F492</f>
        <v>33.1</v>
      </c>
      <c r="G493" s="314">
        <f>G492</f>
        <v>33.1</v>
      </c>
      <c r="H493" s="314"/>
      <c r="I493" s="314"/>
      <c r="J493" s="314"/>
      <c r="K493" s="314"/>
      <c r="L493" s="314">
        <f>L492</f>
        <v>33.1</v>
      </c>
      <c r="M493" s="314">
        <f>M492</f>
        <v>33.1</v>
      </c>
      <c r="N493" s="314"/>
      <c r="O493" s="314"/>
      <c r="P493" s="314"/>
      <c r="Q493" s="314"/>
      <c r="R493" s="311"/>
      <c r="S493" s="311"/>
    </row>
    <row r="494" spans="1:19" ht="116.25" customHeight="1">
      <c r="A494" s="20" t="s">
        <v>907</v>
      </c>
      <c r="B494" s="302" t="s">
        <v>92</v>
      </c>
      <c r="C494" s="20" t="s">
        <v>908</v>
      </c>
      <c r="D494" s="20" t="s">
        <v>909</v>
      </c>
      <c r="E494" s="20" t="s">
        <v>910</v>
      </c>
      <c r="F494" s="196">
        <v>193.1</v>
      </c>
      <c r="G494" s="196">
        <v>37.66</v>
      </c>
      <c r="H494" s="196"/>
      <c r="I494" s="196"/>
      <c r="J494" s="196"/>
      <c r="K494" s="196"/>
      <c r="L494" s="196">
        <v>193.1</v>
      </c>
      <c r="M494" s="196">
        <v>37.66</v>
      </c>
      <c r="N494" s="196"/>
      <c r="O494" s="196"/>
      <c r="P494" s="196"/>
      <c r="Q494" s="196"/>
      <c r="R494" s="20" t="s">
        <v>911</v>
      </c>
      <c r="S494" s="20" t="s">
        <v>912</v>
      </c>
    </row>
    <row r="495" spans="1:19" s="258" customFormat="1" ht="78.75">
      <c r="A495" s="20"/>
      <c r="B495" s="127" t="s">
        <v>295</v>
      </c>
      <c r="C495" s="126" t="s">
        <v>913</v>
      </c>
      <c r="D495" s="126" t="s">
        <v>909</v>
      </c>
      <c r="E495" s="126" t="s">
        <v>910</v>
      </c>
      <c r="F495" s="128">
        <v>806.6</v>
      </c>
      <c r="G495" s="128">
        <v>38.1</v>
      </c>
      <c r="H495" s="128"/>
      <c r="I495" s="128"/>
      <c r="J495" s="128"/>
      <c r="K495" s="128"/>
      <c r="L495" s="128">
        <v>806.6</v>
      </c>
      <c r="M495" s="128">
        <v>38.1</v>
      </c>
      <c r="N495" s="128"/>
      <c r="O495" s="128"/>
      <c r="P495" s="128"/>
      <c r="Q495" s="128"/>
      <c r="R495" s="126" t="s">
        <v>914</v>
      </c>
      <c r="S495" s="126">
        <v>45707</v>
      </c>
    </row>
    <row r="496" spans="1:19" ht="16.5">
      <c r="A496" s="20"/>
      <c r="B496" s="311"/>
      <c r="C496" s="203" t="s">
        <v>8</v>
      </c>
      <c r="D496" s="311"/>
      <c r="E496" s="311"/>
      <c r="F496" s="324">
        <f>F494+F495</f>
        <v>999.7</v>
      </c>
      <c r="G496" s="324">
        <f>G494+G495</f>
        <v>75.76</v>
      </c>
      <c r="H496" s="324"/>
      <c r="I496" s="324"/>
      <c r="J496" s="324"/>
      <c r="K496" s="324"/>
      <c r="L496" s="324">
        <f>L494+L495</f>
        <v>999.7</v>
      </c>
      <c r="M496" s="324">
        <f>M494+M495</f>
        <v>75.76</v>
      </c>
      <c r="N496" s="324"/>
      <c r="O496" s="324"/>
      <c r="P496" s="324"/>
      <c r="Q496" s="324"/>
      <c r="R496" s="311"/>
      <c r="S496" s="311"/>
    </row>
    <row r="497" spans="1:19" ht="16.5">
      <c r="A497" s="20"/>
      <c r="B497" s="61"/>
      <c r="C497" s="203" t="s">
        <v>915</v>
      </c>
      <c r="D497" s="20"/>
      <c r="E497" s="20"/>
      <c r="F497" s="314">
        <f>F433+F439+F444+F448+F450+F452+F454+F456+F459+F461+F468+F470+F472+F474+F476+F485+F487+F489+F491+F493+F496</f>
        <v>13982.3</v>
      </c>
      <c r="G497" s="314">
        <f>G433+G439+G444+G448+G450+G452+G454+G456+G459+G461+G468+G470+G472+G474+G476+G485+G487+G489+G491+G493+G496</f>
        <v>4899.77</v>
      </c>
      <c r="H497" s="314">
        <f>H433+H439+H444+H448+H450+H452+H454+H456+H459+H461+H468+H470+H472+H474+H476+H485+H487+H489+H491+H493+H496</f>
        <v>297</v>
      </c>
      <c r="I497" s="314">
        <f>I433+I439+I444+I448+I450+I452+I454+I456+I459+I461+I468+I470+I472+I474+I476+I485+I487+I489+I491+I493+I496</f>
        <v>356</v>
      </c>
      <c r="J497" s="314">
        <f>J433+J439+J444+J448+J450+J452+J454+J456+J459+J461+J468+J470+J472+J474+J476+J485+J487+J489+J491+J493+J496</f>
        <v>0</v>
      </c>
      <c r="K497" s="314">
        <f>K433+K439+K444+K448+K450+K452+K454+K456+K459+K461+K468+K470+K472+K474+K476+K485+K487+K489+K491+K493+K496</f>
        <v>17</v>
      </c>
      <c r="L497" s="314">
        <f>L433+L439+L444+L448+L450+L452+L454+L456+L459+L461+L468+L470+L472+L474+L476+L485+L487+L489+L491+L493+L496</f>
        <v>13685.3</v>
      </c>
      <c r="M497" s="314">
        <f>M433+M439+M444+M448+M450+M452+M454+M456+M459+M461+M468+M470+M472+M474+M476+M485+M487+M489+M491+M493+M496</f>
        <v>4142.67</v>
      </c>
      <c r="N497" s="314"/>
      <c r="O497" s="314"/>
      <c r="P497" s="314">
        <f>P433+P439+P444+P448+P450+P452+P454+P456+P459+P461+P468+P470+P472+P474+P476+P485+P487+P489+P491+P493+P496</f>
        <v>0</v>
      </c>
      <c r="Q497" s="314">
        <f>Q433+Q439+Q444+Q448+Q450+Q452+Q454+Q456+Q459+Q461+Q468+Q470+Q472+Q474+Q476+Q485+Q487+Q489+Q491+Q493+Q496</f>
        <v>384.1</v>
      </c>
      <c r="R497" s="61"/>
      <c r="S497" s="61"/>
    </row>
    <row r="498" spans="1:19" s="326" customFormat="1" ht="16.5" customHeight="1">
      <c r="A498" s="325" t="s">
        <v>916</v>
      </c>
      <c r="B498" s="325"/>
      <c r="C498" s="325"/>
      <c r="D498" s="325"/>
      <c r="E498" s="325"/>
      <c r="F498" s="325"/>
      <c r="G498" s="325"/>
      <c r="H498" s="325"/>
      <c r="I498" s="325"/>
      <c r="J498" s="325"/>
      <c r="K498" s="325"/>
      <c r="L498" s="325"/>
      <c r="M498" s="325"/>
      <c r="N498" s="325"/>
      <c r="O498" s="325"/>
      <c r="P498" s="325"/>
      <c r="Q498" s="325"/>
      <c r="R498" s="325"/>
      <c r="S498" s="325"/>
    </row>
    <row r="499" spans="1:19" s="133" customFormat="1" ht="110.25" customHeight="1">
      <c r="A499" s="318" t="s">
        <v>917</v>
      </c>
      <c r="B499" s="327" t="s">
        <v>92</v>
      </c>
      <c r="C499" s="318" t="s">
        <v>918</v>
      </c>
      <c r="D499" s="300" t="s">
        <v>24</v>
      </c>
      <c r="E499" s="300" t="s">
        <v>919</v>
      </c>
      <c r="F499" s="62">
        <v>2</v>
      </c>
      <c r="G499" s="62">
        <v>0</v>
      </c>
      <c r="H499" s="19"/>
      <c r="I499" s="19"/>
      <c r="J499" s="19"/>
      <c r="K499" s="19"/>
      <c r="L499" s="62">
        <v>2</v>
      </c>
      <c r="M499" s="62">
        <v>0</v>
      </c>
      <c r="N499" s="19"/>
      <c r="O499" s="19"/>
      <c r="P499" s="19"/>
      <c r="Q499" s="19"/>
      <c r="R499" s="300" t="s">
        <v>920</v>
      </c>
      <c r="S499" s="69">
        <v>10</v>
      </c>
    </row>
    <row r="500" spans="1:19" s="133" customFormat="1" ht="75.75" customHeight="1">
      <c r="A500" s="300" t="s">
        <v>921</v>
      </c>
      <c r="B500" s="327" t="s">
        <v>92</v>
      </c>
      <c r="C500" s="318" t="s">
        <v>922</v>
      </c>
      <c r="D500" s="300" t="s">
        <v>24</v>
      </c>
      <c r="E500" s="328" t="s">
        <v>923</v>
      </c>
      <c r="F500" s="303">
        <v>3000</v>
      </c>
      <c r="G500" s="303">
        <f>K500+M500</f>
        <v>1924.1</v>
      </c>
      <c r="H500" s="301"/>
      <c r="I500" s="303"/>
      <c r="J500" s="303">
        <v>1500</v>
      </c>
      <c r="K500" s="329">
        <v>962.05</v>
      </c>
      <c r="L500" s="303">
        <v>1500</v>
      </c>
      <c r="M500" s="329">
        <v>962.05</v>
      </c>
      <c r="N500" s="301"/>
      <c r="O500" s="302"/>
      <c r="P500" s="301"/>
      <c r="Q500" s="302"/>
      <c r="R500" s="300" t="s">
        <v>924</v>
      </c>
      <c r="S500" s="300">
        <v>7</v>
      </c>
    </row>
    <row r="501" spans="1:19" s="133" customFormat="1" ht="129.75" customHeight="1">
      <c r="A501" s="300" t="s">
        <v>925</v>
      </c>
      <c r="B501" s="327" t="s">
        <v>92</v>
      </c>
      <c r="C501" s="330" t="s">
        <v>926</v>
      </c>
      <c r="D501" s="300" t="s">
        <v>24</v>
      </c>
      <c r="E501" s="331" t="s">
        <v>927</v>
      </c>
      <c r="F501" s="303">
        <f>J501+L501</f>
        <v>4109.7</v>
      </c>
      <c r="G501" s="303">
        <f>K501+M501+Q501</f>
        <v>3158.1</v>
      </c>
      <c r="H501" s="303"/>
      <c r="I501" s="301"/>
      <c r="J501" s="303">
        <v>4084</v>
      </c>
      <c r="K501" s="303">
        <v>2811</v>
      </c>
      <c r="L501" s="302">
        <v>25.7</v>
      </c>
      <c r="M501" s="302">
        <v>25.6</v>
      </c>
      <c r="N501" s="302"/>
      <c r="O501" s="301"/>
      <c r="P501" s="303">
        <v>0</v>
      </c>
      <c r="Q501" s="302">
        <v>321.5</v>
      </c>
      <c r="R501" s="300" t="s">
        <v>928</v>
      </c>
      <c r="S501" s="300" t="s">
        <v>929</v>
      </c>
    </row>
    <row r="502" spans="1:19" s="133" customFormat="1" ht="187.5">
      <c r="A502" s="300"/>
      <c r="B502" s="19" t="s">
        <v>295</v>
      </c>
      <c r="C502" s="18" t="s">
        <v>930</v>
      </c>
      <c r="D502" s="20" t="s">
        <v>931</v>
      </c>
      <c r="E502" s="20" t="s">
        <v>927</v>
      </c>
      <c r="F502" s="61">
        <v>2345.1</v>
      </c>
      <c r="G502" s="196">
        <f>I502</f>
        <v>1337.2</v>
      </c>
      <c r="H502" s="196">
        <v>2345.1</v>
      </c>
      <c r="I502" s="61">
        <v>1337.2</v>
      </c>
      <c r="J502" s="311"/>
      <c r="K502" s="311"/>
      <c r="L502" s="311"/>
      <c r="M502" s="196"/>
      <c r="N502" s="196"/>
      <c r="O502" s="311"/>
      <c r="P502" s="311"/>
      <c r="Q502" s="311"/>
      <c r="R502" s="20" t="s">
        <v>932</v>
      </c>
      <c r="S502" s="20">
        <v>27</v>
      </c>
    </row>
    <row r="503" spans="1:19" s="133" customFormat="1" ht="73.5">
      <c r="A503" s="300"/>
      <c r="B503" s="327" t="s">
        <v>282</v>
      </c>
      <c r="C503" s="330" t="s">
        <v>933</v>
      </c>
      <c r="D503" s="300" t="s">
        <v>24</v>
      </c>
      <c r="E503" s="300" t="s">
        <v>934</v>
      </c>
      <c r="F503" s="303">
        <v>6</v>
      </c>
      <c r="G503" s="303">
        <v>0</v>
      </c>
      <c r="H503" s="303"/>
      <c r="I503" s="301"/>
      <c r="J503" s="301"/>
      <c r="K503" s="301"/>
      <c r="L503" s="303">
        <v>6</v>
      </c>
      <c r="M503" s="303">
        <v>0</v>
      </c>
      <c r="N503" s="302"/>
      <c r="O503" s="301"/>
      <c r="P503" s="301"/>
      <c r="Q503" s="301"/>
      <c r="R503" s="300" t="s">
        <v>935</v>
      </c>
      <c r="S503" s="300">
        <v>0</v>
      </c>
    </row>
    <row r="504" spans="1:19" s="133" customFormat="1" ht="73.5">
      <c r="A504" s="300"/>
      <c r="B504" s="19" t="s">
        <v>285</v>
      </c>
      <c r="C504" s="20" t="s">
        <v>936</v>
      </c>
      <c r="D504" s="20" t="s">
        <v>354</v>
      </c>
      <c r="E504" s="20" t="s">
        <v>934</v>
      </c>
      <c r="F504" s="196">
        <v>4</v>
      </c>
      <c r="G504" s="190">
        <v>2</v>
      </c>
      <c r="H504" s="190"/>
      <c r="I504" s="190"/>
      <c r="J504" s="190"/>
      <c r="K504" s="190"/>
      <c r="L504" s="190">
        <v>4</v>
      </c>
      <c r="M504" s="190">
        <v>2</v>
      </c>
      <c r="N504" s="190"/>
      <c r="O504" s="324"/>
      <c r="P504" s="324"/>
      <c r="Q504" s="324"/>
      <c r="R504" s="332" t="s">
        <v>937</v>
      </c>
      <c r="S504" s="20">
        <v>17</v>
      </c>
    </row>
    <row r="505" spans="1:19" s="133" customFormat="1" ht="102">
      <c r="A505" s="300"/>
      <c r="B505" s="302" t="s">
        <v>288</v>
      </c>
      <c r="C505" s="300" t="s">
        <v>938</v>
      </c>
      <c r="D505" s="20" t="s">
        <v>24</v>
      </c>
      <c r="E505" s="20" t="s">
        <v>927</v>
      </c>
      <c r="F505" s="302">
        <v>20.4</v>
      </c>
      <c r="G505" s="333">
        <v>20.4</v>
      </c>
      <c r="H505" s="334"/>
      <c r="I505" s="334"/>
      <c r="J505" s="334"/>
      <c r="K505" s="334"/>
      <c r="L505" s="333">
        <v>20.4</v>
      </c>
      <c r="M505" s="333">
        <v>20.4</v>
      </c>
      <c r="N505" s="334"/>
      <c r="O505" s="334"/>
      <c r="P505" s="334"/>
      <c r="Q505" s="334"/>
      <c r="R505" s="335" t="s">
        <v>939</v>
      </c>
      <c r="S505" s="300">
        <v>1</v>
      </c>
    </row>
    <row r="506" spans="1:19" s="133" customFormat="1" ht="129.75">
      <c r="A506" s="300"/>
      <c r="B506" s="302" t="s">
        <v>863</v>
      </c>
      <c r="C506" s="300" t="s">
        <v>940</v>
      </c>
      <c r="D506" s="336" t="s">
        <v>24</v>
      </c>
      <c r="E506" s="20" t="s">
        <v>927</v>
      </c>
      <c r="F506" s="303">
        <v>50</v>
      </c>
      <c r="G506" s="333">
        <v>49.9</v>
      </c>
      <c r="H506" s="334"/>
      <c r="I506" s="334"/>
      <c r="J506" s="333">
        <v>50</v>
      </c>
      <c r="K506" s="333">
        <v>49.9</v>
      </c>
      <c r="L506" s="333"/>
      <c r="M506" s="333"/>
      <c r="N506" s="334"/>
      <c r="O506" s="334"/>
      <c r="P506" s="334"/>
      <c r="Q506" s="334"/>
      <c r="R506" s="335" t="s">
        <v>941</v>
      </c>
      <c r="S506" s="300">
        <v>7</v>
      </c>
    </row>
    <row r="507" spans="1:19" s="133" customFormat="1" ht="16.5">
      <c r="A507" s="306"/>
      <c r="B507" s="337"/>
      <c r="C507" s="338" t="s">
        <v>67</v>
      </c>
      <c r="D507" s="306"/>
      <c r="E507" s="306"/>
      <c r="F507" s="315">
        <f>SUM(F499:F506)</f>
        <v>9537.2</v>
      </c>
      <c r="G507" s="315">
        <f>SUM(G499:G506)</f>
        <v>6491.7</v>
      </c>
      <c r="H507" s="315">
        <f>SUM(H499:H506)</f>
        <v>2345.1</v>
      </c>
      <c r="I507" s="315">
        <f>SUM(I499:I506)</f>
        <v>1337.2</v>
      </c>
      <c r="J507" s="315">
        <f>SUM(J499:J506)</f>
        <v>5634</v>
      </c>
      <c r="K507" s="339">
        <f>SUM(K499:K506)</f>
        <v>3822.95</v>
      </c>
      <c r="L507" s="315">
        <f>SUM(L499:L506)</f>
        <v>1558.1</v>
      </c>
      <c r="M507" s="339">
        <f>SUM(M499:M506)</f>
        <v>1010.05</v>
      </c>
      <c r="N507" s="315">
        <f>SUM(N499:N506)</f>
        <v>0</v>
      </c>
      <c r="O507" s="315">
        <f>SUM(O499:O506)</f>
        <v>0</v>
      </c>
      <c r="P507" s="315">
        <f>SUM(P499:P506)</f>
        <v>0</v>
      </c>
      <c r="Q507" s="315">
        <f>SUM(Q499:Q506)</f>
        <v>321.5</v>
      </c>
      <c r="R507" s="334"/>
      <c r="S507" s="301"/>
    </row>
    <row r="508" spans="1:19" s="341" customFormat="1" ht="16.5">
      <c r="A508" s="340" t="s">
        <v>942</v>
      </c>
      <c r="B508" s="340"/>
      <c r="C508" s="340"/>
      <c r="D508" s="340"/>
      <c r="E508" s="340"/>
      <c r="F508" s="340"/>
      <c r="G508" s="340"/>
      <c r="H508" s="340"/>
      <c r="I508" s="340"/>
      <c r="J508" s="340"/>
      <c r="K508" s="340"/>
      <c r="L508" s="340"/>
      <c r="M508" s="340"/>
      <c r="N508" s="340"/>
      <c r="O508" s="340"/>
      <c r="P508" s="340"/>
      <c r="Q508" s="340"/>
      <c r="R508" s="340"/>
      <c r="S508" s="340"/>
    </row>
    <row r="509" spans="1:19" ht="187.5">
      <c r="A509" s="116" t="s">
        <v>943</v>
      </c>
      <c r="B509" s="117" t="s">
        <v>92</v>
      </c>
      <c r="C509" s="65" t="s">
        <v>944</v>
      </c>
      <c r="D509" s="65" t="s">
        <v>24</v>
      </c>
      <c r="E509" s="65" t="s">
        <v>945</v>
      </c>
      <c r="F509" s="118">
        <f>L509</f>
        <v>1074</v>
      </c>
      <c r="G509" s="118">
        <v>958.3</v>
      </c>
      <c r="H509" s="118"/>
      <c r="I509" s="118"/>
      <c r="J509" s="118"/>
      <c r="K509" s="118"/>
      <c r="L509" s="118">
        <v>1074</v>
      </c>
      <c r="M509" s="118">
        <v>958.3</v>
      </c>
      <c r="N509" s="118"/>
      <c r="O509" s="118"/>
      <c r="P509" s="118"/>
      <c r="Q509" s="118"/>
      <c r="R509" s="48" t="s">
        <v>946</v>
      </c>
      <c r="S509" s="117">
        <v>60</v>
      </c>
    </row>
    <row r="510" spans="1:19" ht="58.5" customHeight="1">
      <c r="A510" s="65" t="s">
        <v>485</v>
      </c>
      <c r="B510" s="117" t="s">
        <v>92</v>
      </c>
      <c r="C510" s="65" t="s">
        <v>947</v>
      </c>
      <c r="D510" s="65" t="s">
        <v>24</v>
      </c>
      <c r="E510" s="65" t="s">
        <v>945</v>
      </c>
      <c r="F510" s="118">
        <v>90</v>
      </c>
      <c r="G510" s="118">
        <v>44.8</v>
      </c>
      <c r="H510" s="118"/>
      <c r="I510" s="118"/>
      <c r="J510" s="118"/>
      <c r="K510" s="118"/>
      <c r="L510" s="118">
        <v>90</v>
      </c>
      <c r="M510" s="118">
        <v>44.8</v>
      </c>
      <c r="N510" s="118"/>
      <c r="O510" s="118"/>
      <c r="P510" s="118"/>
      <c r="Q510" s="118"/>
      <c r="R510" s="48" t="s">
        <v>948</v>
      </c>
      <c r="S510" s="117">
        <v>78</v>
      </c>
    </row>
    <row r="511" spans="1:19" ht="65.25" customHeight="1">
      <c r="A511" s="65"/>
      <c r="B511" s="117" t="s">
        <v>295</v>
      </c>
      <c r="C511" s="65" t="s">
        <v>949</v>
      </c>
      <c r="D511" s="65" t="s">
        <v>24</v>
      </c>
      <c r="E511" s="65" t="s">
        <v>945</v>
      </c>
      <c r="F511" s="118">
        <f>L511+P511</f>
        <v>20</v>
      </c>
      <c r="G511" s="118">
        <v>126.6</v>
      </c>
      <c r="H511" s="118"/>
      <c r="I511" s="118"/>
      <c r="J511" s="118"/>
      <c r="K511" s="118"/>
      <c r="L511" s="118"/>
      <c r="M511" s="118"/>
      <c r="N511" s="118"/>
      <c r="O511" s="118"/>
      <c r="P511" s="118">
        <v>20</v>
      </c>
      <c r="Q511" s="118">
        <v>126.6</v>
      </c>
      <c r="R511" s="48" t="s">
        <v>950</v>
      </c>
      <c r="S511" s="117">
        <v>2500</v>
      </c>
    </row>
    <row r="512" spans="1:19" ht="75" customHeight="1">
      <c r="A512" s="65"/>
      <c r="B512" s="117" t="s">
        <v>282</v>
      </c>
      <c r="C512" s="65" t="s">
        <v>951</v>
      </c>
      <c r="D512" s="65" t="s">
        <v>24</v>
      </c>
      <c r="E512" s="65" t="s">
        <v>945</v>
      </c>
      <c r="F512" s="118">
        <f>L512</f>
        <v>297.2</v>
      </c>
      <c r="G512" s="118">
        <f aca="true" t="shared" si="51" ref="G512:G514">M512</f>
        <v>0</v>
      </c>
      <c r="H512" s="118"/>
      <c r="I512" s="118"/>
      <c r="J512" s="118"/>
      <c r="K512" s="118"/>
      <c r="L512" s="118">
        <v>297.2</v>
      </c>
      <c r="M512" s="118">
        <v>0</v>
      </c>
      <c r="N512" s="118"/>
      <c r="O512" s="118"/>
      <c r="P512" s="118"/>
      <c r="Q512" s="118"/>
      <c r="R512" s="48" t="s">
        <v>952</v>
      </c>
      <c r="S512" s="117">
        <v>0</v>
      </c>
    </row>
    <row r="513" spans="1:19" ht="70.5" customHeight="1">
      <c r="A513" s="65"/>
      <c r="B513" s="117" t="s">
        <v>285</v>
      </c>
      <c r="C513" s="65" t="s">
        <v>953</v>
      </c>
      <c r="D513" s="65" t="s">
        <v>24</v>
      </c>
      <c r="E513" s="65" t="s">
        <v>945</v>
      </c>
      <c r="F513" s="118">
        <f>L513+P513</f>
        <v>33.4</v>
      </c>
      <c r="G513" s="118">
        <f t="shared" si="51"/>
        <v>0</v>
      </c>
      <c r="H513" s="118"/>
      <c r="I513" s="118"/>
      <c r="J513" s="118"/>
      <c r="K513" s="118"/>
      <c r="L513" s="118">
        <v>33.4</v>
      </c>
      <c r="M513" s="118">
        <v>0</v>
      </c>
      <c r="N513" s="118"/>
      <c r="O513" s="118"/>
      <c r="P513" s="118"/>
      <c r="Q513" s="118"/>
      <c r="R513" s="48" t="s">
        <v>954</v>
      </c>
      <c r="S513" s="117">
        <v>0</v>
      </c>
    </row>
    <row r="514" spans="1:19" ht="102">
      <c r="A514" s="65"/>
      <c r="B514" s="342" t="s">
        <v>288</v>
      </c>
      <c r="C514" s="65" t="s">
        <v>955</v>
      </c>
      <c r="D514" s="276" t="s">
        <v>24</v>
      </c>
      <c r="E514" s="276" t="s">
        <v>945</v>
      </c>
      <c r="F514" s="343">
        <f>L514</f>
        <v>15</v>
      </c>
      <c r="G514" s="343">
        <f t="shared" si="51"/>
        <v>0</v>
      </c>
      <c r="H514" s="343"/>
      <c r="I514" s="343"/>
      <c r="J514" s="343"/>
      <c r="K514" s="343"/>
      <c r="L514" s="343">
        <v>15</v>
      </c>
      <c r="M514" s="343">
        <v>0</v>
      </c>
      <c r="N514" s="343"/>
      <c r="O514" s="343"/>
      <c r="P514" s="343"/>
      <c r="Q514" s="343"/>
      <c r="R514" s="344" t="s">
        <v>956</v>
      </c>
      <c r="S514" s="342">
        <v>0</v>
      </c>
    </row>
    <row r="515" spans="1:19" ht="116.25">
      <c r="A515" s="65"/>
      <c r="B515" s="342" t="s">
        <v>863</v>
      </c>
      <c r="C515" s="65" t="s">
        <v>957</v>
      </c>
      <c r="D515" s="276" t="s">
        <v>24</v>
      </c>
      <c r="E515" s="276" t="s">
        <v>945</v>
      </c>
      <c r="F515" s="343">
        <v>1919.9</v>
      </c>
      <c r="G515" s="343">
        <v>563.1</v>
      </c>
      <c r="H515" s="343"/>
      <c r="I515" s="343"/>
      <c r="J515" s="343"/>
      <c r="K515" s="343"/>
      <c r="L515" s="343">
        <v>1919.9</v>
      </c>
      <c r="M515" s="343">
        <v>563.1</v>
      </c>
      <c r="N515" s="343"/>
      <c r="O515" s="343"/>
      <c r="P515" s="343"/>
      <c r="Q515" s="343"/>
      <c r="R515" s="344" t="s">
        <v>958</v>
      </c>
      <c r="S515" s="342">
        <v>609.65</v>
      </c>
    </row>
    <row r="516" spans="1:19" ht="70.5" customHeight="1">
      <c r="A516" s="65"/>
      <c r="B516" s="342" t="s">
        <v>891</v>
      </c>
      <c r="C516" s="65" t="s">
        <v>959</v>
      </c>
      <c r="D516" s="276" t="s">
        <v>24</v>
      </c>
      <c r="E516" s="276" t="s">
        <v>960</v>
      </c>
      <c r="F516" s="343">
        <v>19.9</v>
      </c>
      <c r="G516" s="343">
        <v>19.9</v>
      </c>
      <c r="H516" s="343"/>
      <c r="I516" s="343"/>
      <c r="J516" s="343"/>
      <c r="K516" s="343"/>
      <c r="L516" s="343">
        <v>19.9</v>
      </c>
      <c r="M516" s="343">
        <v>19.9</v>
      </c>
      <c r="N516" s="343"/>
      <c r="O516" s="343"/>
      <c r="P516" s="343"/>
      <c r="Q516" s="343"/>
      <c r="R516" s="344" t="s">
        <v>961</v>
      </c>
      <c r="S516" s="342">
        <v>1</v>
      </c>
    </row>
    <row r="517" spans="1:19" ht="70.5" customHeight="1">
      <c r="A517" s="65"/>
      <c r="B517" s="342" t="s">
        <v>894</v>
      </c>
      <c r="C517" s="65" t="s">
        <v>962</v>
      </c>
      <c r="D517" s="276" t="s">
        <v>24</v>
      </c>
      <c r="E517" s="276" t="s">
        <v>945</v>
      </c>
      <c r="F517" s="343">
        <v>9.6</v>
      </c>
      <c r="G517" s="343">
        <v>0</v>
      </c>
      <c r="H517" s="343"/>
      <c r="I517" s="343"/>
      <c r="J517" s="343"/>
      <c r="K517" s="343"/>
      <c r="L517" s="343">
        <v>9.6</v>
      </c>
      <c r="M517" s="343">
        <v>0</v>
      </c>
      <c r="N517" s="343"/>
      <c r="O517" s="343"/>
      <c r="P517" s="343"/>
      <c r="Q517" s="343"/>
      <c r="R517" s="344" t="s">
        <v>963</v>
      </c>
      <c r="S517" s="342">
        <v>0</v>
      </c>
    </row>
    <row r="518" spans="1:19" ht="70.5" customHeight="1">
      <c r="A518" s="65"/>
      <c r="B518" s="342" t="s">
        <v>118</v>
      </c>
      <c r="C518" s="65" t="s">
        <v>964</v>
      </c>
      <c r="D518" s="276" t="s">
        <v>24</v>
      </c>
      <c r="E518" s="276" t="s">
        <v>945</v>
      </c>
      <c r="F518" s="343">
        <v>30.7</v>
      </c>
      <c r="G518" s="343">
        <v>30.7</v>
      </c>
      <c r="H518" s="343"/>
      <c r="I518" s="343"/>
      <c r="J518" s="343"/>
      <c r="K518" s="343"/>
      <c r="L518" s="343">
        <v>30.7</v>
      </c>
      <c r="M518" s="343">
        <v>30.7</v>
      </c>
      <c r="N518" s="343"/>
      <c r="O518" s="343"/>
      <c r="P518" s="343"/>
      <c r="Q518" s="343"/>
      <c r="R518" s="344" t="s">
        <v>965</v>
      </c>
      <c r="S518" s="342">
        <v>1</v>
      </c>
    </row>
    <row r="519" spans="1:19" ht="58.5">
      <c r="A519" s="65"/>
      <c r="B519" s="342" t="s">
        <v>966</v>
      </c>
      <c r="C519" s="65" t="s">
        <v>967</v>
      </c>
      <c r="D519" s="276" t="s">
        <v>24</v>
      </c>
      <c r="E519" s="276" t="s">
        <v>945</v>
      </c>
      <c r="F519" s="343">
        <v>16.4</v>
      </c>
      <c r="G519" s="343">
        <v>16.4</v>
      </c>
      <c r="H519" s="343"/>
      <c r="I519" s="343"/>
      <c r="J519" s="343"/>
      <c r="K519" s="343"/>
      <c r="L519" s="343">
        <v>16.4</v>
      </c>
      <c r="M519" s="343">
        <v>16.4</v>
      </c>
      <c r="N519" s="343"/>
      <c r="O519" s="343"/>
      <c r="P519" s="343"/>
      <c r="Q519" s="343"/>
      <c r="R519" s="344" t="s">
        <v>965</v>
      </c>
      <c r="S519" s="342">
        <v>1</v>
      </c>
    </row>
    <row r="520" spans="1:19" ht="16.5">
      <c r="A520" s="95"/>
      <c r="B520" s="119"/>
      <c r="C520" s="120" t="s">
        <v>8</v>
      </c>
      <c r="D520" s="121"/>
      <c r="E520" s="121"/>
      <c r="F520" s="122">
        <f>SUM(F509:F519)</f>
        <v>3526.1</v>
      </c>
      <c r="G520" s="122">
        <f>SUM(G509:G519)</f>
        <v>1759.8</v>
      </c>
      <c r="H520" s="122"/>
      <c r="I520" s="122"/>
      <c r="J520" s="122"/>
      <c r="K520" s="122"/>
      <c r="L520" s="122">
        <f>SUM(L509:L519)</f>
        <v>3506.1</v>
      </c>
      <c r="M520" s="122">
        <f>SUM(M509:M519)</f>
        <v>1633.2</v>
      </c>
      <c r="N520" s="122"/>
      <c r="O520" s="122"/>
      <c r="P520" s="122">
        <f>SUM(P509:P519)</f>
        <v>20</v>
      </c>
      <c r="Q520" s="122">
        <f>SUM(Q509:Q519)</f>
        <v>126.6</v>
      </c>
      <c r="R520" s="123"/>
      <c r="S520" s="124"/>
    </row>
    <row r="521" spans="1:19" s="346" customFormat="1" ht="16.5">
      <c r="A521" s="345" t="s">
        <v>968</v>
      </c>
      <c r="B521" s="345"/>
      <c r="C521" s="345"/>
      <c r="D521" s="345"/>
      <c r="E521" s="345"/>
      <c r="F521" s="345"/>
      <c r="G521" s="345"/>
      <c r="H521" s="345"/>
      <c r="I521" s="345"/>
      <c r="J521" s="345"/>
      <c r="K521" s="345"/>
      <c r="L521" s="345"/>
      <c r="M521" s="345"/>
      <c r="N521" s="345"/>
      <c r="O521" s="345"/>
      <c r="P521" s="345"/>
      <c r="Q521" s="345"/>
      <c r="R521" s="345"/>
      <c r="S521" s="345"/>
    </row>
    <row r="522" spans="1:19" ht="73.5" customHeight="1">
      <c r="A522" s="227" t="s">
        <v>969</v>
      </c>
      <c r="B522" s="228">
        <v>1</v>
      </c>
      <c r="C522" s="227" t="s">
        <v>970</v>
      </c>
      <c r="D522" s="248" t="s">
        <v>24</v>
      </c>
      <c r="E522" s="30" t="s">
        <v>574</v>
      </c>
      <c r="F522" s="232">
        <v>450.6</v>
      </c>
      <c r="G522" s="232">
        <v>429.9</v>
      </c>
      <c r="H522" s="232"/>
      <c r="I522" s="66"/>
      <c r="J522" s="232"/>
      <c r="K522" s="66"/>
      <c r="L522" s="232">
        <v>450.6</v>
      </c>
      <c r="M522" s="232">
        <v>429.9</v>
      </c>
      <c r="N522" s="118"/>
      <c r="O522" s="118"/>
      <c r="P522" s="118"/>
      <c r="Q522" s="118"/>
      <c r="R522" s="227" t="s">
        <v>375</v>
      </c>
      <c r="S522" s="231">
        <v>22</v>
      </c>
    </row>
    <row r="523" spans="1:19" ht="102">
      <c r="A523" s="227"/>
      <c r="B523" s="228">
        <v>2</v>
      </c>
      <c r="C523" s="227" t="s">
        <v>971</v>
      </c>
      <c r="D523" s="248" t="s">
        <v>24</v>
      </c>
      <c r="E523" s="30" t="s">
        <v>574</v>
      </c>
      <c r="F523" s="232">
        <v>105.2</v>
      </c>
      <c r="G523" s="232">
        <v>84.6</v>
      </c>
      <c r="H523" s="232"/>
      <c r="I523" s="118"/>
      <c r="J523" s="232"/>
      <c r="K523" s="66"/>
      <c r="L523" s="232">
        <v>105.2</v>
      </c>
      <c r="M523" s="232">
        <v>84.6</v>
      </c>
      <c r="N523" s="118"/>
      <c r="O523" s="118"/>
      <c r="P523" s="118"/>
      <c r="Q523" s="118"/>
      <c r="R523" s="227" t="s">
        <v>972</v>
      </c>
      <c r="S523" s="227">
        <v>5</v>
      </c>
    </row>
    <row r="524" spans="1:19" ht="73.5">
      <c r="A524" s="227"/>
      <c r="B524" s="228">
        <v>3</v>
      </c>
      <c r="C524" s="229" t="s">
        <v>973</v>
      </c>
      <c r="D524" s="248" t="s">
        <v>24</v>
      </c>
      <c r="E524" s="30" t="s">
        <v>974</v>
      </c>
      <c r="F524" s="232">
        <v>24.3</v>
      </c>
      <c r="G524" s="232">
        <v>12.5</v>
      </c>
      <c r="H524" s="232"/>
      <c r="I524" s="118"/>
      <c r="J524" s="232"/>
      <c r="K524" s="66"/>
      <c r="L524" s="232">
        <v>24.3</v>
      </c>
      <c r="M524" s="232">
        <v>12.5</v>
      </c>
      <c r="N524" s="118"/>
      <c r="O524" s="118"/>
      <c r="P524" s="118"/>
      <c r="Q524" s="118"/>
      <c r="R524" s="227" t="s">
        <v>972</v>
      </c>
      <c r="S524" s="227">
        <v>5</v>
      </c>
    </row>
    <row r="525" spans="1:19" ht="45">
      <c r="A525" s="227"/>
      <c r="B525" s="228">
        <v>4</v>
      </c>
      <c r="C525" s="227" t="s">
        <v>975</v>
      </c>
      <c r="D525" s="248" t="s">
        <v>24</v>
      </c>
      <c r="E525" s="30" t="s">
        <v>574</v>
      </c>
      <c r="F525" s="233">
        <v>17.6</v>
      </c>
      <c r="G525" s="232">
        <v>0</v>
      </c>
      <c r="H525" s="233">
        <v>17.6</v>
      </c>
      <c r="I525" s="232">
        <v>0</v>
      </c>
      <c r="J525" s="228"/>
      <c r="K525" s="66"/>
      <c r="L525" s="228"/>
      <c r="M525" s="118"/>
      <c r="N525" s="118"/>
      <c r="O525" s="118"/>
      <c r="P525" s="118"/>
      <c r="Q525" s="118"/>
      <c r="R525" s="227" t="s">
        <v>976</v>
      </c>
      <c r="S525" s="231">
        <v>0</v>
      </c>
    </row>
    <row r="526" spans="1:19" ht="30.75">
      <c r="A526" s="227"/>
      <c r="B526" s="228">
        <v>5</v>
      </c>
      <c r="C526" s="227" t="s">
        <v>977</v>
      </c>
      <c r="D526" s="248" t="s">
        <v>24</v>
      </c>
      <c r="E526" s="30" t="s">
        <v>974</v>
      </c>
      <c r="F526" s="232">
        <v>72</v>
      </c>
      <c r="G526" s="232">
        <v>17.8</v>
      </c>
      <c r="H526" s="232">
        <v>72</v>
      </c>
      <c r="I526" s="232">
        <v>17.8</v>
      </c>
      <c r="J526" s="232"/>
      <c r="K526" s="66"/>
      <c r="L526" s="232"/>
      <c r="M526" s="118"/>
      <c r="N526" s="118"/>
      <c r="O526" s="118"/>
      <c r="P526" s="118"/>
      <c r="Q526" s="118"/>
      <c r="R526" s="347" t="s">
        <v>375</v>
      </c>
      <c r="S526" s="348">
        <v>3</v>
      </c>
    </row>
    <row r="527" spans="1:19" ht="30.75">
      <c r="A527" s="227"/>
      <c r="B527" s="228">
        <v>6</v>
      </c>
      <c r="C527" s="227" t="s">
        <v>978</v>
      </c>
      <c r="D527" s="248" t="s">
        <v>24</v>
      </c>
      <c r="E527" s="30" t="s">
        <v>574</v>
      </c>
      <c r="F527" s="232">
        <v>43.7</v>
      </c>
      <c r="G527" s="232">
        <v>11</v>
      </c>
      <c r="H527" s="232">
        <v>43.7</v>
      </c>
      <c r="I527" s="232">
        <v>11</v>
      </c>
      <c r="J527" s="232"/>
      <c r="K527" s="66"/>
      <c r="L527" s="232"/>
      <c r="M527" s="118"/>
      <c r="N527" s="118"/>
      <c r="O527" s="118"/>
      <c r="P527" s="118"/>
      <c r="Q527" s="118"/>
      <c r="R527" s="347" t="s">
        <v>375</v>
      </c>
      <c r="S527" s="348">
        <v>1</v>
      </c>
    </row>
    <row r="528" spans="1:19" ht="130.5">
      <c r="A528" s="227"/>
      <c r="B528" s="228">
        <v>8</v>
      </c>
      <c r="C528" s="229" t="s">
        <v>979</v>
      </c>
      <c r="D528" s="248" t="s">
        <v>24</v>
      </c>
      <c r="E528" s="30" t="s">
        <v>574</v>
      </c>
      <c r="F528" s="232">
        <v>5</v>
      </c>
      <c r="G528" s="232">
        <v>0</v>
      </c>
      <c r="H528" s="232">
        <v>5</v>
      </c>
      <c r="I528" s="232">
        <v>0</v>
      </c>
      <c r="J528" s="232"/>
      <c r="K528" s="66"/>
      <c r="L528" s="232"/>
      <c r="M528" s="66"/>
      <c r="N528" s="118"/>
      <c r="O528" s="118"/>
      <c r="P528" s="118"/>
      <c r="Q528" s="118"/>
      <c r="R528" s="347" t="s">
        <v>375</v>
      </c>
      <c r="S528" s="231"/>
    </row>
    <row r="529" spans="1:19" ht="102">
      <c r="A529" s="227"/>
      <c r="B529" s="228">
        <v>9</v>
      </c>
      <c r="C529" s="229" t="s">
        <v>980</v>
      </c>
      <c r="D529" s="248" t="s">
        <v>24</v>
      </c>
      <c r="E529" s="30" t="s">
        <v>574</v>
      </c>
      <c r="F529" s="241">
        <v>80</v>
      </c>
      <c r="G529" s="232">
        <v>0</v>
      </c>
      <c r="H529" s="241"/>
      <c r="I529" s="122"/>
      <c r="J529" s="241">
        <v>80</v>
      </c>
      <c r="K529" s="232">
        <v>0</v>
      </c>
      <c r="L529" s="236"/>
      <c r="M529" s="122"/>
      <c r="N529" s="122"/>
      <c r="O529" s="122"/>
      <c r="P529" s="122"/>
      <c r="Q529" s="122"/>
      <c r="R529" s="227" t="s">
        <v>375</v>
      </c>
      <c r="S529" s="231"/>
    </row>
    <row r="530" spans="1:19" ht="16.5">
      <c r="A530" s="243"/>
      <c r="B530" s="228"/>
      <c r="C530" s="349" t="s">
        <v>67</v>
      </c>
      <c r="D530" s="230"/>
      <c r="E530" s="30"/>
      <c r="F530" s="350">
        <f>SUM(F522:F529)</f>
        <v>798.4</v>
      </c>
      <c r="G530" s="351">
        <v>555.8</v>
      </c>
      <c r="H530" s="350">
        <f>SUM(H522:H529)</f>
        <v>138.3</v>
      </c>
      <c r="I530" s="191">
        <v>28.8</v>
      </c>
      <c r="J530" s="350">
        <f>SUM(J522:J529)</f>
        <v>80</v>
      </c>
      <c r="K530" s="191">
        <v>0</v>
      </c>
      <c r="L530" s="350">
        <f>SUM(L522:L529)</f>
        <v>580.1</v>
      </c>
      <c r="M530" s="122">
        <v>527</v>
      </c>
      <c r="N530" s="118"/>
      <c r="O530" s="118"/>
      <c r="P530" s="118"/>
      <c r="Q530" s="118"/>
      <c r="R530" s="65"/>
      <c r="S530" s="235"/>
    </row>
    <row r="531" spans="1:19" s="346" customFormat="1" ht="16.5">
      <c r="A531" s="352" t="s">
        <v>981</v>
      </c>
      <c r="B531" s="352"/>
      <c r="C531" s="352"/>
      <c r="D531" s="352"/>
      <c r="E531" s="352"/>
      <c r="F531" s="352"/>
      <c r="G531" s="352"/>
      <c r="H531" s="352"/>
      <c r="I531" s="352"/>
      <c r="J531" s="352"/>
      <c r="K531" s="352"/>
      <c r="L531" s="352"/>
      <c r="M531" s="352"/>
      <c r="N531" s="352"/>
      <c r="O531" s="352"/>
      <c r="P531" s="352"/>
      <c r="Q531" s="352"/>
      <c r="R531" s="352"/>
      <c r="S531" s="352"/>
    </row>
    <row r="532" spans="1:19" ht="116.25">
      <c r="A532" s="45" t="s">
        <v>982</v>
      </c>
      <c r="B532" s="45">
        <v>1</v>
      </c>
      <c r="C532" s="44" t="s">
        <v>983</v>
      </c>
      <c r="D532" s="45" t="s">
        <v>71</v>
      </c>
      <c r="E532" s="45" t="s">
        <v>132</v>
      </c>
      <c r="F532" s="51">
        <f aca="true" t="shared" si="52" ref="F532:F533">SUM(H532+J532+L532+N532+P532)</f>
        <v>49</v>
      </c>
      <c r="G532" s="51">
        <f aca="true" t="shared" si="53" ref="G532:G536">SUM(I532+K532+M532+O532+Q532)</f>
        <v>0</v>
      </c>
      <c r="H532" s="51"/>
      <c r="I532" s="51"/>
      <c r="J532" s="51"/>
      <c r="K532" s="51"/>
      <c r="L532" s="51"/>
      <c r="M532" s="51"/>
      <c r="N532" s="51"/>
      <c r="O532" s="51"/>
      <c r="P532" s="51">
        <v>49</v>
      </c>
      <c r="Q532" s="47">
        <v>0</v>
      </c>
      <c r="R532" s="45" t="s">
        <v>984</v>
      </c>
      <c r="S532" s="45">
        <v>0</v>
      </c>
    </row>
    <row r="533" spans="1:19" ht="116.25">
      <c r="A533" s="45" t="s">
        <v>982</v>
      </c>
      <c r="B533" s="45">
        <v>2</v>
      </c>
      <c r="C533" s="44" t="s">
        <v>985</v>
      </c>
      <c r="D533" s="45" t="s">
        <v>71</v>
      </c>
      <c r="E533" s="45" t="s">
        <v>986</v>
      </c>
      <c r="F533" s="51">
        <f t="shared" si="52"/>
        <v>49</v>
      </c>
      <c r="G533" s="51">
        <f t="shared" si="53"/>
        <v>0</v>
      </c>
      <c r="H533" s="51"/>
      <c r="I533" s="51"/>
      <c r="J533" s="51"/>
      <c r="K533" s="51"/>
      <c r="L533" s="51">
        <v>49</v>
      </c>
      <c r="M533" s="51">
        <v>0</v>
      </c>
      <c r="N533" s="51"/>
      <c r="O533" s="51"/>
      <c r="P533" s="51"/>
      <c r="Q533" s="47"/>
      <c r="R533" s="45" t="s">
        <v>987</v>
      </c>
      <c r="S533" s="45">
        <v>0</v>
      </c>
    </row>
    <row r="534" spans="1:19" ht="129.75">
      <c r="A534" s="45" t="s">
        <v>988</v>
      </c>
      <c r="B534" s="45">
        <v>3</v>
      </c>
      <c r="C534" s="44" t="s">
        <v>989</v>
      </c>
      <c r="D534" s="45" t="s">
        <v>71</v>
      </c>
      <c r="E534" s="45" t="s">
        <v>986</v>
      </c>
      <c r="F534" s="51">
        <v>153.415</v>
      </c>
      <c r="G534" s="51">
        <f t="shared" si="53"/>
        <v>0</v>
      </c>
      <c r="H534" s="51"/>
      <c r="I534" s="51"/>
      <c r="J534" s="51"/>
      <c r="K534" s="51"/>
      <c r="L534" s="51">
        <v>153.415</v>
      </c>
      <c r="M534" s="51">
        <v>0</v>
      </c>
      <c r="N534" s="51"/>
      <c r="O534" s="51"/>
      <c r="P534" s="51"/>
      <c r="Q534" s="47"/>
      <c r="R534" s="45" t="s">
        <v>990</v>
      </c>
      <c r="S534" s="45">
        <v>0</v>
      </c>
    </row>
    <row r="535" spans="1:19" ht="111.75" customHeight="1">
      <c r="A535" s="45" t="s">
        <v>982</v>
      </c>
      <c r="B535" s="45">
        <v>4</v>
      </c>
      <c r="C535" s="44" t="s">
        <v>991</v>
      </c>
      <c r="D535" s="45" t="s">
        <v>71</v>
      </c>
      <c r="E535" s="45" t="s">
        <v>132</v>
      </c>
      <c r="F535" s="51">
        <f>SUM(H535+J535+L535+N535+P535)</f>
        <v>5</v>
      </c>
      <c r="G535" s="51">
        <f t="shared" si="53"/>
        <v>0</v>
      </c>
      <c r="H535" s="51"/>
      <c r="I535" s="51"/>
      <c r="J535" s="51"/>
      <c r="K535" s="51"/>
      <c r="L535" s="51">
        <v>5</v>
      </c>
      <c r="M535" s="51">
        <v>0</v>
      </c>
      <c r="N535" s="353"/>
      <c r="O535" s="353"/>
      <c r="P535" s="51"/>
      <c r="Q535" s="47"/>
      <c r="R535" s="354" t="s">
        <v>992</v>
      </c>
      <c r="S535" s="354">
        <v>0</v>
      </c>
    </row>
    <row r="536" spans="1:19" ht="165.75" customHeight="1">
      <c r="A536" s="45" t="s">
        <v>993</v>
      </c>
      <c r="B536" s="43">
        <v>5</v>
      </c>
      <c r="C536" s="44" t="s">
        <v>994</v>
      </c>
      <c r="D536" s="45" t="s">
        <v>71</v>
      </c>
      <c r="E536" s="45" t="s">
        <v>132</v>
      </c>
      <c r="F536" s="51">
        <v>49</v>
      </c>
      <c r="G536" s="51">
        <f t="shared" si="53"/>
        <v>0</v>
      </c>
      <c r="H536" s="47"/>
      <c r="I536" s="47"/>
      <c r="J536" s="47"/>
      <c r="K536" s="47"/>
      <c r="L536" s="47">
        <v>49</v>
      </c>
      <c r="M536" s="47">
        <v>0</v>
      </c>
      <c r="N536" s="51"/>
      <c r="O536" s="51"/>
      <c r="P536" s="47"/>
      <c r="Q536" s="47"/>
      <c r="R536" s="45" t="s">
        <v>995</v>
      </c>
      <c r="S536" s="45">
        <v>0</v>
      </c>
    </row>
    <row r="537" spans="1:19" ht="116.25">
      <c r="A537" s="45" t="s">
        <v>996</v>
      </c>
      <c r="B537" s="43">
        <v>6</v>
      </c>
      <c r="C537" s="44" t="s">
        <v>997</v>
      </c>
      <c r="D537" s="45" t="s">
        <v>71</v>
      </c>
      <c r="E537" s="45" t="s">
        <v>132</v>
      </c>
      <c r="F537" s="51">
        <f aca="true" t="shared" si="54" ref="F537:F538">SUM(H537+J537+L537+N537+P537)</f>
        <v>10</v>
      </c>
      <c r="G537" s="51">
        <v>5.348</v>
      </c>
      <c r="H537" s="47"/>
      <c r="I537" s="47"/>
      <c r="J537" s="47"/>
      <c r="K537" s="47"/>
      <c r="L537" s="47">
        <v>10</v>
      </c>
      <c r="M537" s="47">
        <v>5.348</v>
      </c>
      <c r="N537" s="51"/>
      <c r="O537" s="51"/>
      <c r="P537" s="47"/>
      <c r="Q537" s="47"/>
      <c r="R537" s="45" t="s">
        <v>998</v>
      </c>
      <c r="S537" s="45">
        <v>1</v>
      </c>
    </row>
    <row r="538" spans="1:19" ht="129.75">
      <c r="A538" s="45" t="s">
        <v>982</v>
      </c>
      <c r="B538" s="45">
        <v>7</v>
      </c>
      <c r="C538" s="44" t="s">
        <v>999</v>
      </c>
      <c r="D538" s="45" t="s">
        <v>71</v>
      </c>
      <c r="E538" s="45" t="s">
        <v>1000</v>
      </c>
      <c r="F538" s="51">
        <f t="shared" si="54"/>
        <v>63623.712</v>
      </c>
      <c r="G538" s="51">
        <v>18367.02</v>
      </c>
      <c r="H538" s="47"/>
      <c r="I538" s="47"/>
      <c r="J538" s="51">
        <v>63623.712</v>
      </c>
      <c r="K538" s="47">
        <v>18367.02</v>
      </c>
      <c r="L538" s="47"/>
      <c r="M538" s="47"/>
      <c r="N538" s="51"/>
      <c r="O538" s="51"/>
      <c r="P538" s="47"/>
      <c r="Q538" s="47"/>
      <c r="R538" s="45" t="s">
        <v>1001</v>
      </c>
      <c r="S538" s="355">
        <v>0.30000000000000004</v>
      </c>
    </row>
    <row r="539" spans="1:19" ht="129.75">
      <c r="A539" s="45"/>
      <c r="B539" s="45">
        <v>8</v>
      </c>
      <c r="C539" s="45" t="s">
        <v>1002</v>
      </c>
      <c r="D539" s="45" t="s">
        <v>71</v>
      </c>
      <c r="E539" s="45" t="s">
        <v>986</v>
      </c>
      <c r="F539" s="51">
        <v>12</v>
      </c>
      <c r="G539" s="51">
        <v>0</v>
      </c>
      <c r="H539" s="47"/>
      <c r="I539" s="47"/>
      <c r="J539" s="51"/>
      <c r="K539" s="47"/>
      <c r="L539" s="51">
        <v>12</v>
      </c>
      <c r="M539" s="51">
        <v>0</v>
      </c>
      <c r="N539" s="51"/>
      <c r="O539" s="51"/>
      <c r="P539" s="47"/>
      <c r="Q539" s="47"/>
      <c r="R539" s="45" t="s">
        <v>1003</v>
      </c>
      <c r="S539" s="45">
        <v>0</v>
      </c>
    </row>
    <row r="540" spans="1:19" ht="244.5" customHeight="1">
      <c r="A540" s="45"/>
      <c r="B540" s="45">
        <v>9</v>
      </c>
      <c r="C540" s="45" t="s">
        <v>1004</v>
      </c>
      <c r="D540" s="45" t="s">
        <v>71</v>
      </c>
      <c r="E540" s="45" t="s">
        <v>986</v>
      </c>
      <c r="F540" s="51">
        <v>397.781</v>
      </c>
      <c r="G540" s="51">
        <v>393.6</v>
      </c>
      <c r="H540" s="47"/>
      <c r="I540" s="47"/>
      <c r="J540" s="51"/>
      <c r="K540" s="47"/>
      <c r="L540" s="51">
        <v>397.781</v>
      </c>
      <c r="M540" s="51">
        <v>393.6</v>
      </c>
      <c r="N540" s="51"/>
      <c r="O540" s="51"/>
      <c r="P540" s="47"/>
      <c r="Q540" s="47"/>
      <c r="R540" s="45" t="s">
        <v>1005</v>
      </c>
      <c r="S540" s="45" t="s">
        <v>1006</v>
      </c>
    </row>
    <row r="541" spans="1:19" ht="358.5">
      <c r="A541" s="45"/>
      <c r="B541" s="45">
        <v>10</v>
      </c>
      <c r="C541" s="45" t="s">
        <v>1007</v>
      </c>
      <c r="D541" s="45" t="s">
        <v>71</v>
      </c>
      <c r="E541" s="45" t="s">
        <v>986</v>
      </c>
      <c r="F541" s="51">
        <v>425.884</v>
      </c>
      <c r="G541" s="51">
        <v>415.2</v>
      </c>
      <c r="H541" s="47"/>
      <c r="I541" s="47"/>
      <c r="J541" s="51"/>
      <c r="K541" s="47"/>
      <c r="L541" s="51">
        <v>425.884</v>
      </c>
      <c r="M541" s="51">
        <v>415.2</v>
      </c>
      <c r="N541" s="51"/>
      <c r="O541" s="51"/>
      <c r="P541" s="47"/>
      <c r="Q541" s="47"/>
      <c r="R541" s="45" t="s">
        <v>1008</v>
      </c>
      <c r="S541" s="45" t="s">
        <v>1009</v>
      </c>
    </row>
    <row r="542" spans="1:19" ht="25.5" customHeight="1">
      <c r="A542" s="94"/>
      <c r="B542" s="94"/>
      <c r="C542" s="55" t="s">
        <v>8</v>
      </c>
      <c r="D542" s="55"/>
      <c r="E542" s="55"/>
      <c r="F542" s="356">
        <v>64774.792</v>
      </c>
      <c r="G542" s="356">
        <v>19181.168</v>
      </c>
      <c r="H542" s="57">
        <v>0</v>
      </c>
      <c r="I542" s="57">
        <v>0</v>
      </c>
      <c r="J542" s="356">
        <v>63623.712</v>
      </c>
      <c r="K542" s="57">
        <v>18367.02</v>
      </c>
      <c r="L542" s="356">
        <v>1102.08</v>
      </c>
      <c r="M542" s="356">
        <v>814.148</v>
      </c>
      <c r="N542" s="356">
        <v>0</v>
      </c>
      <c r="O542" s="356">
        <v>0</v>
      </c>
      <c r="P542" s="57">
        <v>49</v>
      </c>
      <c r="Q542" s="57">
        <v>0</v>
      </c>
      <c r="R542" s="55"/>
      <c r="S542" s="94"/>
    </row>
    <row r="543" spans="1:19" ht="16.5">
      <c r="A543" s="226" t="s">
        <v>1010</v>
      </c>
      <c r="B543" s="226"/>
      <c r="C543" s="226"/>
      <c r="D543" s="226"/>
      <c r="E543" s="226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  <c r="Q543" s="226"/>
      <c r="R543" s="226"/>
      <c r="S543" s="226"/>
    </row>
    <row r="544" spans="1:19" s="17" customFormat="1" ht="116.25" customHeight="1">
      <c r="A544" s="20" t="s">
        <v>1011</v>
      </c>
      <c r="B544" s="61">
        <v>1</v>
      </c>
      <c r="C544" s="357" t="s">
        <v>1012</v>
      </c>
      <c r="D544" s="18" t="s">
        <v>403</v>
      </c>
      <c r="E544" s="18" t="s">
        <v>1013</v>
      </c>
      <c r="F544" s="196">
        <v>158</v>
      </c>
      <c r="G544" s="255">
        <v>57.8</v>
      </c>
      <c r="H544" s="118"/>
      <c r="I544" s="118"/>
      <c r="J544" s="118"/>
      <c r="K544" s="118"/>
      <c r="L544" s="196">
        <v>58</v>
      </c>
      <c r="M544" s="255">
        <v>57.8</v>
      </c>
      <c r="N544" s="196">
        <v>100</v>
      </c>
      <c r="O544" s="255">
        <v>0</v>
      </c>
      <c r="P544" s="118"/>
      <c r="Q544" s="118"/>
      <c r="R544" s="18" t="s">
        <v>1014</v>
      </c>
      <c r="S544" s="20">
        <v>1930</v>
      </c>
    </row>
    <row r="545" spans="1:19" ht="104.25" customHeight="1">
      <c r="A545" s="20"/>
      <c r="B545" s="61">
        <v>2</v>
      </c>
      <c r="C545" s="358" t="s">
        <v>1015</v>
      </c>
      <c r="D545" s="18" t="s">
        <v>1016</v>
      </c>
      <c r="E545" s="18" t="s">
        <v>1017</v>
      </c>
      <c r="F545" s="196">
        <v>72.7</v>
      </c>
      <c r="G545" s="255">
        <v>2</v>
      </c>
      <c r="H545" s="118"/>
      <c r="I545" s="118"/>
      <c r="J545" s="118"/>
      <c r="K545" s="118"/>
      <c r="L545" s="196">
        <v>2</v>
      </c>
      <c r="M545" s="255">
        <v>2</v>
      </c>
      <c r="N545" s="196">
        <v>72.7</v>
      </c>
      <c r="O545" s="255">
        <v>0</v>
      </c>
      <c r="P545" s="118"/>
      <c r="Q545" s="118"/>
      <c r="R545" s="18" t="s">
        <v>1014</v>
      </c>
      <c r="S545" s="20">
        <v>67</v>
      </c>
    </row>
    <row r="546" spans="1:19" ht="80.25" customHeight="1">
      <c r="A546" s="20"/>
      <c r="B546" s="61">
        <v>3</v>
      </c>
      <c r="C546" s="358" t="s">
        <v>1018</v>
      </c>
      <c r="D546" s="18" t="s">
        <v>1019</v>
      </c>
      <c r="E546" s="18" t="s">
        <v>1020</v>
      </c>
      <c r="F546" s="196">
        <v>22</v>
      </c>
      <c r="G546" s="255">
        <v>2</v>
      </c>
      <c r="H546" s="118"/>
      <c r="I546" s="118"/>
      <c r="J546" s="118"/>
      <c r="K546" s="118"/>
      <c r="L546" s="196">
        <v>2</v>
      </c>
      <c r="M546" s="255">
        <v>2</v>
      </c>
      <c r="N546" s="196">
        <v>20</v>
      </c>
      <c r="O546" s="255">
        <v>0</v>
      </c>
      <c r="P546" s="118"/>
      <c r="Q546" s="118"/>
      <c r="R546" s="18" t="s">
        <v>1014</v>
      </c>
      <c r="S546" s="20">
        <v>67</v>
      </c>
    </row>
    <row r="547" spans="1:19" ht="90" customHeight="1">
      <c r="A547" s="20"/>
      <c r="B547" s="61">
        <v>4</v>
      </c>
      <c r="C547" s="358" t="s">
        <v>1021</v>
      </c>
      <c r="D547" s="18" t="s">
        <v>24</v>
      </c>
      <c r="E547" s="18" t="s">
        <v>1022</v>
      </c>
      <c r="F547" s="196">
        <v>26</v>
      </c>
      <c r="G547" s="255">
        <v>1</v>
      </c>
      <c r="H547" s="118"/>
      <c r="I547" s="118"/>
      <c r="J547" s="118"/>
      <c r="K547" s="118"/>
      <c r="L547" s="196">
        <v>1</v>
      </c>
      <c r="M547" s="255">
        <v>1</v>
      </c>
      <c r="N547" s="196">
        <v>25</v>
      </c>
      <c r="O547" s="255">
        <v>0</v>
      </c>
      <c r="P547" s="118"/>
      <c r="Q547" s="118"/>
      <c r="R547" s="18" t="s">
        <v>1014</v>
      </c>
      <c r="S547" s="20">
        <v>33</v>
      </c>
    </row>
    <row r="548" spans="1:19" ht="116.25">
      <c r="A548" s="20"/>
      <c r="B548" s="61">
        <v>5</v>
      </c>
      <c r="C548" s="358" t="s">
        <v>1023</v>
      </c>
      <c r="D548" s="18" t="s">
        <v>24</v>
      </c>
      <c r="E548" s="18" t="s">
        <v>1024</v>
      </c>
      <c r="F548" s="196">
        <v>16.5</v>
      </c>
      <c r="G548" s="255">
        <v>1</v>
      </c>
      <c r="H548" s="118"/>
      <c r="I548" s="118"/>
      <c r="J548" s="118"/>
      <c r="K548" s="118"/>
      <c r="L548" s="196">
        <v>1</v>
      </c>
      <c r="M548" s="255">
        <v>1</v>
      </c>
      <c r="N548" s="196">
        <v>15.5</v>
      </c>
      <c r="O548" s="255">
        <v>0</v>
      </c>
      <c r="P548" s="118"/>
      <c r="Q548" s="118"/>
      <c r="R548" s="18" t="s">
        <v>1014</v>
      </c>
      <c r="S548" s="20">
        <v>33</v>
      </c>
    </row>
    <row r="549" spans="1:19" ht="99">
      <c r="A549" s="20"/>
      <c r="B549" s="61">
        <v>6</v>
      </c>
      <c r="C549" s="358" t="s">
        <v>1025</v>
      </c>
      <c r="D549" s="18" t="s">
        <v>1026</v>
      </c>
      <c r="E549" s="18" t="s">
        <v>1027</v>
      </c>
      <c r="F549" s="196">
        <v>16.5</v>
      </c>
      <c r="G549" s="255">
        <v>0</v>
      </c>
      <c r="H549" s="118"/>
      <c r="I549" s="118"/>
      <c r="J549" s="118"/>
      <c r="K549" s="118"/>
      <c r="L549" s="196">
        <v>1</v>
      </c>
      <c r="M549" s="255">
        <v>0</v>
      </c>
      <c r="N549" s="196">
        <v>15.5</v>
      </c>
      <c r="O549" s="255">
        <v>0</v>
      </c>
      <c r="P549" s="118"/>
      <c r="Q549" s="118"/>
      <c r="R549" s="18" t="s">
        <v>1028</v>
      </c>
      <c r="S549" s="20">
        <v>0</v>
      </c>
    </row>
    <row r="550" spans="1:19" ht="129.75">
      <c r="A550" s="20"/>
      <c r="B550" s="61">
        <v>7</v>
      </c>
      <c r="C550" s="358" t="s">
        <v>1029</v>
      </c>
      <c r="D550" s="18" t="s">
        <v>24</v>
      </c>
      <c r="E550" s="18" t="s">
        <v>1030</v>
      </c>
      <c r="F550" s="196">
        <v>247</v>
      </c>
      <c r="G550" s="255">
        <v>18</v>
      </c>
      <c r="H550" s="118"/>
      <c r="I550" s="118"/>
      <c r="J550" s="118"/>
      <c r="K550" s="118"/>
      <c r="L550" s="196">
        <v>30</v>
      </c>
      <c r="M550" s="255">
        <v>18</v>
      </c>
      <c r="N550" s="196">
        <v>217</v>
      </c>
      <c r="O550" s="255">
        <v>0</v>
      </c>
      <c r="P550" s="118"/>
      <c r="Q550" s="118"/>
      <c r="R550" s="18" t="s">
        <v>1031</v>
      </c>
      <c r="S550" s="20">
        <v>1</v>
      </c>
    </row>
    <row r="551" spans="1:19" ht="73.5">
      <c r="A551" s="20"/>
      <c r="B551" s="61">
        <v>8</v>
      </c>
      <c r="C551" s="358" t="s">
        <v>1032</v>
      </c>
      <c r="D551" s="18" t="s">
        <v>1033</v>
      </c>
      <c r="E551" s="18" t="s">
        <v>1030</v>
      </c>
      <c r="F551" s="196">
        <v>28</v>
      </c>
      <c r="G551" s="255">
        <v>0</v>
      </c>
      <c r="H551" s="118"/>
      <c r="I551" s="118"/>
      <c r="J551" s="118"/>
      <c r="K551" s="118"/>
      <c r="L551" s="196">
        <v>3</v>
      </c>
      <c r="M551" s="255">
        <v>0</v>
      </c>
      <c r="N551" s="196">
        <v>25</v>
      </c>
      <c r="O551" s="255">
        <v>0</v>
      </c>
      <c r="P551" s="118"/>
      <c r="Q551" s="118"/>
      <c r="R551" s="18" t="s">
        <v>1034</v>
      </c>
      <c r="S551" s="20">
        <v>0</v>
      </c>
    </row>
    <row r="552" spans="1:19" ht="69.75" customHeight="1">
      <c r="A552" s="20"/>
      <c r="B552" s="61">
        <v>9</v>
      </c>
      <c r="C552" s="358" t="s">
        <v>1035</v>
      </c>
      <c r="D552" s="18" t="s">
        <v>24</v>
      </c>
      <c r="E552" s="18" t="s">
        <v>1030</v>
      </c>
      <c r="F552" s="196">
        <v>5</v>
      </c>
      <c r="G552" s="255">
        <v>0</v>
      </c>
      <c r="H552" s="118"/>
      <c r="I552" s="118"/>
      <c r="J552" s="118"/>
      <c r="K552" s="118"/>
      <c r="L552" s="196">
        <v>5</v>
      </c>
      <c r="M552" s="255">
        <v>0</v>
      </c>
      <c r="N552" s="196" t="s">
        <v>1036</v>
      </c>
      <c r="O552" s="255">
        <v>0</v>
      </c>
      <c r="P552" s="118"/>
      <c r="Q552" s="118"/>
      <c r="R552" s="18" t="s">
        <v>1037</v>
      </c>
      <c r="S552" s="20">
        <v>0</v>
      </c>
    </row>
    <row r="553" spans="1:19" ht="102">
      <c r="A553" s="20"/>
      <c r="B553" s="61">
        <v>10</v>
      </c>
      <c r="C553" s="358" t="s">
        <v>1038</v>
      </c>
      <c r="D553" s="18" t="s">
        <v>24</v>
      </c>
      <c r="E553" s="18" t="s">
        <v>1024</v>
      </c>
      <c r="F553" s="196">
        <v>15.7</v>
      </c>
      <c r="G553" s="255">
        <v>0</v>
      </c>
      <c r="H553" s="118"/>
      <c r="I553" s="118"/>
      <c r="J553" s="118"/>
      <c r="K553" s="118"/>
      <c r="L553" s="196"/>
      <c r="M553" s="118"/>
      <c r="N553" s="196">
        <v>15.7</v>
      </c>
      <c r="O553" s="118">
        <v>0</v>
      </c>
      <c r="P553" s="118"/>
      <c r="Q553" s="118"/>
      <c r="R553" s="18" t="s">
        <v>1039</v>
      </c>
      <c r="S553" s="20">
        <v>0</v>
      </c>
    </row>
    <row r="554" spans="1:19" ht="85.5" customHeight="1">
      <c r="A554" s="20"/>
      <c r="B554" s="61">
        <v>11</v>
      </c>
      <c r="C554" s="358" t="s">
        <v>1040</v>
      </c>
      <c r="D554" s="18" t="s">
        <v>24</v>
      </c>
      <c r="E554" s="18" t="s">
        <v>1041</v>
      </c>
      <c r="F554" s="196">
        <v>18</v>
      </c>
      <c r="G554" s="255">
        <v>0</v>
      </c>
      <c r="H554" s="118"/>
      <c r="I554" s="118"/>
      <c r="J554" s="118"/>
      <c r="K554" s="118"/>
      <c r="L554" s="196"/>
      <c r="M554" s="118"/>
      <c r="N554" s="196">
        <v>18</v>
      </c>
      <c r="O554" s="255">
        <v>0</v>
      </c>
      <c r="P554" s="118"/>
      <c r="Q554" s="118"/>
      <c r="R554" s="18" t="s">
        <v>1042</v>
      </c>
      <c r="S554" s="20">
        <v>0</v>
      </c>
    </row>
    <row r="555" spans="1:19" ht="114" customHeight="1">
      <c r="A555" s="20"/>
      <c r="B555" s="61">
        <v>12</v>
      </c>
      <c r="C555" s="358" t="s">
        <v>1043</v>
      </c>
      <c r="D555" s="18" t="s">
        <v>1044</v>
      </c>
      <c r="E555" s="18" t="s">
        <v>1045</v>
      </c>
      <c r="F555" s="196">
        <v>42</v>
      </c>
      <c r="G555" s="255">
        <v>0</v>
      </c>
      <c r="H555" s="118"/>
      <c r="I555" s="118"/>
      <c r="J555" s="118"/>
      <c r="K555" s="118"/>
      <c r="L555" s="196">
        <v>2</v>
      </c>
      <c r="M555" s="255">
        <v>0</v>
      </c>
      <c r="N555" s="196">
        <v>40</v>
      </c>
      <c r="O555" s="255">
        <v>0</v>
      </c>
      <c r="P555" s="118"/>
      <c r="Q555" s="118"/>
      <c r="R555" s="18" t="s">
        <v>1046</v>
      </c>
      <c r="S555" s="20">
        <v>0</v>
      </c>
    </row>
    <row r="556" spans="1:19" ht="144.75">
      <c r="A556" s="20"/>
      <c r="B556" s="61">
        <v>13</v>
      </c>
      <c r="C556" s="358" t="s">
        <v>1047</v>
      </c>
      <c r="D556" s="18" t="s">
        <v>1048</v>
      </c>
      <c r="E556" s="18" t="s">
        <v>1030</v>
      </c>
      <c r="F556" s="196">
        <v>20</v>
      </c>
      <c r="G556" s="255">
        <v>0</v>
      </c>
      <c r="H556" s="118"/>
      <c r="I556" s="118"/>
      <c r="J556" s="118"/>
      <c r="K556" s="118"/>
      <c r="L556" s="196">
        <v>1.5</v>
      </c>
      <c r="M556" s="255">
        <v>0</v>
      </c>
      <c r="N556" s="196">
        <v>18.5</v>
      </c>
      <c r="O556" s="255">
        <v>0</v>
      </c>
      <c r="P556" s="118"/>
      <c r="Q556" s="118"/>
      <c r="R556" s="18" t="s">
        <v>1049</v>
      </c>
      <c r="S556" s="20">
        <v>0</v>
      </c>
    </row>
    <row r="557" spans="1:19" ht="129.75">
      <c r="A557" s="20"/>
      <c r="B557" s="61">
        <v>14</v>
      </c>
      <c r="C557" s="358" t="s">
        <v>1050</v>
      </c>
      <c r="D557" s="18" t="s">
        <v>1051</v>
      </c>
      <c r="E557" s="18" t="s">
        <v>1052</v>
      </c>
      <c r="F557" s="196">
        <v>57</v>
      </c>
      <c r="G557" s="255">
        <v>0</v>
      </c>
      <c r="H557" s="118"/>
      <c r="I557" s="118"/>
      <c r="J557" s="118"/>
      <c r="K557" s="118"/>
      <c r="L557" s="196">
        <v>2</v>
      </c>
      <c r="M557" s="255">
        <v>0</v>
      </c>
      <c r="N557" s="196">
        <v>55</v>
      </c>
      <c r="O557" s="255">
        <v>0</v>
      </c>
      <c r="P557" s="118"/>
      <c r="Q557" s="118"/>
      <c r="R557" s="18" t="s">
        <v>1053</v>
      </c>
      <c r="S557" s="20">
        <v>0</v>
      </c>
    </row>
    <row r="558" spans="1:19" ht="100.5" customHeight="1">
      <c r="A558" s="20"/>
      <c r="B558" s="61">
        <v>15</v>
      </c>
      <c r="C558" s="358" t="s">
        <v>1054</v>
      </c>
      <c r="D558" s="18" t="s">
        <v>354</v>
      </c>
      <c r="E558" s="18" t="s">
        <v>1055</v>
      </c>
      <c r="F558" s="196">
        <v>47.5</v>
      </c>
      <c r="G558" s="255">
        <v>0</v>
      </c>
      <c r="H558" s="118"/>
      <c r="I558" s="118"/>
      <c r="J558" s="118"/>
      <c r="K558" s="118"/>
      <c r="L558" s="196">
        <v>1.5</v>
      </c>
      <c r="M558" s="255">
        <v>0</v>
      </c>
      <c r="N558" s="196">
        <v>46</v>
      </c>
      <c r="O558" s="255">
        <v>0</v>
      </c>
      <c r="P558" s="118"/>
      <c r="Q558" s="118"/>
      <c r="R558" s="18" t="s">
        <v>1056</v>
      </c>
      <c r="S558" s="20">
        <v>0</v>
      </c>
    </row>
    <row r="559" spans="1:19" ht="187.5">
      <c r="A559" s="20"/>
      <c r="B559" s="61">
        <v>16</v>
      </c>
      <c r="C559" s="359" t="s">
        <v>1057</v>
      </c>
      <c r="D559" s="18" t="s">
        <v>24</v>
      </c>
      <c r="E559" s="18" t="s">
        <v>1058</v>
      </c>
      <c r="F559" s="196">
        <v>3</v>
      </c>
      <c r="G559" s="255">
        <v>0</v>
      </c>
      <c r="H559" s="118"/>
      <c r="I559" s="118"/>
      <c r="J559" s="118"/>
      <c r="K559" s="118"/>
      <c r="L559" s="196">
        <v>3</v>
      </c>
      <c r="M559" s="255">
        <v>0</v>
      </c>
      <c r="N559" s="314"/>
      <c r="O559" s="255"/>
      <c r="P559" s="118"/>
      <c r="Q559" s="118"/>
      <c r="R559" s="360" t="s">
        <v>1059</v>
      </c>
      <c r="S559" s="20">
        <v>0</v>
      </c>
    </row>
    <row r="560" spans="1:19" ht="147.75" customHeight="1">
      <c r="A560" s="20"/>
      <c r="B560" s="61">
        <v>17</v>
      </c>
      <c r="C560" s="359" t="s">
        <v>1060</v>
      </c>
      <c r="D560" s="18" t="s">
        <v>24</v>
      </c>
      <c r="E560" s="18" t="s">
        <v>1030</v>
      </c>
      <c r="F560" s="196">
        <v>3</v>
      </c>
      <c r="G560" s="255">
        <v>0</v>
      </c>
      <c r="H560" s="118"/>
      <c r="I560" s="118"/>
      <c r="J560" s="118"/>
      <c r="K560" s="118"/>
      <c r="L560" s="196">
        <v>3</v>
      </c>
      <c r="M560" s="255">
        <v>0</v>
      </c>
      <c r="N560" s="314" t="s">
        <v>1061</v>
      </c>
      <c r="O560" s="118"/>
      <c r="P560" s="118"/>
      <c r="Q560" s="118"/>
      <c r="R560" s="18" t="s">
        <v>1062</v>
      </c>
      <c r="S560" s="20">
        <v>0</v>
      </c>
    </row>
    <row r="561" spans="1:19" ht="86.25" customHeight="1">
      <c r="A561" s="20" t="s">
        <v>1063</v>
      </c>
      <c r="B561" s="61">
        <v>18</v>
      </c>
      <c r="C561" s="18" t="s">
        <v>1064</v>
      </c>
      <c r="D561" s="18" t="s">
        <v>24</v>
      </c>
      <c r="E561" s="18" t="s">
        <v>584</v>
      </c>
      <c r="F561" s="196">
        <v>90</v>
      </c>
      <c r="G561" s="255">
        <v>0</v>
      </c>
      <c r="H561" s="118"/>
      <c r="I561" s="118"/>
      <c r="J561" s="118"/>
      <c r="K561" s="118"/>
      <c r="L561" s="196">
        <v>12</v>
      </c>
      <c r="M561" s="118">
        <v>0</v>
      </c>
      <c r="N561" s="196">
        <v>78</v>
      </c>
      <c r="O561" s="118">
        <v>0</v>
      </c>
      <c r="P561" s="118"/>
      <c r="Q561" s="118"/>
      <c r="R561" s="18" t="s">
        <v>1065</v>
      </c>
      <c r="S561" s="20">
        <v>0</v>
      </c>
    </row>
    <row r="562" spans="1:19" ht="84" customHeight="1">
      <c r="A562" s="18" t="s">
        <v>1066</v>
      </c>
      <c r="B562" s="61">
        <v>19</v>
      </c>
      <c r="C562" s="20" t="s">
        <v>1067</v>
      </c>
      <c r="D562" s="18" t="s">
        <v>24</v>
      </c>
      <c r="E562" s="18" t="s">
        <v>1024</v>
      </c>
      <c r="F562" s="196">
        <v>19</v>
      </c>
      <c r="G562" s="255">
        <v>0</v>
      </c>
      <c r="H562" s="118"/>
      <c r="I562" s="118"/>
      <c r="J562" s="118"/>
      <c r="K562" s="118"/>
      <c r="L562" s="196">
        <v>3</v>
      </c>
      <c r="M562" s="118">
        <v>0</v>
      </c>
      <c r="N562" s="196">
        <v>16</v>
      </c>
      <c r="O562" s="118">
        <v>0</v>
      </c>
      <c r="P562" s="118"/>
      <c r="Q562" s="118"/>
      <c r="R562" s="18" t="s">
        <v>1068</v>
      </c>
      <c r="S562" s="20">
        <v>0</v>
      </c>
    </row>
    <row r="563" spans="1:19" ht="102" customHeight="1">
      <c r="A563" s="18" t="s">
        <v>1069</v>
      </c>
      <c r="B563" s="61">
        <v>20</v>
      </c>
      <c r="C563" s="18" t="s">
        <v>1070</v>
      </c>
      <c r="D563" s="18" t="s">
        <v>24</v>
      </c>
      <c r="E563" s="18" t="s">
        <v>1030</v>
      </c>
      <c r="F563" s="196">
        <v>17</v>
      </c>
      <c r="G563" s="255">
        <v>0</v>
      </c>
      <c r="H563" s="118"/>
      <c r="I563" s="118"/>
      <c r="J563" s="118"/>
      <c r="K563" s="118"/>
      <c r="L563" s="196">
        <v>1</v>
      </c>
      <c r="M563" s="118">
        <v>0</v>
      </c>
      <c r="N563" s="196">
        <v>16</v>
      </c>
      <c r="O563" s="118">
        <v>0</v>
      </c>
      <c r="P563" s="118"/>
      <c r="Q563" s="118"/>
      <c r="R563" s="18" t="s">
        <v>1071</v>
      </c>
      <c r="S563" s="20">
        <v>0</v>
      </c>
    </row>
    <row r="564" spans="1:19" ht="287.25">
      <c r="A564" s="18" t="s">
        <v>1072</v>
      </c>
      <c r="B564" s="61">
        <v>21</v>
      </c>
      <c r="C564" s="18" t="s">
        <v>1073</v>
      </c>
      <c r="D564" s="18" t="s">
        <v>354</v>
      </c>
      <c r="E564" s="18" t="s">
        <v>1074</v>
      </c>
      <c r="F564" s="196">
        <v>74</v>
      </c>
      <c r="G564" s="255">
        <v>3</v>
      </c>
      <c r="H564" s="118"/>
      <c r="I564" s="118"/>
      <c r="J564" s="118"/>
      <c r="K564" s="118"/>
      <c r="L564" s="196">
        <v>6</v>
      </c>
      <c r="M564" s="118">
        <v>3</v>
      </c>
      <c r="N564" s="196">
        <v>68</v>
      </c>
      <c r="O564" s="118">
        <v>0</v>
      </c>
      <c r="P564" s="118"/>
      <c r="Q564" s="118"/>
      <c r="R564" s="18" t="s">
        <v>1014</v>
      </c>
      <c r="S564" s="20">
        <v>100</v>
      </c>
    </row>
    <row r="565" spans="1:19" ht="116.25" customHeight="1">
      <c r="A565" s="18" t="s">
        <v>1075</v>
      </c>
      <c r="B565" s="61">
        <v>22</v>
      </c>
      <c r="C565" s="20" t="s">
        <v>1076</v>
      </c>
      <c r="D565" s="18" t="s">
        <v>24</v>
      </c>
      <c r="E565" s="18" t="s">
        <v>1030</v>
      </c>
      <c r="F565" s="196">
        <v>12.5</v>
      </c>
      <c r="G565" s="255">
        <v>0</v>
      </c>
      <c r="H565" s="118"/>
      <c r="I565" s="118"/>
      <c r="J565" s="118"/>
      <c r="K565" s="118"/>
      <c r="L565" s="196">
        <v>2</v>
      </c>
      <c r="M565" s="118">
        <v>0</v>
      </c>
      <c r="N565" s="196">
        <v>10.5</v>
      </c>
      <c r="O565" s="118">
        <v>0</v>
      </c>
      <c r="P565" s="122"/>
      <c r="Q565" s="122"/>
      <c r="R565" s="18" t="s">
        <v>1077</v>
      </c>
      <c r="S565" s="20">
        <v>0</v>
      </c>
    </row>
    <row r="566" spans="1:19" ht="172.5">
      <c r="A566" s="18"/>
      <c r="B566" s="61">
        <v>23</v>
      </c>
      <c r="C566" s="18" t="s">
        <v>1078</v>
      </c>
      <c r="D566" s="18" t="s">
        <v>354</v>
      </c>
      <c r="E566" s="18" t="s">
        <v>1024</v>
      </c>
      <c r="F566" s="196">
        <v>61</v>
      </c>
      <c r="G566" s="255">
        <v>5.9</v>
      </c>
      <c r="H566" s="118"/>
      <c r="I566" s="118"/>
      <c r="J566" s="118"/>
      <c r="K566" s="118"/>
      <c r="L566" s="196">
        <v>25</v>
      </c>
      <c r="M566" s="118">
        <v>5.9</v>
      </c>
      <c r="N566" s="196">
        <v>36</v>
      </c>
      <c r="O566" s="118">
        <v>0</v>
      </c>
      <c r="P566" s="118"/>
      <c r="Q566" s="118"/>
      <c r="R566" s="18" t="s">
        <v>1079</v>
      </c>
      <c r="S566" s="20">
        <v>2</v>
      </c>
    </row>
    <row r="567" spans="1:19" ht="71.25">
      <c r="A567" s="18"/>
      <c r="B567" s="117">
        <v>24</v>
      </c>
      <c r="C567" s="65" t="s">
        <v>1080</v>
      </c>
      <c r="D567" s="65" t="s">
        <v>71</v>
      </c>
      <c r="E567" s="357" t="s">
        <v>1030</v>
      </c>
      <c r="F567" s="52">
        <v>43</v>
      </c>
      <c r="G567" s="255">
        <v>0</v>
      </c>
      <c r="H567" s="118"/>
      <c r="I567" s="118"/>
      <c r="J567" s="118"/>
      <c r="K567" s="118"/>
      <c r="L567" s="52">
        <v>43</v>
      </c>
      <c r="M567" s="118">
        <v>0</v>
      </c>
      <c r="N567" s="196"/>
      <c r="O567" s="118"/>
      <c r="P567" s="118"/>
      <c r="Q567" s="118"/>
      <c r="R567" s="48" t="s">
        <v>1081</v>
      </c>
      <c r="S567" s="65">
        <v>0</v>
      </c>
    </row>
    <row r="568" spans="1:19" ht="87">
      <c r="A568" s="18"/>
      <c r="B568" s="117">
        <v>25</v>
      </c>
      <c r="C568" s="65" t="s">
        <v>1082</v>
      </c>
      <c r="D568" s="65" t="s">
        <v>71</v>
      </c>
      <c r="E568" s="357" t="s">
        <v>1030</v>
      </c>
      <c r="F568" s="52">
        <v>22</v>
      </c>
      <c r="G568" s="255">
        <v>0</v>
      </c>
      <c r="H568" s="118"/>
      <c r="I568" s="118"/>
      <c r="J568" s="118"/>
      <c r="K568" s="118"/>
      <c r="L568" s="52">
        <v>22</v>
      </c>
      <c r="M568" s="118">
        <v>0</v>
      </c>
      <c r="N568" s="196"/>
      <c r="O568" s="118"/>
      <c r="P568" s="118"/>
      <c r="Q568" s="118"/>
      <c r="R568" s="48" t="s">
        <v>1083</v>
      </c>
      <c r="S568" s="65">
        <v>0</v>
      </c>
    </row>
    <row r="569" spans="1:19" ht="87">
      <c r="A569" s="18"/>
      <c r="B569" s="117">
        <v>26</v>
      </c>
      <c r="C569" s="65" t="s">
        <v>1084</v>
      </c>
      <c r="D569" s="65" t="s">
        <v>71</v>
      </c>
      <c r="E569" s="357" t="s">
        <v>1030</v>
      </c>
      <c r="F569" s="52">
        <v>100</v>
      </c>
      <c r="G569" s="255">
        <v>0</v>
      </c>
      <c r="H569" s="118"/>
      <c r="I569" s="118"/>
      <c r="J569" s="118"/>
      <c r="K569" s="118"/>
      <c r="L569" s="52">
        <v>100</v>
      </c>
      <c r="M569" s="118">
        <v>0</v>
      </c>
      <c r="N569" s="196"/>
      <c r="O569" s="118"/>
      <c r="P569" s="118"/>
      <c r="Q569" s="118"/>
      <c r="R569" s="48" t="s">
        <v>1085</v>
      </c>
      <c r="S569" s="65">
        <v>0</v>
      </c>
    </row>
    <row r="570" spans="1:19" ht="16.5">
      <c r="A570" s="322"/>
      <c r="B570" s="311"/>
      <c r="C570" s="322" t="s">
        <v>8</v>
      </c>
      <c r="D570" s="322"/>
      <c r="E570" s="322"/>
      <c r="F570" s="314">
        <v>1236.4</v>
      </c>
      <c r="G570" s="361">
        <v>90.7</v>
      </c>
      <c r="H570" s="62"/>
      <c r="I570" s="62"/>
      <c r="J570" s="62"/>
      <c r="K570" s="62"/>
      <c r="L570" s="314">
        <v>330</v>
      </c>
      <c r="M570" s="361">
        <v>90.7</v>
      </c>
      <c r="N570" s="314">
        <v>906.4</v>
      </c>
      <c r="O570" s="362">
        <v>0</v>
      </c>
      <c r="P570" s="62"/>
      <c r="Q570" s="62"/>
      <c r="R570" s="20"/>
      <c r="S570" s="363"/>
    </row>
    <row r="571" spans="1:19" ht="16.5">
      <c r="A571" s="364"/>
      <c r="B571" s="364"/>
      <c r="C571" s="364"/>
      <c r="D571" s="364"/>
      <c r="E571" s="364"/>
      <c r="F571" s="364"/>
      <c r="G571" s="364"/>
      <c r="H571" s="364"/>
      <c r="I571" s="364"/>
      <c r="J571" s="364"/>
      <c r="K571" s="364"/>
      <c r="L571" s="364"/>
      <c r="M571" s="364"/>
      <c r="N571" s="364"/>
      <c r="O571" s="364"/>
      <c r="P571" s="364"/>
      <c r="Q571" s="364"/>
      <c r="R571" s="364"/>
      <c r="S571" s="364"/>
    </row>
    <row r="572" spans="1:19" s="17" customFormat="1" ht="16.5" customHeight="1">
      <c r="A572" s="175" t="s">
        <v>1086</v>
      </c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365"/>
      <c r="O572" s="365"/>
      <c r="P572" s="365"/>
      <c r="Q572" s="365"/>
      <c r="R572" s="175"/>
      <c r="S572" s="175"/>
    </row>
    <row r="573" spans="1:213" s="182" customFormat="1" ht="182.25" customHeight="1">
      <c r="A573" s="87" t="s">
        <v>1087</v>
      </c>
      <c r="B573" s="178">
        <v>1</v>
      </c>
      <c r="C573" s="177" t="s">
        <v>1088</v>
      </c>
      <c r="D573" s="178" t="s">
        <v>24</v>
      </c>
      <c r="E573" s="210" t="s">
        <v>1089</v>
      </c>
      <c r="F573" s="207">
        <v>6.48</v>
      </c>
      <c r="G573" s="207">
        <f aca="true" t="shared" si="55" ref="G573:G584">M573</f>
        <v>5.5</v>
      </c>
      <c r="H573" s="207"/>
      <c r="I573" s="207"/>
      <c r="J573" s="207"/>
      <c r="K573" s="207"/>
      <c r="L573" s="207">
        <v>6.5</v>
      </c>
      <c r="M573" s="207">
        <v>5.5</v>
      </c>
      <c r="N573" s="207"/>
      <c r="O573" s="207"/>
      <c r="P573" s="207"/>
      <c r="Q573" s="207"/>
      <c r="R573" s="178" t="s">
        <v>375</v>
      </c>
      <c r="S573" s="178">
        <v>3999</v>
      </c>
      <c r="HE573" s="183"/>
    </row>
    <row r="574" spans="1:213" s="182" customFormat="1" ht="154.5">
      <c r="A574" s="87"/>
      <c r="B574" s="178">
        <v>2</v>
      </c>
      <c r="C574" s="87" t="s">
        <v>1090</v>
      </c>
      <c r="D574" s="178" t="s">
        <v>24</v>
      </c>
      <c r="E574" s="366" t="s">
        <v>1091</v>
      </c>
      <c r="F574" s="207">
        <v>11</v>
      </c>
      <c r="G574" s="207">
        <f t="shared" si="55"/>
        <v>11</v>
      </c>
      <c r="H574" s="207"/>
      <c r="I574" s="207"/>
      <c r="J574" s="207"/>
      <c r="K574" s="207"/>
      <c r="L574" s="207">
        <v>11</v>
      </c>
      <c r="M574" s="207">
        <v>11</v>
      </c>
      <c r="N574" s="207"/>
      <c r="O574" s="207"/>
      <c r="P574" s="207"/>
      <c r="Q574" s="207"/>
      <c r="R574" s="178" t="s">
        <v>1092</v>
      </c>
      <c r="S574" s="178">
        <v>17800</v>
      </c>
      <c r="HE574" s="183"/>
    </row>
    <row r="575" spans="1:213" s="182" customFormat="1" ht="112.5" customHeight="1">
      <c r="A575" s="87" t="s">
        <v>1093</v>
      </c>
      <c r="B575" s="178">
        <v>1</v>
      </c>
      <c r="C575" s="177" t="s">
        <v>1094</v>
      </c>
      <c r="D575" s="178" t="s">
        <v>24</v>
      </c>
      <c r="E575" s="210" t="s">
        <v>1095</v>
      </c>
      <c r="F575" s="207">
        <v>0</v>
      </c>
      <c r="G575" s="207">
        <f t="shared" si="55"/>
        <v>0</v>
      </c>
      <c r="H575" s="207"/>
      <c r="I575" s="207"/>
      <c r="J575" s="207"/>
      <c r="K575" s="207"/>
      <c r="L575" s="207">
        <v>0</v>
      </c>
      <c r="M575" s="207">
        <v>0</v>
      </c>
      <c r="N575" s="207"/>
      <c r="O575" s="207"/>
      <c r="P575" s="207"/>
      <c r="Q575" s="207"/>
      <c r="R575" s="178" t="s">
        <v>419</v>
      </c>
      <c r="S575" s="178">
        <v>0</v>
      </c>
      <c r="HE575" s="183"/>
    </row>
    <row r="576" spans="1:213" s="182" customFormat="1" ht="187.5">
      <c r="A576" s="87"/>
      <c r="B576" s="178">
        <v>2</v>
      </c>
      <c r="C576" s="184" t="s">
        <v>1096</v>
      </c>
      <c r="D576" s="178" t="s">
        <v>24</v>
      </c>
      <c r="E576" s="210" t="s">
        <v>463</v>
      </c>
      <c r="F576" s="207">
        <v>0</v>
      </c>
      <c r="G576" s="207">
        <f t="shared" si="55"/>
        <v>0</v>
      </c>
      <c r="H576" s="207"/>
      <c r="I576" s="207"/>
      <c r="J576" s="207"/>
      <c r="K576" s="207"/>
      <c r="L576" s="207">
        <v>0</v>
      </c>
      <c r="M576" s="207">
        <v>0</v>
      </c>
      <c r="N576" s="207"/>
      <c r="O576" s="207"/>
      <c r="P576" s="207"/>
      <c r="Q576" s="207"/>
      <c r="R576" s="178" t="s">
        <v>419</v>
      </c>
      <c r="S576" s="178">
        <v>5</v>
      </c>
      <c r="HE576" s="183"/>
    </row>
    <row r="577" spans="1:213" s="182" customFormat="1" ht="159">
      <c r="A577" s="87"/>
      <c r="B577" s="178">
        <v>3</v>
      </c>
      <c r="C577" s="177" t="s">
        <v>1097</v>
      </c>
      <c r="D577" s="178" t="s">
        <v>24</v>
      </c>
      <c r="E577" s="210" t="s">
        <v>1098</v>
      </c>
      <c r="F577" s="207">
        <v>0</v>
      </c>
      <c r="G577" s="180">
        <f t="shared" si="55"/>
        <v>0</v>
      </c>
      <c r="H577" s="180"/>
      <c r="I577" s="180"/>
      <c r="J577" s="180"/>
      <c r="K577" s="180"/>
      <c r="L577" s="180">
        <v>0</v>
      </c>
      <c r="M577" s="180">
        <v>0</v>
      </c>
      <c r="N577" s="180"/>
      <c r="O577" s="180"/>
      <c r="P577" s="180"/>
      <c r="Q577" s="180"/>
      <c r="R577" s="178" t="s">
        <v>1099</v>
      </c>
      <c r="S577" s="181">
        <v>79</v>
      </c>
      <c r="HE577" s="183"/>
    </row>
    <row r="578" spans="1:213" s="182" customFormat="1" ht="112.5">
      <c r="A578" s="87"/>
      <c r="B578" s="178">
        <v>4</v>
      </c>
      <c r="C578" s="177" t="s">
        <v>1100</v>
      </c>
      <c r="D578" s="178" t="s">
        <v>24</v>
      </c>
      <c r="E578" s="210" t="s">
        <v>463</v>
      </c>
      <c r="F578" s="207">
        <v>0</v>
      </c>
      <c r="G578" s="180">
        <f t="shared" si="55"/>
        <v>0</v>
      </c>
      <c r="H578" s="180"/>
      <c r="I578" s="180"/>
      <c r="J578" s="180"/>
      <c r="K578" s="180"/>
      <c r="L578" s="180">
        <v>0</v>
      </c>
      <c r="M578" s="180">
        <v>0</v>
      </c>
      <c r="N578" s="180"/>
      <c r="O578" s="180"/>
      <c r="P578" s="180"/>
      <c r="Q578" s="180"/>
      <c r="R578" s="178" t="s">
        <v>1101</v>
      </c>
      <c r="S578" s="181">
        <v>5</v>
      </c>
      <c r="HE578" s="183"/>
    </row>
    <row r="579" spans="1:213" s="182" customFormat="1" ht="154.5" customHeight="1">
      <c r="A579" s="88" t="s">
        <v>1102</v>
      </c>
      <c r="B579" s="178">
        <v>1</v>
      </c>
      <c r="C579" s="177" t="s">
        <v>1103</v>
      </c>
      <c r="D579" s="178" t="s">
        <v>24</v>
      </c>
      <c r="E579" s="366" t="s">
        <v>1091</v>
      </c>
      <c r="F579" s="207">
        <v>0</v>
      </c>
      <c r="G579" s="180">
        <f t="shared" si="55"/>
        <v>0</v>
      </c>
      <c r="H579" s="180"/>
      <c r="I579" s="180"/>
      <c r="J579" s="180"/>
      <c r="K579" s="180"/>
      <c r="L579" s="180">
        <v>0</v>
      </c>
      <c r="M579" s="180">
        <v>0</v>
      </c>
      <c r="N579" s="180"/>
      <c r="O579" s="180"/>
      <c r="P579" s="180"/>
      <c r="Q579" s="180"/>
      <c r="R579" s="178" t="s">
        <v>1104</v>
      </c>
      <c r="S579" s="181">
        <v>6</v>
      </c>
      <c r="HE579" s="183"/>
    </row>
    <row r="580" spans="1:213" s="182" customFormat="1" ht="210">
      <c r="A580" s="88"/>
      <c r="B580" s="178">
        <v>2</v>
      </c>
      <c r="C580" s="177" t="s">
        <v>1105</v>
      </c>
      <c r="D580" s="178" t="s">
        <v>24</v>
      </c>
      <c r="E580" s="210" t="s">
        <v>1106</v>
      </c>
      <c r="F580" s="207">
        <v>0</v>
      </c>
      <c r="G580" s="207">
        <f t="shared" si="55"/>
        <v>0</v>
      </c>
      <c r="H580" s="207"/>
      <c r="I580" s="207"/>
      <c r="J580" s="207"/>
      <c r="K580" s="207"/>
      <c r="L580" s="207">
        <v>0</v>
      </c>
      <c r="M580" s="207">
        <v>0</v>
      </c>
      <c r="N580" s="207"/>
      <c r="O580" s="207"/>
      <c r="P580" s="207"/>
      <c r="Q580" s="207"/>
      <c r="R580" s="178" t="s">
        <v>419</v>
      </c>
      <c r="S580" s="178">
        <v>58</v>
      </c>
      <c r="HE580" s="183"/>
    </row>
    <row r="581" spans="1:213" s="182" customFormat="1" ht="161.25" customHeight="1">
      <c r="A581" s="177" t="s">
        <v>1107</v>
      </c>
      <c r="B581" s="178">
        <v>1</v>
      </c>
      <c r="C581" s="177" t="s">
        <v>1108</v>
      </c>
      <c r="D581" s="178" t="s">
        <v>24</v>
      </c>
      <c r="E581" s="366" t="s">
        <v>1091</v>
      </c>
      <c r="F581" s="367">
        <v>30</v>
      </c>
      <c r="G581" s="207">
        <f t="shared" si="55"/>
        <v>30</v>
      </c>
      <c r="H581" s="207"/>
      <c r="I581" s="207"/>
      <c r="J581" s="207"/>
      <c r="K581" s="207"/>
      <c r="L581" s="207">
        <v>30</v>
      </c>
      <c r="M581" s="207">
        <v>30</v>
      </c>
      <c r="N581" s="207"/>
      <c r="O581" s="207"/>
      <c r="P581" s="207"/>
      <c r="Q581" s="207"/>
      <c r="R581" s="179" t="s">
        <v>1109</v>
      </c>
      <c r="S581" s="368">
        <v>0.6000000000000001</v>
      </c>
      <c r="HE581" s="183"/>
    </row>
    <row r="582" spans="1:213" s="182" customFormat="1" ht="170.25" customHeight="1">
      <c r="A582" s="87" t="s">
        <v>1110</v>
      </c>
      <c r="B582" s="178">
        <v>1</v>
      </c>
      <c r="C582" s="177" t="s">
        <v>1111</v>
      </c>
      <c r="D582" s="178" t="s">
        <v>24</v>
      </c>
      <c r="E582" s="366" t="s">
        <v>1091</v>
      </c>
      <c r="F582" s="207">
        <v>0</v>
      </c>
      <c r="G582" s="207">
        <f t="shared" si="55"/>
        <v>0</v>
      </c>
      <c r="H582" s="207"/>
      <c r="I582" s="207"/>
      <c r="J582" s="207"/>
      <c r="K582" s="207"/>
      <c r="L582" s="207">
        <v>0</v>
      </c>
      <c r="M582" s="207">
        <v>0</v>
      </c>
      <c r="N582" s="207"/>
      <c r="O582" s="207"/>
      <c r="P582" s="207"/>
      <c r="Q582" s="207"/>
      <c r="R582" s="179" t="s">
        <v>1112</v>
      </c>
      <c r="S582" s="178">
        <v>95</v>
      </c>
      <c r="HE582" s="183"/>
    </row>
    <row r="583" spans="1:213" s="182" customFormat="1" ht="161.25" customHeight="1">
      <c r="A583" s="87"/>
      <c r="B583" s="178">
        <v>2</v>
      </c>
      <c r="C583" s="177" t="s">
        <v>1113</v>
      </c>
      <c r="D583" s="178" t="s">
        <v>24</v>
      </c>
      <c r="E583" s="366" t="s">
        <v>1091</v>
      </c>
      <c r="F583" s="207">
        <v>0</v>
      </c>
      <c r="G583" s="207">
        <f t="shared" si="55"/>
        <v>0</v>
      </c>
      <c r="H583" s="207"/>
      <c r="I583" s="207"/>
      <c r="J583" s="207"/>
      <c r="K583" s="207"/>
      <c r="L583" s="207">
        <v>0</v>
      </c>
      <c r="M583" s="207">
        <v>0</v>
      </c>
      <c r="N583" s="207"/>
      <c r="O583" s="207"/>
      <c r="P583" s="207"/>
      <c r="Q583" s="207"/>
      <c r="R583" s="179" t="s">
        <v>1114</v>
      </c>
      <c r="S583" s="178">
        <v>117</v>
      </c>
      <c r="HE583" s="183"/>
    </row>
    <row r="584" spans="1:213" s="182" customFormat="1" ht="16.5">
      <c r="A584" s="87"/>
      <c r="B584" s="178"/>
      <c r="C584" s="223" t="s">
        <v>8</v>
      </c>
      <c r="D584" s="178"/>
      <c r="E584" s="366"/>
      <c r="F584" s="180">
        <f>SUM(F573:F583)</f>
        <v>47.48</v>
      </c>
      <c r="G584" s="180">
        <f t="shared" si="55"/>
        <v>46.5</v>
      </c>
      <c r="H584" s="180"/>
      <c r="I584" s="180"/>
      <c r="J584" s="180"/>
      <c r="K584" s="180"/>
      <c r="L584" s="180">
        <v>47.5</v>
      </c>
      <c r="M584" s="180">
        <v>46.5</v>
      </c>
      <c r="N584" s="180"/>
      <c r="O584" s="180"/>
      <c r="P584" s="180"/>
      <c r="Q584" s="180"/>
      <c r="R584" s="179"/>
      <c r="S584" s="181"/>
      <c r="HE584" s="183"/>
    </row>
    <row r="585" spans="1:213" s="182" customFormat="1" ht="16.5" customHeight="1">
      <c r="A585" s="369" t="s">
        <v>1115</v>
      </c>
      <c r="B585" s="369"/>
      <c r="C585" s="369"/>
      <c r="D585" s="369"/>
      <c r="E585" s="369"/>
      <c r="F585" s="369"/>
      <c r="G585" s="369"/>
      <c r="H585" s="369"/>
      <c r="I585" s="369"/>
      <c r="J585" s="369"/>
      <c r="K585" s="369"/>
      <c r="L585" s="369"/>
      <c r="M585" s="369"/>
      <c r="N585" s="369"/>
      <c r="O585" s="369"/>
      <c r="P585" s="369"/>
      <c r="Q585" s="369"/>
      <c r="R585" s="369"/>
      <c r="S585" s="369"/>
      <c r="HE585" s="183"/>
    </row>
    <row r="586" spans="1:19" ht="159">
      <c r="A586" s="177" t="s">
        <v>1116</v>
      </c>
      <c r="B586" s="178">
        <v>1</v>
      </c>
      <c r="C586" s="179" t="s">
        <v>1117</v>
      </c>
      <c r="D586" s="177" t="s">
        <v>24</v>
      </c>
      <c r="E586" s="370" t="s">
        <v>1118</v>
      </c>
      <c r="F586" s="207" t="s">
        <v>1119</v>
      </c>
      <c r="G586" s="212"/>
      <c r="H586" s="371"/>
      <c r="I586" s="371"/>
      <c r="J586" s="371"/>
      <c r="K586" s="371"/>
      <c r="L586" s="371"/>
      <c r="M586" s="212"/>
      <c r="N586" s="371"/>
      <c r="O586" s="371"/>
      <c r="P586" s="371"/>
      <c r="Q586" s="371"/>
      <c r="R586" s="178" t="s">
        <v>1120</v>
      </c>
      <c r="S586" s="178">
        <v>1</v>
      </c>
    </row>
    <row r="587" spans="1:213" s="182" customFormat="1" ht="73.5">
      <c r="A587" s="177"/>
      <c r="B587" s="178">
        <v>2</v>
      </c>
      <c r="C587" s="179" t="s">
        <v>1121</v>
      </c>
      <c r="D587" s="177" t="s">
        <v>24</v>
      </c>
      <c r="E587" s="370" t="s">
        <v>1118</v>
      </c>
      <c r="F587" s="207" t="s">
        <v>1119</v>
      </c>
      <c r="G587" s="212"/>
      <c r="H587" s="371"/>
      <c r="I587" s="371"/>
      <c r="J587" s="371"/>
      <c r="K587" s="371"/>
      <c r="L587" s="371"/>
      <c r="M587" s="212"/>
      <c r="N587" s="371"/>
      <c r="O587" s="371"/>
      <c r="P587" s="371"/>
      <c r="Q587" s="371"/>
      <c r="R587" s="178" t="s">
        <v>1122</v>
      </c>
      <c r="S587" s="178">
        <v>2</v>
      </c>
      <c r="HE587" s="183"/>
    </row>
    <row r="588" spans="1:213" s="182" customFormat="1" ht="73.5">
      <c r="A588" s="177"/>
      <c r="B588" s="178">
        <v>3</v>
      </c>
      <c r="C588" s="372" t="s">
        <v>1123</v>
      </c>
      <c r="D588" s="294" t="s">
        <v>24</v>
      </c>
      <c r="E588" s="373" t="s">
        <v>1118</v>
      </c>
      <c r="F588" s="296" t="s">
        <v>1119</v>
      </c>
      <c r="G588" s="212"/>
      <c r="H588" s="371"/>
      <c r="I588" s="371"/>
      <c r="J588" s="371"/>
      <c r="K588" s="371"/>
      <c r="L588" s="371"/>
      <c r="M588" s="212"/>
      <c r="N588" s="371"/>
      <c r="O588" s="371"/>
      <c r="P588" s="371"/>
      <c r="Q588" s="371"/>
      <c r="R588" s="178" t="s">
        <v>419</v>
      </c>
      <c r="S588" s="178">
        <v>1</v>
      </c>
      <c r="HE588" s="183"/>
    </row>
    <row r="589" spans="1:213" s="182" customFormat="1" ht="16.5">
      <c r="A589" s="87"/>
      <c r="B589" s="178"/>
      <c r="C589" s="223" t="s">
        <v>8</v>
      </c>
      <c r="D589" s="178"/>
      <c r="E589" s="366"/>
      <c r="F589" s="180">
        <v>0</v>
      </c>
      <c r="G589" s="180">
        <v>0</v>
      </c>
      <c r="H589" s="180"/>
      <c r="I589" s="180"/>
      <c r="J589" s="180"/>
      <c r="K589" s="180"/>
      <c r="L589" s="180">
        <v>0</v>
      </c>
      <c r="M589" s="180">
        <v>0</v>
      </c>
      <c r="N589" s="180"/>
      <c r="O589" s="180"/>
      <c r="P589" s="180"/>
      <c r="Q589" s="180"/>
      <c r="R589" s="179"/>
      <c r="S589" s="181"/>
      <c r="HE589" s="183"/>
    </row>
    <row r="590" spans="1:19" s="258" customFormat="1" ht="16.5" customHeight="1">
      <c r="A590" s="15" t="s">
        <v>1124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1:19" s="258" customFormat="1" ht="116.25">
      <c r="A591" s="374"/>
      <c r="B591" s="117" t="s">
        <v>92</v>
      </c>
      <c r="C591" s="204" t="s">
        <v>1125</v>
      </c>
      <c r="D591" s="375"/>
      <c r="E591" s="375"/>
      <c r="F591" s="376"/>
      <c r="G591" s="376"/>
      <c r="H591" s="376"/>
      <c r="I591" s="376"/>
      <c r="J591" s="376"/>
      <c r="K591" s="376"/>
      <c r="L591" s="376"/>
      <c r="M591" s="376"/>
      <c r="N591" s="376"/>
      <c r="O591" s="376"/>
      <c r="P591" s="376"/>
      <c r="Q591" s="376"/>
      <c r="R591" s="374"/>
      <c r="S591" s="374"/>
    </row>
    <row r="592" spans="1:19" s="258" customFormat="1" ht="118.5" customHeight="1">
      <c r="A592" s="374"/>
      <c r="B592" s="117" t="s">
        <v>310</v>
      </c>
      <c r="C592" s="65" t="s">
        <v>1126</v>
      </c>
      <c r="D592" s="65" t="s">
        <v>24</v>
      </c>
      <c r="E592" s="65" t="s">
        <v>1127</v>
      </c>
      <c r="F592" s="52">
        <v>750</v>
      </c>
      <c r="G592" s="141">
        <v>750</v>
      </c>
      <c r="H592" s="141"/>
      <c r="I592" s="141"/>
      <c r="J592" s="141"/>
      <c r="K592" s="141"/>
      <c r="L592" s="141">
        <v>750</v>
      </c>
      <c r="M592" s="141">
        <v>750</v>
      </c>
      <c r="N592" s="376"/>
      <c r="O592" s="376"/>
      <c r="P592" s="376"/>
      <c r="Q592" s="376"/>
      <c r="R592" s="65" t="s">
        <v>1128</v>
      </c>
      <c r="S592" s="65" t="s">
        <v>1129</v>
      </c>
    </row>
    <row r="593" spans="1:19" s="258" customFormat="1" ht="87">
      <c r="A593" s="374"/>
      <c r="B593" s="117">
        <v>2</v>
      </c>
      <c r="C593" s="204" t="s">
        <v>1130</v>
      </c>
      <c r="D593" s="65" t="s">
        <v>24</v>
      </c>
      <c r="E593" s="65" t="s">
        <v>1131</v>
      </c>
      <c r="F593" s="52">
        <v>30</v>
      </c>
      <c r="G593" s="377">
        <v>0</v>
      </c>
      <c r="H593" s="141"/>
      <c r="I593" s="141"/>
      <c r="J593" s="141"/>
      <c r="K593" s="141"/>
      <c r="L593" s="141">
        <v>30</v>
      </c>
      <c r="M593" s="141">
        <v>0</v>
      </c>
      <c r="N593" s="141"/>
      <c r="O593" s="149"/>
      <c r="P593" s="149"/>
      <c r="Q593" s="149"/>
      <c r="R593" s="65" t="s">
        <v>1132</v>
      </c>
      <c r="S593" s="151">
        <v>0</v>
      </c>
    </row>
    <row r="594" spans="1:19" s="258" customFormat="1" ht="22.5" customHeight="1">
      <c r="A594" s="374"/>
      <c r="B594" s="376"/>
      <c r="C594" s="378" t="s">
        <v>8</v>
      </c>
      <c r="D594" s="375"/>
      <c r="E594" s="375"/>
      <c r="F594" s="361">
        <v>780</v>
      </c>
      <c r="G594" s="361">
        <v>750</v>
      </c>
      <c r="H594" s="361"/>
      <c r="I594" s="361"/>
      <c r="J594" s="361"/>
      <c r="K594" s="361"/>
      <c r="L594" s="361">
        <v>780</v>
      </c>
      <c r="M594" s="361">
        <v>750</v>
      </c>
      <c r="N594" s="149"/>
      <c r="O594" s="376"/>
      <c r="P594" s="376"/>
      <c r="Q594" s="376"/>
      <c r="R594" s="374"/>
      <c r="S594" s="374"/>
    </row>
    <row r="595" spans="1:19" s="379" customFormat="1" ht="16.5">
      <c r="A595" s="125" t="s">
        <v>1133</v>
      </c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</row>
    <row r="596" spans="1:19" s="381" customFormat="1" ht="187.5">
      <c r="A596" s="380" t="s">
        <v>1134</v>
      </c>
      <c r="B596" s="132" t="s">
        <v>92</v>
      </c>
      <c r="C596" s="126" t="s">
        <v>1135</v>
      </c>
      <c r="D596" s="126" t="s">
        <v>24</v>
      </c>
      <c r="E596" s="126" t="s">
        <v>1136</v>
      </c>
      <c r="F596" s="141">
        <v>80</v>
      </c>
      <c r="G596" s="141">
        <v>80</v>
      </c>
      <c r="H596" s="361"/>
      <c r="I596" s="361"/>
      <c r="J596" s="361"/>
      <c r="K596" s="361"/>
      <c r="L596" s="141">
        <v>80</v>
      </c>
      <c r="M596" s="141">
        <v>80</v>
      </c>
      <c r="N596" s="149"/>
      <c r="O596" s="149"/>
      <c r="P596" s="149"/>
      <c r="Q596" s="149"/>
      <c r="R596" s="126" t="s">
        <v>1137</v>
      </c>
      <c r="S596" s="127"/>
    </row>
    <row r="597" spans="1:19" s="381" customFormat="1" ht="187.5">
      <c r="A597" s="126"/>
      <c r="B597" s="127" t="s">
        <v>295</v>
      </c>
      <c r="C597" s="126" t="s">
        <v>1138</v>
      </c>
      <c r="D597" s="126" t="s">
        <v>24</v>
      </c>
      <c r="E597" s="126" t="s">
        <v>1136</v>
      </c>
      <c r="F597" s="141">
        <v>20</v>
      </c>
      <c r="G597" s="141">
        <v>20</v>
      </c>
      <c r="H597" s="361"/>
      <c r="I597" s="361"/>
      <c r="J597" s="361"/>
      <c r="K597" s="361"/>
      <c r="L597" s="141">
        <v>20</v>
      </c>
      <c r="M597" s="141">
        <v>20</v>
      </c>
      <c r="N597" s="149"/>
      <c r="O597" s="149"/>
      <c r="P597" s="149"/>
      <c r="Q597" s="149"/>
      <c r="R597" s="126" t="s">
        <v>1139</v>
      </c>
      <c r="S597" s="127"/>
    </row>
    <row r="598" spans="1:19" s="381" customFormat="1" ht="187.5">
      <c r="A598" s="126"/>
      <c r="B598" s="127" t="s">
        <v>282</v>
      </c>
      <c r="C598" s="251" t="s">
        <v>1140</v>
      </c>
      <c r="D598" s="251" t="s">
        <v>24</v>
      </c>
      <c r="E598" s="251" t="s">
        <v>1136</v>
      </c>
      <c r="F598" s="255">
        <v>150</v>
      </c>
      <c r="G598" s="141">
        <v>150</v>
      </c>
      <c r="H598" s="361"/>
      <c r="I598" s="361"/>
      <c r="J598" s="361"/>
      <c r="K598" s="361"/>
      <c r="L598" s="255">
        <v>150</v>
      </c>
      <c r="M598" s="141">
        <v>150</v>
      </c>
      <c r="N598" s="149"/>
      <c r="O598" s="149"/>
      <c r="P598" s="149"/>
      <c r="Q598" s="149"/>
      <c r="R598" s="251" t="s">
        <v>1141</v>
      </c>
      <c r="S598" s="127"/>
    </row>
    <row r="599" spans="1:19" s="381" customFormat="1" ht="73.5">
      <c r="A599" s="126"/>
      <c r="B599" s="127" t="s">
        <v>285</v>
      </c>
      <c r="C599" s="251" t="s">
        <v>1142</v>
      </c>
      <c r="D599" s="251" t="s">
        <v>24</v>
      </c>
      <c r="E599" s="251" t="s">
        <v>1143</v>
      </c>
      <c r="F599" s="255">
        <v>100</v>
      </c>
      <c r="G599" s="141">
        <v>100</v>
      </c>
      <c r="H599" s="361"/>
      <c r="I599" s="361"/>
      <c r="J599" s="361"/>
      <c r="K599" s="361"/>
      <c r="L599" s="255">
        <v>100</v>
      </c>
      <c r="M599" s="141">
        <v>100</v>
      </c>
      <c r="N599" s="149"/>
      <c r="O599" s="149"/>
      <c r="P599" s="149"/>
      <c r="Q599" s="149"/>
      <c r="R599" s="251" t="s">
        <v>1142</v>
      </c>
      <c r="S599" s="251" t="s">
        <v>1144</v>
      </c>
    </row>
    <row r="600" spans="1:19" s="381" customFormat="1" ht="73.5">
      <c r="A600" s="126"/>
      <c r="B600" s="127" t="s">
        <v>288</v>
      </c>
      <c r="C600" s="251" t="s">
        <v>1137</v>
      </c>
      <c r="D600" s="251" t="s">
        <v>24</v>
      </c>
      <c r="E600" s="251" t="s">
        <v>1143</v>
      </c>
      <c r="F600" s="255">
        <v>100</v>
      </c>
      <c r="G600" s="141">
        <v>100</v>
      </c>
      <c r="H600" s="361"/>
      <c r="I600" s="361"/>
      <c r="J600" s="361"/>
      <c r="K600" s="361"/>
      <c r="L600" s="255">
        <v>100</v>
      </c>
      <c r="M600" s="141">
        <v>100</v>
      </c>
      <c r="N600" s="149"/>
      <c r="O600" s="149"/>
      <c r="P600" s="149"/>
      <c r="Q600" s="149"/>
      <c r="R600" s="251" t="s">
        <v>1145</v>
      </c>
      <c r="S600" s="251" t="s">
        <v>1146</v>
      </c>
    </row>
    <row r="601" spans="1:19" s="381" customFormat="1" ht="73.5">
      <c r="A601" s="126"/>
      <c r="B601" s="127" t="s">
        <v>863</v>
      </c>
      <c r="C601" s="251" t="s">
        <v>1147</v>
      </c>
      <c r="D601" s="251" t="s">
        <v>24</v>
      </c>
      <c r="E601" s="251" t="s">
        <v>1143</v>
      </c>
      <c r="F601" s="255">
        <v>150</v>
      </c>
      <c r="G601" s="141">
        <v>150</v>
      </c>
      <c r="H601" s="361"/>
      <c r="I601" s="361"/>
      <c r="J601" s="361"/>
      <c r="K601" s="361"/>
      <c r="L601" s="255">
        <v>150</v>
      </c>
      <c r="M601" s="141">
        <v>150</v>
      </c>
      <c r="N601" s="149"/>
      <c r="O601" s="149"/>
      <c r="P601" s="149"/>
      <c r="Q601" s="149"/>
      <c r="R601" s="251" t="s">
        <v>1147</v>
      </c>
      <c r="S601" s="251" t="s">
        <v>1148</v>
      </c>
    </row>
    <row r="602" spans="1:19" s="381" customFormat="1" ht="16.5">
      <c r="A602" s="382"/>
      <c r="B602" s="149"/>
      <c r="C602" s="378" t="s">
        <v>8</v>
      </c>
      <c r="D602" s="375"/>
      <c r="E602" s="375"/>
      <c r="F602" s="361">
        <f>SUM(F596:F601)</f>
        <v>600</v>
      </c>
      <c r="G602" s="361">
        <f>SUM(G596:G601)</f>
        <v>600</v>
      </c>
      <c r="H602" s="361"/>
      <c r="I602" s="361"/>
      <c r="J602" s="361"/>
      <c r="K602" s="361"/>
      <c r="L602" s="361">
        <f>SUM(L596:L601)</f>
        <v>600</v>
      </c>
      <c r="M602" s="361">
        <f>SUM(M596:M601)</f>
        <v>600</v>
      </c>
      <c r="N602" s="149"/>
      <c r="O602" s="149"/>
      <c r="P602" s="149"/>
      <c r="Q602" s="149"/>
      <c r="R602" s="382"/>
      <c r="S602" s="382"/>
    </row>
    <row r="603" spans="1:19" s="379" customFormat="1" ht="16.5" customHeight="1">
      <c r="A603" s="383" t="s">
        <v>1149</v>
      </c>
      <c r="B603" s="383"/>
      <c r="C603" s="383"/>
      <c r="D603" s="383"/>
      <c r="E603" s="383"/>
      <c r="F603" s="383"/>
      <c r="G603" s="383"/>
      <c r="H603" s="383"/>
      <c r="I603" s="383"/>
      <c r="J603" s="383"/>
      <c r="K603" s="383"/>
      <c r="L603" s="383"/>
      <c r="M603" s="383"/>
      <c r="N603" s="383"/>
      <c r="O603" s="383"/>
      <c r="P603" s="383"/>
      <c r="Q603" s="383"/>
      <c r="R603" s="383"/>
      <c r="S603" s="383"/>
    </row>
    <row r="604" spans="1:19" s="258" customFormat="1" ht="87">
      <c r="A604" s="177" t="s">
        <v>1150</v>
      </c>
      <c r="B604" s="384">
        <v>1</v>
      </c>
      <c r="C604" s="177" t="s">
        <v>1151</v>
      </c>
      <c r="D604" s="178" t="s">
        <v>71</v>
      </c>
      <c r="E604" s="370" t="s">
        <v>1152</v>
      </c>
      <c r="F604" s="371"/>
      <c r="G604" s="212"/>
      <c r="H604" s="371"/>
      <c r="I604" s="371"/>
      <c r="J604" s="371"/>
      <c r="K604" s="371"/>
      <c r="L604" s="371"/>
      <c r="M604" s="212"/>
      <c r="N604" s="224"/>
      <c r="O604" s="224"/>
      <c r="P604" s="224"/>
      <c r="Q604" s="224"/>
      <c r="R604" s="178" t="s">
        <v>1153</v>
      </c>
      <c r="S604" s="181"/>
    </row>
    <row r="605" spans="1:19" s="258" customFormat="1" ht="201.75">
      <c r="A605" s="177" t="s">
        <v>1154</v>
      </c>
      <c r="B605" s="384">
        <v>1</v>
      </c>
      <c r="C605" s="177" t="s">
        <v>1155</v>
      </c>
      <c r="D605" s="178" t="s">
        <v>71</v>
      </c>
      <c r="E605" s="370" t="s">
        <v>94</v>
      </c>
      <c r="F605" s="371">
        <v>15</v>
      </c>
      <c r="G605" s="212">
        <v>0</v>
      </c>
      <c r="H605" s="371"/>
      <c r="I605" s="371"/>
      <c r="J605" s="371"/>
      <c r="K605" s="371"/>
      <c r="L605" s="371">
        <v>15</v>
      </c>
      <c r="M605" s="212">
        <v>0</v>
      </c>
      <c r="N605" s="224"/>
      <c r="O605" s="224"/>
      <c r="P605" s="224"/>
      <c r="Q605" s="224"/>
      <c r="R605" s="385" t="s">
        <v>1156</v>
      </c>
      <c r="S605" s="181"/>
    </row>
    <row r="606" spans="1:19" s="258" customFormat="1" ht="201.75">
      <c r="A606" s="177" t="s">
        <v>1154</v>
      </c>
      <c r="B606" s="386" t="s">
        <v>1157</v>
      </c>
      <c r="C606" s="177" t="s">
        <v>1158</v>
      </c>
      <c r="D606" s="178" t="s">
        <v>71</v>
      </c>
      <c r="E606" s="370" t="s">
        <v>1152</v>
      </c>
      <c r="F606" s="371">
        <v>35</v>
      </c>
      <c r="G606" s="212">
        <v>0</v>
      </c>
      <c r="H606" s="371"/>
      <c r="I606" s="371"/>
      <c r="J606" s="371"/>
      <c r="K606" s="371"/>
      <c r="L606" s="371">
        <v>35</v>
      </c>
      <c r="M606" s="212">
        <v>0</v>
      </c>
      <c r="N606" s="224"/>
      <c r="O606" s="224"/>
      <c r="P606" s="224"/>
      <c r="Q606" s="224"/>
      <c r="R606" s="178" t="s">
        <v>1159</v>
      </c>
      <c r="S606" s="181"/>
    </row>
    <row r="607" spans="1:19" s="258" customFormat="1" ht="201.75">
      <c r="A607" s="177" t="s">
        <v>1154</v>
      </c>
      <c r="B607" s="386" t="s">
        <v>1160</v>
      </c>
      <c r="C607" s="177" t="s">
        <v>1161</v>
      </c>
      <c r="D607" s="178" t="s">
        <v>71</v>
      </c>
      <c r="E607" s="370" t="s">
        <v>1152</v>
      </c>
      <c r="F607" s="224"/>
      <c r="G607" s="225"/>
      <c r="H607" s="224"/>
      <c r="I607" s="224"/>
      <c r="J607" s="224"/>
      <c r="K607" s="224"/>
      <c r="L607" s="224"/>
      <c r="M607" s="225"/>
      <c r="N607" s="224"/>
      <c r="O607" s="224"/>
      <c r="P607" s="224"/>
      <c r="Q607" s="224"/>
      <c r="R607" s="178" t="s">
        <v>1162</v>
      </c>
      <c r="S607" s="213" t="s">
        <v>1163</v>
      </c>
    </row>
    <row r="608" spans="1:19" s="258" customFormat="1" ht="201.75">
      <c r="A608" s="177" t="s">
        <v>1154</v>
      </c>
      <c r="B608" s="386" t="s">
        <v>1164</v>
      </c>
      <c r="C608" s="177" t="s">
        <v>1165</v>
      </c>
      <c r="D608" s="178" t="s">
        <v>71</v>
      </c>
      <c r="E608" s="370" t="s">
        <v>1152</v>
      </c>
      <c r="F608" s="224"/>
      <c r="G608" s="225"/>
      <c r="H608" s="224"/>
      <c r="I608" s="224"/>
      <c r="J608" s="224"/>
      <c r="K608" s="224"/>
      <c r="L608" s="224"/>
      <c r="M608" s="225"/>
      <c r="N608" s="224"/>
      <c r="O608" s="224"/>
      <c r="P608" s="224"/>
      <c r="Q608" s="224"/>
      <c r="R608" s="178" t="s">
        <v>1166</v>
      </c>
      <c r="S608" s="178">
        <v>90</v>
      </c>
    </row>
    <row r="609" spans="1:19" s="258" customFormat="1" ht="16.5">
      <c r="A609" s="177"/>
      <c r="B609" s="386"/>
      <c r="C609" s="223" t="s">
        <v>8</v>
      </c>
      <c r="D609" s="178"/>
      <c r="E609" s="366"/>
      <c r="F609" s="224">
        <v>50</v>
      </c>
      <c r="G609" s="225">
        <v>0</v>
      </c>
      <c r="H609" s="224"/>
      <c r="I609" s="224"/>
      <c r="J609" s="224"/>
      <c r="K609" s="224"/>
      <c r="L609" s="224">
        <v>50</v>
      </c>
      <c r="M609" s="225">
        <v>0</v>
      </c>
      <c r="N609" s="224"/>
      <c r="O609" s="224"/>
      <c r="P609" s="224"/>
      <c r="Q609" s="224"/>
      <c r="R609" s="181"/>
      <c r="S609" s="181"/>
    </row>
    <row r="610" spans="1:19" s="17" customFormat="1" ht="16.5" customHeight="1">
      <c r="A610" s="387" t="s">
        <v>1167</v>
      </c>
      <c r="B610" s="387"/>
      <c r="C610" s="387"/>
      <c r="D610" s="387"/>
      <c r="E610" s="387"/>
      <c r="F610" s="387"/>
      <c r="G610" s="387"/>
      <c r="H610" s="387"/>
      <c r="I610" s="387"/>
      <c r="J610" s="387"/>
      <c r="K610" s="387"/>
      <c r="L610" s="387"/>
      <c r="M610" s="387"/>
      <c r="N610" s="387"/>
      <c r="O610" s="387"/>
      <c r="P610" s="387"/>
      <c r="Q610" s="387"/>
      <c r="R610" s="387"/>
      <c r="S610" s="387"/>
    </row>
    <row r="611" spans="1:19" s="258" customFormat="1" ht="137.25" customHeight="1">
      <c r="A611" s="65" t="s">
        <v>1168</v>
      </c>
      <c r="B611" s="119">
        <v>1</v>
      </c>
      <c r="C611" s="65" t="s">
        <v>1169</v>
      </c>
      <c r="D611" s="49" t="s">
        <v>71</v>
      </c>
      <c r="E611" s="64" t="s">
        <v>1170</v>
      </c>
      <c r="F611" s="388">
        <v>49</v>
      </c>
      <c r="G611" s="199">
        <v>0</v>
      </c>
      <c r="H611" s="388"/>
      <c r="I611" s="388"/>
      <c r="J611" s="388"/>
      <c r="K611" s="388"/>
      <c r="L611" s="388">
        <v>49</v>
      </c>
      <c r="M611" s="199">
        <v>0</v>
      </c>
      <c r="N611" s="290"/>
      <c r="O611" s="290"/>
      <c r="P611" s="290"/>
      <c r="Q611" s="290"/>
      <c r="R611" s="49" t="s">
        <v>1171</v>
      </c>
      <c r="S611" s="268"/>
    </row>
    <row r="612" spans="1:19" s="258" customFormat="1" ht="105" customHeight="1">
      <c r="A612" s="65" t="s">
        <v>1168</v>
      </c>
      <c r="B612" s="119">
        <v>2</v>
      </c>
      <c r="C612" s="65" t="s">
        <v>1172</v>
      </c>
      <c r="D612" s="178" t="s">
        <v>71</v>
      </c>
      <c r="E612" s="370" t="s">
        <v>1152</v>
      </c>
      <c r="F612" s="224"/>
      <c r="G612" s="225"/>
      <c r="H612" s="224"/>
      <c r="I612" s="224"/>
      <c r="J612" s="224"/>
      <c r="K612" s="224"/>
      <c r="L612" s="224"/>
      <c r="M612" s="225"/>
      <c r="N612" s="224"/>
      <c r="O612" s="224"/>
      <c r="P612" s="224"/>
      <c r="Q612" s="224"/>
      <c r="R612" s="389" t="s">
        <v>1173</v>
      </c>
      <c r="S612" s="178">
        <v>34</v>
      </c>
    </row>
    <row r="613" spans="1:19" s="258" customFormat="1" ht="16.5">
      <c r="A613" s="177"/>
      <c r="B613" s="384"/>
      <c r="C613" s="223" t="s">
        <v>8</v>
      </c>
      <c r="D613" s="178"/>
      <c r="E613" s="366"/>
      <c r="F613" s="224">
        <v>49</v>
      </c>
      <c r="G613" s="225">
        <v>0</v>
      </c>
      <c r="H613" s="224"/>
      <c r="I613" s="224"/>
      <c r="J613" s="224"/>
      <c r="K613" s="224"/>
      <c r="L613" s="224">
        <v>49</v>
      </c>
      <c r="M613" s="225">
        <v>0</v>
      </c>
      <c r="N613" s="371"/>
      <c r="O613" s="371"/>
      <c r="P613" s="371"/>
      <c r="Q613" s="371"/>
      <c r="R613" s="178"/>
      <c r="S613" s="178"/>
    </row>
  </sheetData>
  <sheetProtection selectLockedCells="1" selectUnlockedCells="1"/>
  <mergeCells count="252">
    <mergeCell ref="A1:S1"/>
    <mergeCell ref="A2:A6"/>
    <mergeCell ref="B2:B6"/>
    <mergeCell ref="C2:C6"/>
    <mergeCell ref="D2:D6"/>
    <mergeCell ref="E2:E6"/>
    <mergeCell ref="F2:Q2"/>
    <mergeCell ref="R2:S3"/>
    <mergeCell ref="F3:G4"/>
    <mergeCell ref="H3:Q3"/>
    <mergeCell ref="H4:I4"/>
    <mergeCell ref="J4:M4"/>
    <mergeCell ref="N4:O4"/>
    <mergeCell ref="P4:Q4"/>
    <mergeCell ref="R4:R6"/>
    <mergeCell ref="S4:S6"/>
    <mergeCell ref="F5:F6"/>
    <mergeCell ref="G5:G6"/>
    <mergeCell ref="H5:H6"/>
    <mergeCell ref="I5:I6"/>
    <mergeCell ref="J5:K5"/>
    <mergeCell ref="L5:M5"/>
    <mergeCell ref="N5:N6"/>
    <mergeCell ref="O5:O6"/>
    <mergeCell ref="P5:P6"/>
    <mergeCell ref="Q5:Q6"/>
    <mergeCell ref="A8:Q8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O9:O12"/>
    <mergeCell ref="P9:P12"/>
    <mergeCell ref="Q9:Q12"/>
    <mergeCell ref="R9:R12"/>
    <mergeCell ref="S9:S12"/>
    <mergeCell ref="A17:A18"/>
    <mergeCell ref="A22:A23"/>
    <mergeCell ref="A27:S27"/>
    <mergeCell ref="A28:A33"/>
    <mergeCell ref="A35:S35"/>
    <mergeCell ref="A39:S39"/>
    <mergeCell ref="A41:A53"/>
    <mergeCell ref="A148:S148"/>
    <mergeCell ref="A151:S151"/>
    <mergeCell ref="A152:A159"/>
    <mergeCell ref="B154:B157"/>
    <mergeCell ref="C154:C157"/>
    <mergeCell ref="D154:D157"/>
    <mergeCell ref="E154:E157"/>
    <mergeCell ref="F154:F157"/>
    <mergeCell ref="G154:G157"/>
    <mergeCell ref="H154:H157"/>
    <mergeCell ref="I154:I157"/>
    <mergeCell ref="J154:J157"/>
    <mergeCell ref="K154:K157"/>
    <mergeCell ref="L154:L157"/>
    <mergeCell ref="M154:M157"/>
    <mergeCell ref="N154:N157"/>
    <mergeCell ref="O154:O157"/>
    <mergeCell ref="P154:P157"/>
    <mergeCell ref="Q154:Q157"/>
    <mergeCell ref="R154:R157"/>
    <mergeCell ref="S154:S157"/>
    <mergeCell ref="A160:A161"/>
    <mergeCell ref="A163:A166"/>
    <mergeCell ref="B163:B166"/>
    <mergeCell ref="C163:C166"/>
    <mergeCell ref="D163:D166"/>
    <mergeCell ref="E163:E166"/>
    <mergeCell ref="F163:F166"/>
    <mergeCell ref="G163:G166"/>
    <mergeCell ref="H163:H166"/>
    <mergeCell ref="I163:I166"/>
    <mergeCell ref="J163:J166"/>
    <mergeCell ref="K163:K166"/>
    <mergeCell ref="L163:L166"/>
    <mergeCell ref="M163:M166"/>
    <mergeCell ref="N163:N166"/>
    <mergeCell ref="O163:O166"/>
    <mergeCell ref="P163:P166"/>
    <mergeCell ref="Q163:Q166"/>
    <mergeCell ref="A168:S168"/>
    <mergeCell ref="A202:S202"/>
    <mergeCell ref="A208:S208"/>
    <mergeCell ref="A211:S211"/>
    <mergeCell ref="A212:A225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J212:J214"/>
    <mergeCell ref="K212:K214"/>
    <mergeCell ref="L212:L214"/>
    <mergeCell ref="M212:M214"/>
    <mergeCell ref="N212:N214"/>
    <mergeCell ref="O212:O214"/>
    <mergeCell ref="P212:P214"/>
    <mergeCell ref="Q212:Q214"/>
    <mergeCell ref="R212:R214"/>
    <mergeCell ref="S212:S214"/>
    <mergeCell ref="A226:S226"/>
    <mergeCell ref="A227:A229"/>
    <mergeCell ref="A231:A234"/>
    <mergeCell ref="A235:A236"/>
    <mergeCell ref="A238:S238"/>
    <mergeCell ref="A239:A293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A303:S303"/>
    <mergeCell ref="A304:A386"/>
    <mergeCell ref="B313:B315"/>
    <mergeCell ref="C313:C315"/>
    <mergeCell ref="D313:D315"/>
    <mergeCell ref="E313:E315"/>
    <mergeCell ref="F313:F315"/>
    <mergeCell ref="G313:G315"/>
    <mergeCell ref="H313:H315"/>
    <mergeCell ref="I313:I315"/>
    <mergeCell ref="J313:J315"/>
    <mergeCell ref="K313:K315"/>
    <mergeCell ref="L313:L315"/>
    <mergeCell ref="M313:M315"/>
    <mergeCell ref="N313:N315"/>
    <mergeCell ref="O313:O315"/>
    <mergeCell ref="P313:P315"/>
    <mergeCell ref="Q313:Q315"/>
    <mergeCell ref="B344:B346"/>
    <mergeCell ref="C344:C346"/>
    <mergeCell ref="D344:D346"/>
    <mergeCell ref="E344:E346"/>
    <mergeCell ref="F344:F346"/>
    <mergeCell ref="G344:G346"/>
    <mergeCell ref="H344:H346"/>
    <mergeCell ref="I344:I346"/>
    <mergeCell ref="J344:J346"/>
    <mergeCell ref="K344:K346"/>
    <mergeCell ref="L344:L346"/>
    <mergeCell ref="M344:M346"/>
    <mergeCell ref="N344:N346"/>
    <mergeCell ref="O344:O346"/>
    <mergeCell ref="P344:P346"/>
    <mergeCell ref="Q344:Q346"/>
    <mergeCell ref="A388:A406"/>
    <mergeCell ref="A411:S411"/>
    <mergeCell ref="A412:A415"/>
    <mergeCell ref="A417:S417"/>
    <mergeCell ref="A418:A422"/>
    <mergeCell ref="A424:S424"/>
    <mergeCell ref="A434:A439"/>
    <mergeCell ref="A440:A444"/>
    <mergeCell ref="A445:A448"/>
    <mergeCell ref="A449:A450"/>
    <mergeCell ref="A451:A452"/>
    <mergeCell ref="A455:A456"/>
    <mergeCell ref="A457:A459"/>
    <mergeCell ref="A460:A461"/>
    <mergeCell ref="A462:A468"/>
    <mergeCell ref="A469:A470"/>
    <mergeCell ref="A471:A472"/>
    <mergeCell ref="A473:A474"/>
    <mergeCell ref="A475:A476"/>
    <mergeCell ref="A477:A485"/>
    <mergeCell ref="A486:A487"/>
    <mergeCell ref="A488:A489"/>
    <mergeCell ref="A494:A496"/>
    <mergeCell ref="A498:S498"/>
    <mergeCell ref="A501:A504"/>
    <mergeCell ref="A508:S508"/>
    <mergeCell ref="A510:A514"/>
    <mergeCell ref="A521:S521"/>
    <mergeCell ref="A522:A529"/>
    <mergeCell ref="A531:S531"/>
    <mergeCell ref="A543:S543"/>
    <mergeCell ref="A544:A560"/>
    <mergeCell ref="A565:A566"/>
    <mergeCell ref="A572:M572"/>
    <mergeCell ref="A573:A574"/>
    <mergeCell ref="A575:A578"/>
    <mergeCell ref="A579:A580"/>
    <mergeCell ref="A582:A583"/>
    <mergeCell ref="A585:S585"/>
    <mergeCell ref="A590:S590"/>
    <mergeCell ref="A595:S595"/>
    <mergeCell ref="A603:S603"/>
    <mergeCell ref="A610:S610"/>
  </mergeCells>
  <printOptions/>
  <pageMargins left="0.5118055555555555" right="0.5118055555555555" top="1.18125" bottom="0.5118055555555555" header="0.5118055555555555" footer="0.5118055555555555"/>
  <pageSetup horizontalDpi="300" verticalDpi="300" orientation="landscape" paperSize="9" scale="56"/>
  <rowBreaks count="3" manualBreakCount="3">
    <brk id="38" max="255" man="1"/>
    <brk id="574" max="255" man="1"/>
    <brk id="5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2019-10-23T08:35:49Z</cp:lastPrinted>
  <dcterms:created xsi:type="dcterms:W3CDTF">2017-12-19T09:21:15Z</dcterms:created>
  <dcterms:modified xsi:type="dcterms:W3CDTF">2019-10-29T12:47:47Z</dcterms:modified>
  <cp:category/>
  <cp:version/>
  <cp:contentType/>
  <cp:contentStatus/>
  <cp:revision>557</cp:revision>
</cp:coreProperties>
</file>